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RESUMEN" sheetId="2" r:id="rId2"/>
    <sheet name="ABRIL 2021" sheetId="1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  <externalReference r:id="rId9"/>
  </externalReferences>
  <definedNames>
    <definedName name="_xlnm._FilterDatabase" localSheetId="2" hidden="1">'ABRIL 2021'!$A$1:$XDV$1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2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1" l="1"/>
  <c r="E27" i="11"/>
  <c r="Y1567" i="1"/>
  <c r="W1543" i="1"/>
  <c r="Y1543" i="1" s="1"/>
  <c r="S1534" i="1"/>
  <c r="Y1528" i="1"/>
  <c r="S1496" i="1"/>
  <c r="Y1495" i="1"/>
  <c r="W1493" i="1"/>
  <c r="Y1493" i="1" s="1"/>
  <c r="Y1484" i="1"/>
  <c r="Y1447" i="1"/>
  <c r="Y1446" i="1"/>
  <c r="Q1446" i="1"/>
  <c r="S1444" i="1"/>
  <c r="Q1444" i="1"/>
  <c r="Y1426" i="1"/>
  <c r="S1386" i="1"/>
  <c r="S1385" i="1"/>
  <c r="Y1368" i="1"/>
  <c r="Y1360" i="1"/>
  <c r="S1326" i="1"/>
  <c r="S1325" i="1"/>
  <c r="Y1312" i="1"/>
  <c r="S1276" i="1"/>
  <c r="S1275" i="1"/>
  <c r="Y1265" i="1"/>
  <c r="S1228" i="1"/>
  <c r="S1227" i="1"/>
  <c r="Y1214" i="1"/>
  <c r="S1178" i="1"/>
  <c r="S1177" i="1"/>
  <c r="Y1170" i="1"/>
  <c r="Y1164" i="1"/>
  <c r="Y1160" i="1"/>
  <c r="Y1124" i="1"/>
  <c r="Y1123" i="1"/>
  <c r="Q1123" i="1"/>
  <c r="Y1115" i="1"/>
  <c r="Y1076" i="1"/>
  <c r="Q1076" i="1" s="1"/>
  <c r="Y1065" i="1"/>
  <c r="W1047" i="1"/>
  <c r="Y1047" i="1" s="1"/>
  <c r="W1041" i="1"/>
  <c r="Y1041" i="1" s="1"/>
  <c r="S1041" i="1"/>
  <c r="W1029" i="1"/>
  <c r="Y1029" i="1" s="1"/>
  <c r="S1029" i="1"/>
  <c r="Y1024" i="1"/>
  <c r="Y1023" i="1"/>
  <c r="Q1023" i="1"/>
  <c r="S1019" i="1"/>
  <c r="Q1019" i="1"/>
  <c r="Y1013" i="1"/>
  <c r="S984" i="1"/>
  <c r="Y980" i="1"/>
  <c r="Y966" i="1"/>
  <c r="S940" i="1"/>
  <c r="Y934" i="1"/>
  <c r="Y911" i="1"/>
  <c r="S897" i="1"/>
  <c r="S896" i="1"/>
  <c r="Y889" i="1"/>
  <c r="S852" i="1"/>
  <c r="S849" i="1"/>
  <c r="Q849" i="1"/>
  <c r="Y847" i="1"/>
  <c r="S802" i="1"/>
  <c r="Q802" i="1"/>
  <c r="S800" i="1"/>
  <c r="S799" i="1"/>
  <c r="J27" i="11" l="1"/>
  <c r="J28" i="11"/>
  <c r="I28" i="11"/>
  <c r="H28" i="11"/>
  <c r="I27" i="11"/>
  <c r="H27" i="11"/>
  <c r="G28" i="11" l="1"/>
  <c r="AC2163" i="1" l="1"/>
  <c r="AC2167" i="1" s="1"/>
  <c r="AE2162" i="1"/>
  <c r="AC2162" i="1"/>
  <c r="AC2165" i="1" l="1"/>
  <c r="AC2168" i="1"/>
  <c r="G27" i="11" l="1"/>
  <c r="F27" i="11" s="1"/>
  <c r="R2162" i="1" l="1"/>
  <c r="T2162" i="1"/>
  <c r="U2162" i="1"/>
  <c r="V2162" i="1"/>
  <c r="X2162" i="1"/>
  <c r="Z2162" i="1"/>
  <c r="AA2162" i="1"/>
  <c r="AB2162" i="1"/>
  <c r="AD2162" i="1"/>
  <c r="R2163" i="1"/>
  <c r="T2163" i="1"/>
  <c r="T2165" i="1" s="1"/>
  <c r="U2163" i="1"/>
  <c r="V2163" i="1"/>
  <c r="X2163" i="1"/>
  <c r="X2165" i="1" s="1"/>
  <c r="Z2163" i="1"/>
  <c r="AA2163" i="1"/>
  <c r="AB2163" i="1"/>
  <c r="AD2163" i="1"/>
  <c r="S2162" i="1"/>
  <c r="Z2165" i="1" l="1"/>
  <c r="V2165" i="1"/>
  <c r="AD2165" i="1"/>
  <c r="AA2165" i="1"/>
  <c r="AB2165" i="1"/>
  <c r="R2165" i="1"/>
  <c r="U2165" i="1"/>
  <c r="W2162" i="1"/>
  <c r="W2163" i="1"/>
  <c r="S2163" i="1"/>
  <c r="S2165" i="1" s="1"/>
  <c r="AE2163" i="1"/>
  <c r="Y2163" i="1"/>
  <c r="Y2162" i="1"/>
  <c r="Q2163" i="1"/>
  <c r="Q2162" i="1"/>
  <c r="AE2167" i="1" l="1"/>
  <c r="AE2168" i="1" s="1"/>
  <c r="AE2165" i="1"/>
  <c r="AF2162" i="1"/>
  <c r="W2165" i="1"/>
  <c r="Q2165" i="1"/>
  <c r="AF2163" i="1"/>
  <c r="Y2165" i="1"/>
  <c r="AF2165" i="1" l="1"/>
  <c r="F9" i="3"/>
  <c r="E9" i="3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G30" i="11"/>
  <c r="G32" i="11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J16" i="3" l="1"/>
  <c r="E15" i="3"/>
  <c r="E17" i="3" s="1"/>
  <c r="H23" i="3"/>
  <c r="M16" i="3"/>
  <c r="J17" i="3"/>
  <c r="F15" i="3"/>
  <c r="I23" i="3"/>
  <c r="D15" i="3"/>
  <c r="G15" i="3" s="1"/>
  <c r="M15" i="3"/>
  <c r="D16" i="3" l="1"/>
  <c r="F17" i="3"/>
  <c r="I24" i="3" s="1"/>
  <c r="L17" i="10"/>
  <c r="H24" i="3"/>
  <c r="M17" i="3"/>
  <c r="P22" i="9"/>
  <c r="P21" i="9"/>
  <c r="D17" i="3" l="1"/>
  <c r="G23" i="3" s="1"/>
  <c r="I25" i="3" s="1"/>
  <c r="I26" i="3" s="1"/>
  <c r="G16" i="3"/>
  <c r="G17" i="3" s="1"/>
  <c r="G36" i="11" s="1"/>
  <c r="P20" i="9"/>
  <c r="G20" i="9" s="1"/>
  <c r="G23" i="9" s="1"/>
  <c r="G24" i="3"/>
  <c r="G17" i="10"/>
  <c r="G20" i="10" s="1"/>
  <c r="B17" i="10"/>
  <c r="B20" i="10" s="1"/>
  <c r="H20" i="9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B20" i="9" l="1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I30" i="3"/>
  <c r="K30" i="3"/>
  <c r="J30" i="3"/>
  <c r="G30" i="3"/>
  <c r="H30" i="3"/>
  <c r="L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<sst xmlns="http://schemas.openxmlformats.org/spreadsheetml/2006/main" count="37065" uniqueCount="3856">
  <si>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</si>
  <si>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</si>
  <si>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</si>
  <si>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</si>
  <si>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</si>
  <si>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</si>
  <si>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</si>
  <si>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</si>
  <si>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</si>
  <si>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</si>
  <si>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</si>
  <si>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</si>
  <si>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</si>
  <si>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</si>
  <si>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</si>
  <si>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</si>
  <si>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</si>
  <si>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</si>
  <si>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</si>
  <si>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</si>
  <si>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</si>
  <si>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</si>
  <si>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</si>
  <si>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</si>
  <si>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</si>
  <si>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</si>
  <si>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</si>
  <si>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</si>
  <si>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</si>
  <si>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</si>
  <si>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</si>
  <si>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</si>
  <si>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</si>
  <si>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</si>
  <si>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</si>
  <si>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</si>
  <si>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</si>
  <si>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</si>
  <si>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</si>
  <si>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</si>
  <si>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</si>
  <si>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</si>
  <si>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</si>
  <si>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</si>
  <si>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</si>
  <si>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</si>
  <si>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</si>
  <si>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</si>
  <si>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</si>
  <si>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</si>
  <si>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</si>
  <si>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</si>
  <si>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</si>
  <si>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</si>
  <si>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</si>
  <si>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</si>
  <si>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</si>
  <si>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</si>
  <si>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</si>
  <si>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</si>
  <si>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</si>
  <si>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</si>
  <si>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</si>
  <si>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</si>
  <si>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</si>
  <si>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</si>
  <si>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</si>
  <si>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</si>
  <si>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</si>
  <si>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</si>
  <si>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</si>
  <si>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</si>
  <si>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</si>
  <si>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</si>
  <si>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</si>
  <si>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</si>
  <si>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</si>
  <si>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</si>
  <si>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</si>
  <si>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</si>
  <si>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</si>
  <si>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</si>
  <si>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</si>
  <si>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</si>
  <si>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</si>
  <si>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</si>
  <si>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</si>
  <si>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</si>
  <si>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</si>
  <si>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</si>
  <si>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</si>
  <si>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</si>
  <si>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</si>
  <si>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</si>
  <si>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</si>
  <si>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</si>
  <si>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</si>
  <si>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</si>
  <si>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</si>
  <si>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</si>
  <si>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</si>
  <si>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</si>
  <si>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</si>
  <si>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</si>
  <si>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</si>
  <si>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</si>
  <si>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</si>
  <si>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</si>
  <si>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</si>
  <si>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</si>
  <si>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</si>
  <si>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</si>
  <si>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</si>
  <si>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</si>
  <si>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</si>
  <si>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</si>
  <si>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</si>
  <si>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</si>
  <si>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</si>
  <si>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</si>
  <si>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</si>
  <si>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</si>
  <si>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</si>
  <si>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</si>
  <si>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</si>
  <si>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</si>
  <si>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</si>
  <si>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</si>
  <si>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</si>
  <si>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</si>
  <si>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</si>
  <si>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</si>
  <si>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</si>
  <si>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</si>
  <si>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</si>
  <si>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</si>
  <si>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</si>
  <si>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</si>
  <si>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</si>
  <si>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</si>
  <si>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</si>
  <si>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</si>
  <si>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</si>
  <si>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</si>
  <si>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</si>
  <si>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</si>
  <si>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</si>
  <si>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</si>
  <si>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</si>
  <si>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</si>
  <si>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</si>
  <si>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</si>
  <si>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</si>
  <si>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</si>
  <si>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</si>
  <si>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</si>
  <si>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</si>
  <si>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</si>
  <si>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</si>
  <si>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</si>
  <si>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</si>
  <si>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</si>
  <si>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</si>
  <si>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</si>
  <si>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</si>
  <si>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</si>
  <si>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</si>
  <si>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</si>
  <si>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</si>
  <si>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</si>
  <si>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</si>
  <si>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</si>
  <si>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</si>
  <si>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</si>
  <si>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</si>
  <si>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</si>
  <si>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</si>
  <si>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</si>
  <si>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</si>
  <si>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</si>
  <si>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</si>
  <si>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</si>
  <si>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</si>
  <si>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</si>
  <si>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</si>
  <si>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</si>
  <si>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</si>
  <si>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</si>
  <si>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</si>
  <si>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</si>
  <si>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</si>
  <si>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</si>
  <si>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</si>
  <si>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</si>
  <si>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</si>
  <si>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</si>
  <si>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</si>
  <si>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</si>
  <si>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</si>
  <si>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</si>
  <si>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</si>
  <si>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</si>
  <si>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</si>
  <si>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</si>
  <si>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</si>
  <si>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</si>
  <si>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</si>
  <si>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</si>
  <si>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</si>
  <si>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</si>
  <si>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</si>
  <si>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</si>
  <si>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</si>
  <si>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</si>
  <si>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</si>
  <si>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</si>
  <si>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</si>
  <si>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</si>
  <si>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</si>
  <si>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</si>
  <si>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</si>
  <si>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</si>
  <si>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</si>
  <si>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</si>
  <si>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</si>
  <si>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</si>
  <si>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</si>
  <si>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</si>
  <si>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</si>
  <si>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</si>
  <si>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</si>
  <si>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</si>
  <si>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</si>
  <si>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</si>
  <si>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</si>
  <si>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</si>
  <si>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</si>
  <si>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</si>
  <si>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</si>
  <si>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</si>
  <si>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</si>
  <si>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</si>
  <si>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</si>
  <si>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</si>
  <si>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</si>
  <si>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</si>
  <si>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</si>
  <si>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</si>
  <si>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</si>
  <si>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</si>
  <si>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</si>
  <si>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</si>
  <si>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</si>
  <si>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</si>
  <si>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</si>
  <si>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</si>
  <si>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</si>
  <si>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</si>
  <si>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</si>
  <si>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</si>
  <si>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</si>
  <si>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</si>
  <si>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</si>
  <si>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</si>
  <si>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</si>
  <si>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</si>
  <si>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</si>
  <si>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</si>
  <si>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</si>
  <si>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</si>
  <si>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</si>
  <si>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</si>
  <si>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</si>
  <si>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</si>
  <si>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</si>
  <si>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</si>
  <si>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</si>
  <si>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</si>
  <si>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</si>
  <si>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</si>
  <si>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</si>
  <si>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</si>
  <si>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</si>
  <si>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</si>
  <si>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</si>
  <si>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</si>
  <si>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</si>
  <si>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</si>
  <si>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</si>
  <si>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</si>
  <si>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</si>
  <si>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</si>
  <si>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</si>
  <si>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</si>
  <si>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</si>
  <si>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</si>
  <si>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</si>
  <si>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</si>
  <si>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</si>
  <si>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</si>
  <si>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</si>
  <si>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</si>
  <si>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</si>
  <si>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</si>
  <si>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</si>
  <si>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</si>
  <si>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</si>
  <si>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</si>
  <si>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</si>
  <si>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</si>
  <si>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</si>
  <si>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</si>
  <si>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</si>
  <si>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</si>
  <si>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</si>
  <si>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</si>
  <si>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</si>
  <si>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</si>
  <si>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</si>
  <si>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</si>
  <si>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</si>
  <si>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</si>
  <si>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</si>
  <si>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</si>
  <si>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</si>
  <si>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</si>
  <si>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</si>
  <si>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</si>
  <si>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</si>
  <si>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</si>
  <si>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</si>
  <si>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</si>
  <si>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</si>
  <si>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</si>
  <si>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</si>
  <si>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</si>
  <si>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</si>
  <si>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</si>
  <si>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</si>
  <si>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</si>
  <si>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</si>
  <si>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</si>
  <si>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</si>
  <si>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</si>
  <si>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</si>
  <si>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</si>
  <si>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</si>
  <si>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</si>
  <si>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</si>
  <si>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</si>
  <si>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</si>
  <si>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</si>
  <si>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</si>
  <si>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</si>
  <si>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</si>
  <si>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</si>
  <si>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</si>
  <si>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</si>
  <si>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</si>
  <si>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</si>
  <si>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</si>
  <si>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</si>
  <si>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</si>
  <si>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</si>
  <si>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</si>
  <si>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</si>
  <si>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</si>
  <si>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</si>
  <si>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</si>
  <si>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</si>
  <si>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</si>
  <si>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</si>
  <si>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</si>
  <si>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</si>
  <si>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</si>
  <si>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</si>
  <si>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</si>
  <si>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</si>
  <si>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</si>
  <si>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</si>
  <si>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</si>
  <si>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</si>
  <si>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</si>
  <si>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</si>
  <si>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</si>
  <si>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</si>
  <si>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</si>
  <si>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</si>
  <si>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</si>
  <si>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</si>
  <si>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</si>
  <si>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</si>
  <si>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</si>
  <si>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</si>
  <si>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</si>
  <si>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</si>
  <si>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</si>
  <si>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</si>
  <si>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</si>
  <si>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</si>
  <si>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</si>
  <si>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</si>
  <si>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</si>
  <si>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</si>
  <si>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</si>
  <si>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</si>
  <si>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</si>
  <si>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</si>
  <si>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</si>
  <si>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</si>
  <si>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Z1B8050365</t>
  </si>
  <si>
    <t>MANTENIMIENTOS ARFERCA C.A</t>
  </si>
  <si>
    <t>J41073527-9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</si>
  <si>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</si>
  <si>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</si>
  <si>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</si>
  <si>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</si>
  <si>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</si>
  <si>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</si>
  <si>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</si>
  <si>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</si>
  <si>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</si>
  <si>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</si>
  <si>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</si>
  <si>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</si>
  <si>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</si>
  <si>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</si>
  <si>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</si>
  <si>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</si>
  <si>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</si>
  <si>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</si>
  <si>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</si>
  <si>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</si>
  <si>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</si>
  <si>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</si>
  <si>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</si>
  <si>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</si>
  <si>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</si>
  <si>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</si>
  <si>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</si>
  <si>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</si>
  <si>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</si>
  <si>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</si>
  <si>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</si>
  <si>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</si>
  <si>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</si>
  <si>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</si>
  <si>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</si>
  <si>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</si>
  <si>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</si>
  <si>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</si>
  <si>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</si>
  <si>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</si>
  <si>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</si>
  <si>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</si>
  <si>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</si>
  <si>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</si>
  <si>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</si>
  <si>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</si>
  <si>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</si>
  <si>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</si>
  <si>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</si>
  <si>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</si>
  <si>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</si>
  <si>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</si>
  <si>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</si>
  <si>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</si>
  <si>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</si>
  <si>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</si>
  <si>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</si>
  <si>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</si>
  <si>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</si>
  <si>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</si>
  <si>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</si>
  <si>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</si>
  <si>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</si>
  <si>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</si>
  <si>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</si>
  <si>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</si>
  <si>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</si>
  <si>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</si>
  <si>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</si>
  <si>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</si>
  <si>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</si>
  <si>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</si>
  <si>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</si>
  <si>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</si>
  <si>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</si>
  <si>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</si>
  <si>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</si>
  <si>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</si>
  <si>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</si>
  <si>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</si>
  <si>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</si>
  <si>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</si>
  <si>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</si>
  <si>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</si>
  <si>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</si>
  <si>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</si>
  <si>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</si>
  <si>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</si>
  <si>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</si>
  <si>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</si>
  <si>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</si>
  <si>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</si>
  <si>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</si>
  <si>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</si>
  <si>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</si>
  <si>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</si>
  <si>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</si>
  <si>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</si>
  <si>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</si>
  <si>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</si>
  <si>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</si>
  <si>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</si>
  <si>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</si>
  <si>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</si>
  <si>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</si>
  <si>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</si>
  <si>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</si>
  <si>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</si>
  <si>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</si>
  <si>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</si>
  <si>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</si>
  <si>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</si>
  <si>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</si>
  <si>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</si>
  <si>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</si>
  <si>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</si>
  <si>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</si>
  <si>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</si>
  <si>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</si>
  <si>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</si>
  <si>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</si>
  <si>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</si>
  <si>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</si>
  <si>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</si>
  <si>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</si>
  <si>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</si>
  <si>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</si>
  <si>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</si>
  <si>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</si>
  <si>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</si>
  <si>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</si>
  <si>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</si>
  <si>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</si>
  <si>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</si>
  <si>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</si>
  <si>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</si>
  <si>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</si>
  <si>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</si>
  <si>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</si>
  <si>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</si>
  <si>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</si>
  <si>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</si>
  <si>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</si>
  <si>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</si>
  <si>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</si>
  <si>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</si>
  <si>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</si>
  <si>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</si>
  <si>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</si>
  <si>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</si>
  <si>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</si>
  <si>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</si>
  <si>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</si>
  <si>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</si>
  <si>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</si>
  <si>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</si>
  <si>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</si>
  <si>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</si>
  <si>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</si>
  <si>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</si>
  <si>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</si>
  <si>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</si>
  <si>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</si>
  <si>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</si>
  <si>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</si>
  <si>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</si>
  <si>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</si>
  <si>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</si>
  <si>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</si>
  <si>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</si>
  <si>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</si>
  <si>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</si>
  <si>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</si>
  <si>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</si>
  <si>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</si>
  <si>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</si>
  <si>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</si>
  <si>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</si>
  <si>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</si>
  <si>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</si>
  <si>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</si>
  <si>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</si>
  <si>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</si>
  <si>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</si>
  <si>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</si>
  <si>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</si>
  <si>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</si>
  <si>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</si>
  <si>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</si>
  <si>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</si>
  <si>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</si>
  <si>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</si>
  <si>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</si>
  <si>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</si>
  <si>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</si>
  <si>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</si>
  <si>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</si>
  <si>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</si>
  <si>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</si>
  <si>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</si>
  <si>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</si>
  <si>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</si>
  <si>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</si>
  <si>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</si>
  <si>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</si>
  <si>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</si>
  <si>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</si>
  <si>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</si>
  <si>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</si>
  <si>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</si>
  <si>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</si>
  <si>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</si>
  <si>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</si>
  <si>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</si>
  <si>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</si>
  <si>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</si>
  <si>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</si>
  <si>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</si>
  <si>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</si>
  <si>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</si>
  <si>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</si>
  <si>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</si>
  <si>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</si>
  <si>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</si>
  <si>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</si>
  <si>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</si>
  <si>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</si>
  <si>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</si>
  <si>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</si>
  <si>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</si>
  <si>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</si>
  <si>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</si>
  <si>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</si>
  <si>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</si>
  <si>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</si>
  <si>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</si>
  <si>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</si>
  <si>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</si>
  <si>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</si>
  <si>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</si>
  <si>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</si>
  <si>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</si>
  <si>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</si>
  <si>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</si>
  <si>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</si>
  <si>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</si>
  <si>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</si>
  <si>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</si>
  <si>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</si>
  <si>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</si>
  <si>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</si>
  <si>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</si>
  <si>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</si>
  <si>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</si>
  <si>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</si>
  <si>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</si>
  <si>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</si>
  <si>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</si>
  <si>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</si>
  <si>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</si>
  <si>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</si>
  <si>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</si>
  <si>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</si>
  <si>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</si>
  <si>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</si>
  <si>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</si>
  <si>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</si>
  <si>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</si>
  <si>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</si>
  <si>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</si>
  <si>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</si>
  <si>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</si>
  <si>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</si>
  <si>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</si>
  <si>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</si>
  <si>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</si>
  <si>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</si>
  <si>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</si>
  <si>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</si>
  <si>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</si>
  <si>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</si>
  <si>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</si>
  <si>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</si>
  <si>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</si>
  <si>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</si>
  <si>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</si>
  <si>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</si>
  <si>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</si>
  <si>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</si>
  <si>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</si>
  <si>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</si>
  <si>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</si>
  <si>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</si>
  <si>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</si>
  <si>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</si>
  <si>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</si>
  <si>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</si>
  <si>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</si>
  <si>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</si>
  <si>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</si>
  <si>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</si>
  <si>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</si>
  <si>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</si>
  <si>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</si>
  <si>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</si>
  <si>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</si>
  <si>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</si>
  <si>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</si>
  <si>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</si>
  <si>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</si>
  <si>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</si>
  <si>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</si>
  <si>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</si>
  <si>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</si>
  <si>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</si>
  <si>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</si>
  <si>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</si>
  <si>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</si>
  <si>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</si>
  <si>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</si>
  <si>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</si>
  <si>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</si>
  <si>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</si>
  <si>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</si>
  <si>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</si>
  <si>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</si>
  <si>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CORPORACION LENOTRE GOURMET C.A</t>
  </si>
  <si>
    <t>J317391004</t>
  </si>
  <si>
    <t>Z1F0000338</t>
  </si>
  <si>
    <t>ADMIN MARSALA 20 .CA</t>
  </si>
  <si>
    <t>J302905516</t>
  </si>
  <si>
    <t>ETNAGROUP C.A</t>
  </si>
  <si>
    <t>J500093926</t>
  </si>
  <si>
    <t xml:space="preserve"> DESDE EL 01/12/2020 HASTA EL 31/12/2020</t>
  </si>
  <si>
    <t>DISTRIBUIDORA MONTOVJ C.A</t>
  </si>
  <si>
    <t>1797</t>
  </si>
  <si>
    <t>1790</t>
  </si>
  <si>
    <t>1798</t>
  </si>
  <si>
    <t>1799</t>
  </si>
  <si>
    <t>1792</t>
  </si>
  <si>
    <t>1800</t>
  </si>
  <si>
    <t>1793</t>
  </si>
  <si>
    <t>1794</t>
  </si>
  <si>
    <t>ALIMENTOS COMARCA C.A</t>
  </si>
  <si>
    <t>J-40706967-5</t>
  </si>
  <si>
    <t>1795</t>
  </si>
  <si>
    <t>1796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</si>
  <si>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</si>
  <si>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</si>
  <si>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</si>
  <si>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</si>
  <si>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</si>
  <si>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</si>
  <si>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</si>
  <si>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</si>
  <si>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</si>
  <si>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</si>
  <si>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</si>
  <si>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</si>
  <si>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</si>
  <si>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</si>
  <si>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</si>
  <si>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</si>
  <si>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</si>
  <si>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</si>
  <si>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</si>
  <si>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</si>
  <si>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</si>
  <si>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</si>
  <si>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</si>
  <si>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</si>
  <si>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</si>
  <si>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</si>
  <si>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</si>
  <si>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</si>
  <si>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</si>
  <si>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</si>
  <si>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</si>
  <si>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</si>
  <si>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</si>
  <si>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</si>
  <si>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</si>
  <si>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</si>
  <si>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</si>
  <si>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</si>
  <si>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</si>
  <si>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</si>
  <si>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</si>
  <si>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</si>
  <si>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</si>
  <si>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</si>
  <si>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</si>
  <si>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</si>
  <si>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</si>
  <si>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</si>
  <si>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</si>
  <si>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</si>
  <si>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</si>
  <si>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</si>
  <si>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</si>
  <si>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</si>
  <si>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</si>
  <si>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</si>
  <si>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</si>
  <si>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</si>
  <si>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</si>
  <si>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</si>
  <si>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</si>
  <si>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</si>
  <si>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</si>
  <si>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</si>
  <si>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</si>
  <si>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</si>
  <si>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</si>
  <si>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</si>
  <si>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</si>
  <si>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</si>
  <si>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</si>
  <si>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</si>
  <si>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</si>
  <si>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</si>
  <si>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</si>
  <si>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</si>
  <si>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</si>
  <si>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</si>
  <si>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</si>
  <si>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</si>
  <si>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</si>
  <si>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</si>
  <si>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</si>
  <si>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</si>
  <si>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</si>
  <si>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</si>
  <si>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</si>
  <si>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</si>
  <si>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</si>
  <si>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</si>
  <si>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</si>
  <si>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</si>
  <si>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</si>
  <si>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</si>
  <si>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</si>
  <si>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</si>
  <si>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</si>
  <si>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</si>
  <si>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</si>
  <si>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</si>
  <si>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</si>
  <si>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</si>
  <si>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</si>
  <si>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</si>
  <si>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</si>
  <si>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</si>
  <si>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</si>
  <si>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</si>
  <si>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</si>
  <si>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</si>
  <si>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</si>
  <si>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</si>
  <si>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</si>
  <si>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</si>
  <si>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1820</t>
  </si>
  <si>
    <t>1821</t>
  </si>
  <si>
    <t>1822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</si>
  <si>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</si>
  <si>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</si>
  <si>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</si>
  <si>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</si>
  <si>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</si>
  <si>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</si>
  <si>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</si>
  <si>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</si>
  <si>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</si>
  <si>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</si>
  <si>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</si>
  <si>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</si>
  <si>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</si>
  <si>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</si>
  <si>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</si>
  <si>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</si>
  <si>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</si>
  <si>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</si>
  <si>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</si>
  <si>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</si>
  <si>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</si>
  <si>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</si>
  <si>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</si>
  <si>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</si>
  <si>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</si>
  <si>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</si>
  <si>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</si>
  <si>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</si>
  <si>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</si>
  <si>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</si>
  <si>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</si>
  <si>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</si>
  <si>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</si>
  <si>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</si>
  <si>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</si>
  <si>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</si>
  <si>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</si>
  <si>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</si>
  <si>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</si>
  <si>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</si>
  <si>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</si>
  <si>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</si>
  <si>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</si>
  <si>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</si>
  <si>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</si>
  <si>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</si>
  <si>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</si>
  <si>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</si>
  <si>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</si>
  <si>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</si>
  <si>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</si>
  <si>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</si>
  <si>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</si>
  <si>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</si>
  <si>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</si>
  <si>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</si>
  <si>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</si>
  <si>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</si>
  <si>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</si>
  <si>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</si>
  <si>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</si>
  <si>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</si>
  <si>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</si>
  <si>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</si>
  <si>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</si>
  <si>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</si>
  <si>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</si>
  <si>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</si>
  <si>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</si>
  <si>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</si>
  <si>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</si>
  <si>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</si>
  <si>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</si>
  <si>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</si>
  <si>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</si>
  <si>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1826</t>
  </si>
  <si>
    <t>770</t>
  </si>
  <si>
    <t>771</t>
  </si>
  <si>
    <t>IVA DECLARADO</t>
  </si>
  <si>
    <t>1827</t>
  </si>
  <si>
    <t>1828</t>
  </si>
  <si>
    <t>1829</t>
  </si>
  <si>
    <t>017</t>
  </si>
  <si>
    <t>AUTOSERVICIOS CRISS</t>
  </si>
  <si>
    <t>J294282792</t>
  </si>
  <si>
    <t>MAXI LUNCHERIA TODO SABOR C.A</t>
  </si>
  <si>
    <t>1788</t>
  </si>
  <si>
    <t>1789</t>
  </si>
  <si>
    <t>GRUPO DOPERCA C.A</t>
  </si>
  <si>
    <t>J411415898</t>
  </si>
  <si>
    <t>MULTISERVICIOS SOFPAC</t>
  </si>
  <si>
    <t>J-411007340</t>
  </si>
  <si>
    <t>INVERSIONES SUVINCLA 17 C.A.</t>
  </si>
  <si>
    <t>J-40751912-3</t>
  </si>
  <si>
    <t>J40706967-5</t>
  </si>
  <si>
    <t>FUNERARIA LA QUINTA</t>
  </si>
  <si>
    <t>008</t>
  </si>
  <si>
    <t>Z1B8050003</t>
  </si>
  <si>
    <t>1851</t>
  </si>
  <si>
    <t>1852</t>
  </si>
  <si>
    <t>1853</t>
  </si>
  <si>
    <t>CANDY HOUSE AND CHOCOLATE. CA.</t>
  </si>
  <si>
    <t>J411053520</t>
  </si>
  <si>
    <t>1854</t>
  </si>
  <si>
    <t>1855</t>
  </si>
  <si>
    <t>MUEBLES ROMANO C.A.</t>
  </si>
  <si>
    <t>J307508175</t>
  </si>
  <si>
    <t>00000065</t>
  </si>
  <si>
    <t>Z1F0017970</t>
  </si>
  <si>
    <t>1879</t>
  </si>
  <si>
    <t>1880</t>
  </si>
  <si>
    <t>1881</t>
  </si>
  <si>
    <t>1882</t>
  </si>
  <si>
    <t>1883</t>
  </si>
  <si>
    <t xml:space="preserve">FC </t>
  </si>
  <si>
    <t>1884</t>
  </si>
  <si>
    <t>00000049</t>
  </si>
  <si>
    <t>1856</t>
  </si>
  <si>
    <t>1857</t>
  </si>
  <si>
    <t>INEVERSIONES VEN 2017 C.A</t>
  </si>
  <si>
    <t>J410776790</t>
  </si>
  <si>
    <t xml:space="preserve">J-40020025-3 </t>
  </si>
  <si>
    <t>MARTHUCAR C.A.</t>
  </si>
  <si>
    <t>J500246811</t>
  </si>
  <si>
    <t>J-29413307-0</t>
  </si>
  <si>
    <t>00000066</t>
  </si>
  <si>
    <t>00000067</t>
  </si>
  <si>
    <t>(Varios elementos)</t>
  </si>
  <si>
    <t>1801</t>
  </si>
  <si>
    <t>1885</t>
  </si>
  <si>
    <t>INVERSIONES CRYSRTALLINE WATER</t>
  </si>
  <si>
    <t>J50042722-0</t>
  </si>
  <si>
    <t>INVERSIONES AGU AMARINEC.A</t>
  </si>
  <si>
    <t>J299380490</t>
  </si>
  <si>
    <t>1802</t>
  </si>
  <si>
    <t>TECH SOURCE DISTRIBUIDORES C.A</t>
  </si>
  <si>
    <t>J500036833</t>
  </si>
  <si>
    <t>1886</t>
  </si>
  <si>
    <t>FUNDAVIGEA</t>
  </si>
  <si>
    <t>J298180811</t>
  </si>
  <si>
    <t xml:space="preserve">J-40982131-5 </t>
  </si>
  <si>
    <t>1803</t>
  </si>
  <si>
    <t>1887</t>
  </si>
  <si>
    <t>1804</t>
  </si>
  <si>
    <t>00000050</t>
  </si>
  <si>
    <t>1888</t>
  </si>
  <si>
    <t>J-40786379-7</t>
  </si>
  <si>
    <t>00000051</t>
  </si>
  <si>
    <t>00000204</t>
  </si>
  <si>
    <t>00000154</t>
  </si>
  <si>
    <t>GRUPO DAWS</t>
  </si>
  <si>
    <t>J402129041</t>
  </si>
  <si>
    <t>1668</t>
  </si>
  <si>
    <t>1669</t>
  </si>
  <si>
    <t>0393-0393</t>
  </si>
  <si>
    <t>0394-0394</t>
  </si>
  <si>
    <t>MANTENIMIENTOS ARFERCA</t>
  </si>
  <si>
    <t>J-41073527-9</t>
  </si>
  <si>
    <t>FUNDACION METANOIA</t>
  </si>
  <si>
    <t>1823</t>
  </si>
  <si>
    <t>0397-0397</t>
  </si>
  <si>
    <t>1824</t>
  </si>
  <si>
    <t>1910</t>
  </si>
  <si>
    <t>BODEGON BIELE VITE C.A.</t>
  </si>
  <si>
    <t>J410610832</t>
  </si>
  <si>
    <t>0398-0398</t>
  </si>
  <si>
    <t>0398</t>
  </si>
  <si>
    <t>1911</t>
  </si>
  <si>
    <t>CORPORACION ZAM ZAM</t>
  </si>
  <si>
    <t>J315012413</t>
  </si>
  <si>
    <t>00000072</t>
  </si>
  <si>
    <t>00000155</t>
  </si>
  <si>
    <t>1912</t>
  </si>
  <si>
    <t>1676</t>
  </si>
  <si>
    <t>0400-0400</t>
  </si>
  <si>
    <t>1913</t>
  </si>
  <si>
    <t>0401-0401</t>
  </si>
  <si>
    <t>1914</t>
  </si>
  <si>
    <t>0402-0402</t>
  </si>
  <si>
    <t>00000156</t>
  </si>
  <si>
    <t>1915</t>
  </si>
  <si>
    <t>3.1</t>
  </si>
  <si>
    <t>3.2</t>
  </si>
  <si>
    <t>1ER PASO - COLOCAR LOS MONTOS DE LA DECLARACIÓN POR SEMANA</t>
  </si>
  <si>
    <t>MAR</t>
  </si>
  <si>
    <t>4.1</t>
  </si>
  <si>
    <t>4.2</t>
  </si>
  <si>
    <t>0403-0403</t>
  </si>
  <si>
    <t>0403</t>
  </si>
  <si>
    <t>1830</t>
  </si>
  <si>
    <t>1916</t>
  </si>
  <si>
    <t>DISTRIBUIDORA DE ALIMENTOS INTERNACIONAL JHONZA C.A.</t>
  </si>
  <si>
    <t>1858</t>
  </si>
  <si>
    <t>ALBA</t>
  </si>
  <si>
    <t xml:space="preserve">V299225401 </t>
  </si>
  <si>
    <t>0404</t>
  </si>
  <si>
    <t>0404-0404</t>
  </si>
  <si>
    <t>00000068</t>
  </si>
  <si>
    <t>1831</t>
  </si>
  <si>
    <t>1917</t>
  </si>
  <si>
    <t>J-40020025-3</t>
  </si>
  <si>
    <t>JULIO RODRIGUEZ</t>
  </si>
  <si>
    <t xml:space="preserve">V14850360-1 </t>
  </si>
  <si>
    <t>1859</t>
  </si>
  <si>
    <t>GLOBALCOPYPLOT</t>
  </si>
  <si>
    <t>J412331272</t>
  </si>
  <si>
    <t>00000160</t>
  </si>
  <si>
    <t>LUIS URDANETA</t>
  </si>
  <si>
    <t>V129095884</t>
  </si>
  <si>
    <t>0405-0405</t>
  </si>
  <si>
    <t>1832</t>
  </si>
  <si>
    <t>SAUL GONZALEZ</t>
  </si>
  <si>
    <t>1918</t>
  </si>
  <si>
    <t>00000211</t>
  </si>
  <si>
    <t>1860</t>
  </si>
  <si>
    <t>VALET PARKING 50 KPH</t>
  </si>
  <si>
    <t>00000161</t>
  </si>
  <si>
    <t>00000162</t>
  </si>
  <si>
    <t>0406-0406</t>
  </si>
  <si>
    <t>00000069</t>
  </si>
  <si>
    <t>1833</t>
  </si>
  <si>
    <t>1919</t>
  </si>
  <si>
    <t>1861</t>
  </si>
  <si>
    <t>MAXI LUNCHERIA</t>
  </si>
  <si>
    <t xml:space="preserve">J-400200253 </t>
  </si>
  <si>
    <t>0407-0407</t>
  </si>
  <si>
    <t>0407</t>
  </si>
  <si>
    <t>00000070</t>
  </si>
  <si>
    <t>INVERSIONES CYNMAX 2021 C.A</t>
  </si>
  <si>
    <t>1834</t>
  </si>
  <si>
    <t>0400</t>
  </si>
  <si>
    <t>1862</t>
  </si>
  <si>
    <t>0408-0408</t>
  </si>
  <si>
    <t>1835</t>
  </si>
  <si>
    <t>1863</t>
  </si>
  <si>
    <t>1526</t>
  </si>
  <si>
    <t>0409-0409</t>
  </si>
  <si>
    <t>1864</t>
  </si>
  <si>
    <t>1527</t>
  </si>
  <si>
    <t>0410-0410</t>
  </si>
  <si>
    <t>INVERSINES DAER SERVICES 2015 C.A</t>
  </si>
  <si>
    <t>J407398938</t>
  </si>
  <si>
    <t>0405</t>
  </si>
  <si>
    <t>1865</t>
  </si>
  <si>
    <t>1782</t>
  </si>
  <si>
    <t>1686</t>
  </si>
  <si>
    <t>1528</t>
  </si>
  <si>
    <t>00000073</t>
  </si>
  <si>
    <t>0411-0411</t>
  </si>
  <si>
    <t>0411</t>
  </si>
  <si>
    <t>00000071</t>
  </si>
  <si>
    <t>0408</t>
  </si>
  <si>
    <t>HOTELERA AMERICANA C.A</t>
  </si>
  <si>
    <t>J000578516</t>
  </si>
  <si>
    <t>1866</t>
  </si>
  <si>
    <t>1783</t>
  </si>
  <si>
    <t>00000163</t>
  </si>
  <si>
    <t>1687</t>
  </si>
  <si>
    <t>1529</t>
  </si>
  <si>
    <t>0412</t>
  </si>
  <si>
    <t>1867</t>
  </si>
  <si>
    <t>1784</t>
  </si>
  <si>
    <t>00000086</t>
  </si>
  <si>
    <t>1530</t>
  </si>
  <si>
    <t>J-317560256</t>
  </si>
  <si>
    <t>00000212</t>
  </si>
  <si>
    <t>1868</t>
  </si>
  <si>
    <t>1785</t>
  </si>
  <si>
    <t>00000164</t>
  </si>
  <si>
    <t>1531</t>
  </si>
  <si>
    <t>0414-0414</t>
  </si>
  <si>
    <t>0414</t>
  </si>
  <si>
    <t>1869</t>
  </si>
  <si>
    <t>1786</t>
  </si>
  <si>
    <t>1690</t>
  </si>
  <si>
    <t>00000048</t>
  </si>
  <si>
    <t>0415-0415</t>
  </si>
  <si>
    <t>MEMORIALES MINERAS</t>
  </si>
  <si>
    <t>J400923247</t>
  </si>
  <si>
    <t>1870</t>
  </si>
  <si>
    <t>1787</t>
  </si>
  <si>
    <t>1691</t>
  </si>
  <si>
    <t>1533</t>
  </si>
  <si>
    <t>0417-0417</t>
  </si>
  <si>
    <t>0417</t>
  </si>
  <si>
    <t>772</t>
  </si>
  <si>
    <t>1871</t>
  </si>
  <si>
    <t>773</t>
  </si>
  <si>
    <t>774</t>
  </si>
  <si>
    <t>775</t>
  </si>
  <si>
    <t>776</t>
  </si>
  <si>
    <t>777</t>
  </si>
  <si>
    <t>778</t>
  </si>
  <si>
    <t>779</t>
  </si>
  <si>
    <t>1692</t>
  </si>
  <si>
    <t>1534</t>
  </si>
  <si>
    <t>0418-0418</t>
  </si>
  <si>
    <t>0418</t>
  </si>
  <si>
    <t>00000074</t>
  </si>
  <si>
    <t>1872</t>
  </si>
  <si>
    <t>1693</t>
  </si>
  <si>
    <t>1535</t>
  </si>
  <si>
    <t>INVERSIONES HIGH MEDIA GROUP C.A</t>
  </si>
  <si>
    <t>J-40482989-0</t>
  </si>
  <si>
    <t>00000165</t>
  </si>
  <si>
    <t>LUCHERIA TEQUEEMPANADA</t>
  </si>
  <si>
    <t xml:space="preserve">V294208320 </t>
  </si>
  <si>
    <t>1694</t>
  </si>
  <si>
    <t>1536</t>
  </si>
  <si>
    <t>0421</t>
  </si>
  <si>
    <t>LUIS CALLES</t>
  </si>
  <si>
    <t xml:space="preserve">V6868769 </t>
  </si>
  <si>
    <t>00164590</t>
  </si>
  <si>
    <t>00000042</t>
  </si>
  <si>
    <t>ENGEE MUSSO</t>
  </si>
  <si>
    <t>V13735260</t>
  </si>
  <si>
    <t>1875</t>
  </si>
  <si>
    <t>J40482989-0</t>
  </si>
  <si>
    <t>1695</t>
  </si>
  <si>
    <t>1537</t>
  </si>
  <si>
    <t>00000188</t>
  </si>
  <si>
    <t>1876</t>
  </si>
  <si>
    <t>1696</t>
  </si>
  <si>
    <t>1538</t>
  </si>
  <si>
    <t>0422</t>
  </si>
  <si>
    <t>00000043</t>
  </si>
  <si>
    <t>1877</t>
  </si>
  <si>
    <t>00000166</t>
  </si>
  <si>
    <t>ANDRES</t>
  </si>
  <si>
    <t>1539</t>
  </si>
  <si>
    <t>0423</t>
  </si>
  <si>
    <t>00000189</t>
  </si>
  <si>
    <t>1878</t>
  </si>
  <si>
    <t>1540</t>
  </si>
  <si>
    <t>0424</t>
  </si>
  <si>
    <t>BODEGON ALFELKIN</t>
  </si>
  <si>
    <t>J403243441</t>
  </si>
  <si>
    <t>DKORAZON S.A</t>
  </si>
  <si>
    <t>J404085823</t>
  </si>
  <si>
    <t>00000044</t>
  </si>
  <si>
    <t>1699</t>
  </si>
  <si>
    <t>1541</t>
  </si>
  <si>
    <t>00004287</t>
  </si>
  <si>
    <t>0425</t>
  </si>
  <si>
    <t>00000075</t>
  </si>
  <si>
    <t>PANADERIA Y PASTELERIA GUAICAIPURO I LEJARDIS HERMANOS</t>
  </si>
  <si>
    <t>J000661120</t>
  </si>
  <si>
    <t>0876-0876</t>
  </si>
  <si>
    <t>1700</t>
  </si>
  <si>
    <t>1542</t>
  </si>
  <si>
    <t>0426</t>
  </si>
  <si>
    <t>0877-0877</t>
  </si>
  <si>
    <t>INVERSIONES LRV260574 CA</t>
  </si>
  <si>
    <t>HARRYS PACHECO</t>
  </si>
  <si>
    <t>1701</t>
  </si>
  <si>
    <t>1543</t>
  </si>
  <si>
    <t>0878-0878</t>
  </si>
  <si>
    <t>1702</t>
  </si>
  <si>
    <t>1544</t>
  </si>
  <si>
    <t>0428</t>
  </si>
  <si>
    <t>0879-0879</t>
  </si>
  <si>
    <t>1940</t>
  </si>
  <si>
    <t>J-407069675</t>
  </si>
  <si>
    <t>00000045</t>
  </si>
  <si>
    <t>ALTOS TELECOM C.A</t>
  </si>
  <si>
    <t>J409414280</t>
  </si>
  <si>
    <t>1703</t>
  </si>
  <si>
    <t>RICHARD VELASCO &lt;3</t>
  </si>
  <si>
    <t>1545</t>
  </si>
  <si>
    <t>0429</t>
  </si>
  <si>
    <t>AMARENAS CAKES REPOSTERIA</t>
  </si>
  <si>
    <t>J400736110</t>
  </si>
  <si>
    <t>0880-0880</t>
  </si>
  <si>
    <t>ABDUL SHAHUUD</t>
  </si>
  <si>
    <t xml:space="preserve">V245246079 </t>
  </si>
  <si>
    <t>J-31756025-6</t>
  </si>
  <si>
    <t>CORPORACION TRANSCLEAN2021C.A</t>
  </si>
  <si>
    <t>J412626353</t>
  </si>
  <si>
    <t>1704</t>
  </si>
  <si>
    <t>00000087</t>
  </si>
  <si>
    <t>1546</t>
  </si>
  <si>
    <t>0430</t>
  </si>
  <si>
    <t>0881-0881</t>
  </si>
  <si>
    <t>1942</t>
  </si>
  <si>
    <t>00000190</t>
  </si>
  <si>
    <t>1705</t>
  </si>
  <si>
    <t>1547</t>
  </si>
  <si>
    <t>0431</t>
  </si>
  <si>
    <t>0882-0882</t>
  </si>
  <si>
    <t>1943</t>
  </si>
  <si>
    <t>MOTEL PANORAMA</t>
  </si>
  <si>
    <t>J000532214</t>
  </si>
  <si>
    <t>00000046</t>
  </si>
  <si>
    <t>1706</t>
  </si>
  <si>
    <t>1548</t>
  </si>
  <si>
    <t>HIDROPONIAS VENEZOLANAS C.A</t>
  </si>
  <si>
    <t>J-00080148-7</t>
  </si>
  <si>
    <t>INVERSIONES SOLCARSA</t>
  </si>
  <si>
    <t>0432</t>
  </si>
  <si>
    <t>0883-0883</t>
  </si>
  <si>
    <t>SANAMED</t>
  </si>
  <si>
    <t xml:space="preserve">J-40466217-0 </t>
  </si>
  <si>
    <t>1944</t>
  </si>
  <si>
    <t>EL SABOR DE EDGAR</t>
  </si>
  <si>
    <t>PANADERIA Y PASTELERIA MAXI-PAN CA</t>
  </si>
  <si>
    <t xml:space="preserve">J31475870-5 </t>
  </si>
  <si>
    <t>LUNCHERIA Y PANADERIA ROMA</t>
  </si>
  <si>
    <t xml:space="preserve">J-000694788 </t>
  </si>
  <si>
    <t>00000114</t>
  </si>
  <si>
    <t>1707</t>
  </si>
  <si>
    <t>1549</t>
  </si>
  <si>
    <t>00024962-00025057</t>
  </si>
  <si>
    <t>0884-0884</t>
  </si>
  <si>
    <t>1945</t>
  </si>
  <si>
    <t>00000191</t>
  </si>
  <si>
    <t>00015810-00015878</t>
  </si>
  <si>
    <t>1708</t>
  </si>
  <si>
    <t>1550</t>
  </si>
  <si>
    <t>00000076</t>
  </si>
  <si>
    <t>4012531</t>
  </si>
  <si>
    <t>00071623</t>
  </si>
  <si>
    <t>00161110</t>
  </si>
  <si>
    <t>00104922</t>
  </si>
  <si>
    <t>0428-0428</t>
  </si>
  <si>
    <t>00012262-00012268</t>
  </si>
  <si>
    <t>00181549-00181610</t>
  </si>
  <si>
    <t>00181611-00181697</t>
  </si>
  <si>
    <t>00181698-00181704</t>
  </si>
  <si>
    <t>00181705-00181714</t>
  </si>
  <si>
    <t>00181715</t>
  </si>
  <si>
    <t>UNIDAD DE PRODUCCION DE ALIMENTOS</t>
  </si>
  <si>
    <t>J500400284</t>
  </si>
  <si>
    <t>00181716-00181776</t>
  </si>
  <si>
    <t>00181777</t>
  </si>
  <si>
    <t>00181778-00181797</t>
  </si>
  <si>
    <t>00181798-00181842</t>
  </si>
  <si>
    <t>00181843</t>
  </si>
  <si>
    <t>UEP. MARIA DE LAS ALMAS CONSAGRADAS</t>
  </si>
  <si>
    <t xml:space="preserve">J-31410138-2 </t>
  </si>
  <si>
    <t>00181844-00181901</t>
  </si>
  <si>
    <t>00181902-00181928</t>
  </si>
  <si>
    <t>00181929</t>
  </si>
  <si>
    <t>SERVICIOS TODO EN CROMADO 2021 CA</t>
  </si>
  <si>
    <t>J406483303</t>
  </si>
  <si>
    <t>00181930-00181963</t>
  </si>
  <si>
    <t>00181964</t>
  </si>
  <si>
    <t>00181965-00181988</t>
  </si>
  <si>
    <t>00000151</t>
  </si>
  <si>
    <t>00181917</t>
  </si>
  <si>
    <t>9/5/2021</t>
  </si>
  <si>
    <t>SANTOS CUMANA</t>
  </si>
  <si>
    <t>V6387226</t>
  </si>
  <si>
    <t>00181989-00182000</t>
  </si>
  <si>
    <t>00182001-00182004</t>
  </si>
  <si>
    <t>00182005-00182048</t>
  </si>
  <si>
    <t>00182060</t>
  </si>
  <si>
    <t>WILLIAMS TORREALBA</t>
  </si>
  <si>
    <t>V14675273</t>
  </si>
  <si>
    <t>00000152</t>
  </si>
  <si>
    <t>13/5/2021</t>
  </si>
  <si>
    <t>00182061-00182149</t>
  </si>
  <si>
    <t>1709</t>
  </si>
  <si>
    <t>00074589-00074599</t>
  </si>
  <si>
    <t>00074601</t>
  </si>
  <si>
    <t>00074602</t>
  </si>
  <si>
    <t>00074603-00074665</t>
  </si>
  <si>
    <t>00000088</t>
  </si>
  <si>
    <t>00074592</t>
  </si>
  <si>
    <t>1/5/2021</t>
  </si>
  <si>
    <t>CARLA OLIVARES</t>
  </si>
  <si>
    <t xml:space="preserve">V11369104 </t>
  </si>
  <si>
    <t>1710</t>
  </si>
  <si>
    <t>00074666-00074704</t>
  </si>
  <si>
    <t>1711</t>
  </si>
  <si>
    <t>00074705-00074727</t>
  </si>
  <si>
    <t>1712</t>
  </si>
  <si>
    <t>00074728-00074743</t>
  </si>
  <si>
    <t>1713</t>
  </si>
  <si>
    <t>00074744-00074756</t>
  </si>
  <si>
    <t>1714</t>
  </si>
  <si>
    <t>00074757-00074764</t>
  </si>
  <si>
    <t>1715</t>
  </si>
  <si>
    <t>00074766-00074783</t>
  </si>
  <si>
    <t>00000089</t>
  </si>
  <si>
    <t>00074780</t>
  </si>
  <si>
    <t>7/5/2021</t>
  </si>
  <si>
    <t>1716</t>
  </si>
  <si>
    <t>00074785-00074837</t>
  </si>
  <si>
    <t>00074838</t>
  </si>
  <si>
    <t>00074839-00074841</t>
  </si>
  <si>
    <t>00000090</t>
  </si>
  <si>
    <t>00074809</t>
  </si>
  <si>
    <t>8/5/2021</t>
  </si>
  <si>
    <t>GREGORIA B</t>
  </si>
  <si>
    <t xml:space="preserve">V4457738 </t>
  </si>
  <si>
    <t>1717</t>
  </si>
  <si>
    <t>00074842-00074902</t>
  </si>
  <si>
    <t>1718</t>
  </si>
  <si>
    <t>00074903-00074909</t>
  </si>
  <si>
    <t>1719</t>
  </si>
  <si>
    <t>00074910-00074914</t>
  </si>
  <si>
    <t>1720</t>
  </si>
  <si>
    <t>00074915-00074923</t>
  </si>
  <si>
    <t>1721</t>
  </si>
  <si>
    <t>00074924</t>
  </si>
  <si>
    <t>MARIA</t>
  </si>
  <si>
    <t>V30183218</t>
  </si>
  <si>
    <t>00000091</t>
  </si>
  <si>
    <t>1722</t>
  </si>
  <si>
    <t>00074925-00074932</t>
  </si>
  <si>
    <t>1723</t>
  </si>
  <si>
    <t>00074933-00074937</t>
  </si>
  <si>
    <t>00159150-00159178</t>
  </si>
  <si>
    <t>00159179</t>
  </si>
  <si>
    <t>00159180-00159189</t>
  </si>
  <si>
    <t>00159190</t>
  </si>
  <si>
    <t>CLUB DE CAMPO</t>
  </si>
  <si>
    <t>J-409424812</t>
  </si>
  <si>
    <t>00159191-00159270</t>
  </si>
  <si>
    <t>00159271-00159373</t>
  </si>
  <si>
    <t>00159374-00159430</t>
  </si>
  <si>
    <t>00159431</t>
  </si>
  <si>
    <t>VIGIELECTRONIC</t>
  </si>
  <si>
    <t>J-40152920-8</t>
  </si>
  <si>
    <t>00159432-00159476</t>
  </si>
  <si>
    <t>00000218</t>
  </si>
  <si>
    <t>00159460</t>
  </si>
  <si>
    <t>3/5/2021</t>
  </si>
  <si>
    <t>YONY HUGLER</t>
  </si>
  <si>
    <t>V11820921</t>
  </si>
  <si>
    <t>00159477-00159579</t>
  </si>
  <si>
    <t>00159580-00159655</t>
  </si>
  <si>
    <t>00159656</t>
  </si>
  <si>
    <t>JIREH VISION C.A</t>
  </si>
  <si>
    <t>J-29802340-6</t>
  </si>
  <si>
    <t>00159657-00159697</t>
  </si>
  <si>
    <t>00159698-00159750</t>
  </si>
  <si>
    <t>00159751</t>
  </si>
  <si>
    <t xml:space="preserve">J-40706967-5 </t>
  </si>
  <si>
    <t>00159752</t>
  </si>
  <si>
    <t>00159753-00159804</t>
  </si>
  <si>
    <t>00159805-00159865</t>
  </si>
  <si>
    <t>00159866</t>
  </si>
  <si>
    <t>L ANGOLO DEL GELATO</t>
  </si>
  <si>
    <t>J306194533</t>
  </si>
  <si>
    <t>00159867-00159880</t>
  </si>
  <si>
    <t>00159881-00159970</t>
  </si>
  <si>
    <t>00159971-00160031</t>
  </si>
  <si>
    <t>00160032-00160062</t>
  </si>
  <si>
    <t>00160063</t>
  </si>
  <si>
    <t>JHON RAMIREZ</t>
  </si>
  <si>
    <t>J-317304497</t>
  </si>
  <si>
    <t>00160064-00160079</t>
  </si>
  <si>
    <t>00160080</t>
  </si>
  <si>
    <t>J312167319</t>
  </si>
  <si>
    <t>00160081-00160113</t>
  </si>
  <si>
    <t>00160114-00160199</t>
  </si>
  <si>
    <t>00160200-00160202</t>
  </si>
  <si>
    <t>00160203</t>
  </si>
  <si>
    <t>00160204-00160285</t>
  </si>
  <si>
    <t>00160286-00160347</t>
  </si>
  <si>
    <t>00160348-00160446</t>
  </si>
  <si>
    <t>00000219</t>
  </si>
  <si>
    <t>00160407</t>
  </si>
  <si>
    <t>14/5/2021</t>
  </si>
  <si>
    <t>DANIELA SILVA</t>
  </si>
  <si>
    <t>V21469392</t>
  </si>
  <si>
    <t>00160447-00160482</t>
  </si>
  <si>
    <t>00160483</t>
  </si>
  <si>
    <t>V157584711</t>
  </si>
  <si>
    <t>00160484</t>
  </si>
  <si>
    <t xml:space="preserve">V157584711 </t>
  </si>
  <si>
    <t>00160485-00160535</t>
  </si>
  <si>
    <t>00000220</t>
  </si>
  <si>
    <t>15/5/2021</t>
  </si>
  <si>
    <t>00170719-00170819</t>
  </si>
  <si>
    <t>00170752</t>
  </si>
  <si>
    <t>BELKIS MONTERREY</t>
  </si>
  <si>
    <t>V8585901</t>
  </si>
  <si>
    <t>00170820-00170829</t>
  </si>
  <si>
    <t>00170830</t>
  </si>
  <si>
    <t>COMERCIAL EL GUACHARO</t>
  </si>
  <si>
    <t xml:space="preserve">J-00234243-9 </t>
  </si>
  <si>
    <t>00170831-00170892</t>
  </si>
  <si>
    <t>00170893-00170923</t>
  </si>
  <si>
    <t>00170924</t>
  </si>
  <si>
    <t>INVENSIONES TAMBORE</t>
  </si>
  <si>
    <t>J317061675</t>
  </si>
  <si>
    <t>00170925-00170941</t>
  </si>
  <si>
    <t>00170942-00170962</t>
  </si>
  <si>
    <t>00170963</t>
  </si>
  <si>
    <t>INVERSORA LOCKEY</t>
  </si>
  <si>
    <t>J00-119849-0</t>
  </si>
  <si>
    <t>00170964-00170981</t>
  </si>
  <si>
    <t>00170982-00170985</t>
  </si>
  <si>
    <t>00170986</t>
  </si>
  <si>
    <t>INVERSINES GAL, C.A</t>
  </si>
  <si>
    <t>J500910622</t>
  </si>
  <si>
    <t>00170987-00170994</t>
  </si>
  <si>
    <t>00170995-00171003</t>
  </si>
  <si>
    <t>00171004-00171058</t>
  </si>
  <si>
    <t>00171059-00171086</t>
  </si>
  <si>
    <t>00171087</t>
  </si>
  <si>
    <t>00171088-00171139</t>
  </si>
  <si>
    <t>00171140-00171163</t>
  </si>
  <si>
    <t>00171164</t>
  </si>
  <si>
    <t>00171165-00171216</t>
  </si>
  <si>
    <t>00171217-00171219</t>
  </si>
  <si>
    <t>00171220-00171295</t>
  </si>
  <si>
    <t>00171296-00171345</t>
  </si>
  <si>
    <t>00171220</t>
  </si>
  <si>
    <t>11/5/2021</t>
  </si>
  <si>
    <t>PALACIOS MAYRA</t>
  </si>
  <si>
    <t>V12984665</t>
  </si>
  <si>
    <t>1873</t>
  </si>
  <si>
    <t>00171346-00171359</t>
  </si>
  <si>
    <t>00171360</t>
  </si>
  <si>
    <t xml:space="preserve">J-29413307-0 </t>
  </si>
  <si>
    <t>00171361-00171375</t>
  </si>
  <si>
    <t>00171376</t>
  </si>
  <si>
    <t>00171377</t>
  </si>
  <si>
    <t>00171378-00171383</t>
  </si>
  <si>
    <t>00171384</t>
  </si>
  <si>
    <t>TRANSPORTES ALEXAUR C.A.</t>
  </si>
  <si>
    <t>J-410686723</t>
  </si>
  <si>
    <t>00171385-00171401</t>
  </si>
  <si>
    <t>1874</t>
  </si>
  <si>
    <t>00171402-00171482</t>
  </si>
  <si>
    <t>00171483-00171581</t>
  </si>
  <si>
    <t>1805</t>
  </si>
  <si>
    <t>00177021-00177113</t>
  </si>
  <si>
    <t>1806</t>
  </si>
  <si>
    <t>00177114-00177192</t>
  </si>
  <si>
    <t>1807</t>
  </si>
  <si>
    <t>00177193-00177253</t>
  </si>
  <si>
    <t>1808</t>
  </si>
  <si>
    <t>00177254-00177310</t>
  </si>
  <si>
    <t>1809</t>
  </si>
  <si>
    <t>00177311-00177323</t>
  </si>
  <si>
    <t>00177324</t>
  </si>
  <si>
    <t>FRIGORIFICO GENESIS AN-CAR, CA</t>
  </si>
  <si>
    <t>J-30282006-5</t>
  </si>
  <si>
    <t>00177325-00177394</t>
  </si>
  <si>
    <t>1810</t>
  </si>
  <si>
    <t>00177395-00177477</t>
  </si>
  <si>
    <t>00177462</t>
  </si>
  <si>
    <t>6/5/2021</t>
  </si>
  <si>
    <t>JEAN CARLOS PEREZ</t>
  </si>
  <si>
    <t xml:space="preserve">V16772501 </t>
  </si>
  <si>
    <t>1811</t>
  </si>
  <si>
    <t>00177478-00177566</t>
  </si>
  <si>
    <t>1812</t>
  </si>
  <si>
    <t>00177567-00177592</t>
  </si>
  <si>
    <t>00177593</t>
  </si>
  <si>
    <t>00177594-00177662</t>
  </si>
  <si>
    <t>00177608</t>
  </si>
  <si>
    <t>JOANQUER DAVILA</t>
  </si>
  <si>
    <t>V15106684</t>
  </si>
  <si>
    <t>1813</t>
  </si>
  <si>
    <t>00177663-00177742</t>
  </si>
  <si>
    <t>1814</t>
  </si>
  <si>
    <t>00177743-00177772</t>
  </si>
  <si>
    <t>00177773</t>
  </si>
  <si>
    <t>VOV-3 CONTAC CENTER</t>
  </si>
  <si>
    <t>J29809525-3</t>
  </si>
  <si>
    <t>00177774-00177788</t>
  </si>
  <si>
    <t>1815</t>
  </si>
  <si>
    <t>00177789-00177850</t>
  </si>
  <si>
    <t>1816</t>
  </si>
  <si>
    <t>00177851-00177906</t>
  </si>
  <si>
    <t>00177872</t>
  </si>
  <si>
    <t>12/5/2021</t>
  </si>
  <si>
    <t>FELIPE BLANCO</t>
  </si>
  <si>
    <t>V10864140</t>
  </si>
  <si>
    <t>1817</t>
  </si>
  <si>
    <t>00177907-00177982</t>
  </si>
  <si>
    <t>1818</t>
  </si>
  <si>
    <t>00177983-00178009</t>
  </si>
  <si>
    <t>00178010</t>
  </si>
  <si>
    <t>00178011-00178059</t>
  </si>
  <si>
    <t>00178000</t>
  </si>
  <si>
    <t>JOSE RAMIREZ</t>
  </si>
  <si>
    <t xml:space="preserve">V9391418 </t>
  </si>
  <si>
    <t>1819</t>
  </si>
  <si>
    <t>00178060-00178143</t>
  </si>
  <si>
    <t>00177988</t>
  </si>
  <si>
    <t>RICHARD ARRIETA</t>
  </si>
  <si>
    <t>V14850779</t>
  </si>
  <si>
    <t>1889</t>
  </si>
  <si>
    <t>00179212-00179248</t>
  </si>
  <si>
    <t>1890</t>
  </si>
  <si>
    <t>00179249-00179341</t>
  </si>
  <si>
    <t>1891</t>
  </si>
  <si>
    <t>00179342-00179368</t>
  </si>
  <si>
    <t>1892</t>
  </si>
  <si>
    <t>00179369-00179375</t>
  </si>
  <si>
    <t>1893</t>
  </si>
  <si>
    <t>00179376-00179390</t>
  </si>
  <si>
    <t>1895</t>
  </si>
  <si>
    <t>00179391-00179441</t>
  </si>
  <si>
    <t>1896</t>
  </si>
  <si>
    <t>00179442-00179556</t>
  </si>
  <si>
    <t>1897</t>
  </si>
  <si>
    <t>00179557-00179635</t>
  </si>
  <si>
    <t>00000208</t>
  </si>
  <si>
    <t>00177697</t>
  </si>
  <si>
    <t>CARLOS TORRES</t>
  </si>
  <si>
    <t>V12157660</t>
  </si>
  <si>
    <t>1898</t>
  </si>
  <si>
    <t>00179636</t>
  </si>
  <si>
    <t>MANFELPER C.A</t>
  </si>
  <si>
    <t>J310888299</t>
  </si>
  <si>
    <t>00179637-00179660</t>
  </si>
  <si>
    <t>00179661-00179693</t>
  </si>
  <si>
    <t>1901</t>
  </si>
  <si>
    <t>00179694-00179747</t>
  </si>
  <si>
    <t>1902</t>
  </si>
  <si>
    <t>00179748-00179834</t>
  </si>
  <si>
    <t>1903</t>
  </si>
  <si>
    <t>00179835-00179947</t>
  </si>
  <si>
    <t>00089331-00089424</t>
  </si>
  <si>
    <t>00089425-00089466</t>
  </si>
  <si>
    <t>1688-1689</t>
  </si>
  <si>
    <t>00089467-00089485</t>
  </si>
  <si>
    <t>00089485</t>
  </si>
  <si>
    <t>00089486-00089513</t>
  </si>
  <si>
    <t>00089514-00089569</t>
  </si>
  <si>
    <t>00089570-00089621</t>
  </si>
  <si>
    <t>1697-1698</t>
  </si>
  <si>
    <t>00089622-00089656</t>
  </si>
  <si>
    <t>00089657-00089686</t>
  </si>
  <si>
    <t>00179284-00179306</t>
  </si>
  <si>
    <t>00179307</t>
  </si>
  <si>
    <t>SERVICIOS BASANG, C.A.</t>
  </si>
  <si>
    <t>J-30919810-6</t>
  </si>
  <si>
    <t>00179308-00179390</t>
  </si>
  <si>
    <t>1941</t>
  </si>
  <si>
    <t>00179391-00179446</t>
  </si>
  <si>
    <t>00179447</t>
  </si>
  <si>
    <t>J-409414280</t>
  </si>
  <si>
    <t>00179448-00179485</t>
  </si>
  <si>
    <t>00179486-00179577</t>
  </si>
  <si>
    <t>00179578-00179579</t>
  </si>
  <si>
    <t>00179580</t>
  </si>
  <si>
    <t>PANADERIA NATIPAN C.A</t>
  </si>
  <si>
    <t xml:space="preserve">J-00359330-3 </t>
  </si>
  <si>
    <t>00179581-00179628</t>
  </si>
  <si>
    <t>00179629</t>
  </si>
  <si>
    <t>MARIA RODRIGUEZ</t>
  </si>
  <si>
    <t xml:space="preserve">J-412725190 </t>
  </si>
  <si>
    <t>00179630-00179672</t>
  </si>
  <si>
    <t>00179673-00179705</t>
  </si>
  <si>
    <t>00179706</t>
  </si>
  <si>
    <t xml:space="preserve">J50042722-0 </t>
  </si>
  <si>
    <t>00179707-00179792</t>
  </si>
  <si>
    <t>00179793-00179917</t>
  </si>
  <si>
    <t>1946</t>
  </si>
  <si>
    <t>00179918-00180027</t>
  </si>
  <si>
    <t>1947</t>
  </si>
  <si>
    <t>00180028-00180135</t>
  </si>
  <si>
    <t>1948</t>
  </si>
  <si>
    <t>00180136-00180223</t>
  </si>
  <si>
    <t>00159949</t>
  </si>
  <si>
    <t>HENRRY CARRASQUEL</t>
  </si>
  <si>
    <t>V6458173</t>
  </si>
  <si>
    <t>1949</t>
  </si>
  <si>
    <t>00180224-00180276</t>
  </si>
  <si>
    <t>00180277</t>
  </si>
  <si>
    <t>LEONARDO SOTILLO</t>
  </si>
  <si>
    <t>V185395454</t>
  </si>
  <si>
    <t>00180278-00180318</t>
  </si>
  <si>
    <t>1950</t>
  </si>
  <si>
    <t>00180319-00180371</t>
  </si>
  <si>
    <t>1951</t>
  </si>
  <si>
    <t>00180372-00180418</t>
  </si>
  <si>
    <t>00180419</t>
  </si>
  <si>
    <t>TURISMO DOÑA CARMEN</t>
  </si>
  <si>
    <t>J-30014727-4</t>
  </si>
  <si>
    <t>00180420-00180465</t>
  </si>
  <si>
    <t>1952</t>
  </si>
  <si>
    <t>00180466-00180529</t>
  </si>
  <si>
    <t>00180530</t>
  </si>
  <si>
    <t>00180531-00180568</t>
  </si>
  <si>
    <t>1953</t>
  </si>
  <si>
    <t>00180569-00180650</t>
  </si>
  <si>
    <t>00180651</t>
  </si>
  <si>
    <t>00180652-00180678</t>
  </si>
  <si>
    <t>1954</t>
  </si>
  <si>
    <t>00180679-00180779</t>
  </si>
  <si>
    <t>1666-1666</t>
  </si>
  <si>
    <t>00151171-00151257</t>
  </si>
  <si>
    <t>1667-1667</t>
  </si>
  <si>
    <t>00151258-00151297</t>
  </si>
  <si>
    <t>1668-1668</t>
  </si>
  <si>
    <t>00151298-00151299</t>
  </si>
  <si>
    <t>00151300</t>
  </si>
  <si>
    <t>00151301-00151313</t>
  </si>
  <si>
    <t>1669-1669</t>
  </si>
  <si>
    <t>00151314-00151321</t>
  </si>
  <si>
    <t>00151322</t>
  </si>
  <si>
    <t>00151323-00151343</t>
  </si>
  <si>
    <t>00151344</t>
  </si>
  <si>
    <t>MARIA ZAMBRANO</t>
  </si>
  <si>
    <t xml:space="preserve">V192743283 </t>
  </si>
  <si>
    <t>00151345-00151384</t>
  </si>
  <si>
    <t>1670-1670</t>
  </si>
  <si>
    <t>00151385-00151430</t>
  </si>
  <si>
    <t>1671-1671</t>
  </si>
  <si>
    <t>00151431-00151441</t>
  </si>
  <si>
    <t>1672-1672</t>
  </si>
  <si>
    <t>00151442-00151492</t>
  </si>
  <si>
    <t>1673-1673</t>
  </si>
  <si>
    <t>00151493-00151556</t>
  </si>
  <si>
    <t>1674-1674</t>
  </si>
  <si>
    <t>00151557-00151635</t>
  </si>
  <si>
    <t>1675-1675</t>
  </si>
  <si>
    <t>00151636-00151647</t>
  </si>
  <si>
    <t>1676-1676</t>
  </si>
  <si>
    <t>00151648-00151667</t>
  </si>
  <si>
    <t>00151668</t>
  </si>
  <si>
    <t>V</t>
  </si>
  <si>
    <t xml:space="preserve">V277450867 </t>
  </si>
  <si>
    <t>00151669-00151689</t>
  </si>
  <si>
    <t>00000052</t>
  </si>
  <si>
    <t>00151651</t>
  </si>
  <si>
    <t>ANICETA</t>
  </si>
  <si>
    <t xml:space="preserve">V3123593 </t>
  </si>
  <si>
    <t>1677-1677</t>
  </si>
  <si>
    <t>00151690-00151722</t>
  </si>
  <si>
    <t>1678-1678</t>
  </si>
  <si>
    <t>00151723-00151761</t>
  </si>
  <si>
    <t>1679-1679</t>
  </si>
  <si>
    <t>00151762-00151808</t>
  </si>
  <si>
    <t>1680-1680</t>
  </si>
  <si>
    <t>00151809-00151851</t>
  </si>
  <si>
    <t>00165450-00165560</t>
  </si>
  <si>
    <t>00165561-00165677</t>
  </si>
  <si>
    <t>1791</t>
  </si>
  <si>
    <t>00165678-00165717</t>
  </si>
  <si>
    <t>00165718-00165724</t>
  </si>
  <si>
    <t>00165725-00165759</t>
  </si>
  <si>
    <t>00165760-00165822</t>
  </si>
  <si>
    <t>00165823-00165862</t>
  </si>
  <si>
    <t>00165863</t>
  </si>
  <si>
    <t xml:space="preserve">J-411007340 </t>
  </si>
  <si>
    <t>00165864-00165903</t>
  </si>
  <si>
    <t>00164722</t>
  </si>
  <si>
    <t>19/4/2021</t>
  </si>
  <si>
    <t>LUNA MONTILLA</t>
  </si>
  <si>
    <t>V27371611</t>
  </si>
  <si>
    <t>00165904-00165945</t>
  </si>
  <si>
    <t>00165946</t>
  </si>
  <si>
    <t>00165947-00165991</t>
  </si>
  <si>
    <t>00165992-00166034</t>
  </si>
  <si>
    <t>00166035</t>
  </si>
  <si>
    <t>ABASTOS FALINA, C.A</t>
  </si>
  <si>
    <t xml:space="preserve">J-30789565-9 </t>
  </si>
  <si>
    <t>00166036-00166091</t>
  </si>
  <si>
    <t>00166092-00166171</t>
  </si>
  <si>
    <t>00166172-00166226</t>
  </si>
  <si>
    <t>00166227</t>
  </si>
  <si>
    <t>00166228-00166242</t>
  </si>
  <si>
    <t>00166243</t>
  </si>
  <si>
    <t>ALIMENTOS ADIEN C.A</t>
  </si>
  <si>
    <t xml:space="preserve">V295960239 </t>
  </si>
  <si>
    <t>00166244-00166289</t>
  </si>
  <si>
    <t>00166290-00166372</t>
  </si>
  <si>
    <t>00166373-00166452</t>
  </si>
  <si>
    <t>00166453-00166548</t>
  </si>
  <si>
    <t>00166549-00166587</t>
  </si>
  <si>
    <t>00166588</t>
  </si>
  <si>
    <t>POSADA NELALLA C.A</t>
  </si>
  <si>
    <t>J30760499-9</t>
  </si>
  <si>
    <t>00166589-00166592</t>
  </si>
  <si>
    <t>00166593</t>
  </si>
  <si>
    <t>00166594-00166639</t>
  </si>
  <si>
    <t>00199224-00199285</t>
  </si>
  <si>
    <t>00199286</t>
  </si>
  <si>
    <t>00199287-00199317</t>
  </si>
  <si>
    <t>00000192</t>
  </si>
  <si>
    <t>00199308</t>
  </si>
  <si>
    <t>NATHALIE VARGAS</t>
  </si>
  <si>
    <t>V18234989</t>
  </si>
  <si>
    <t>00199318-00199414</t>
  </si>
  <si>
    <t>00199415-00199475</t>
  </si>
  <si>
    <t>00199476-00199572</t>
  </si>
  <si>
    <t>00199573-00199577</t>
  </si>
  <si>
    <t>00199578</t>
  </si>
  <si>
    <t>00199579-00199708</t>
  </si>
  <si>
    <t>00199709-00199792</t>
  </si>
  <si>
    <t>00199793-00199868</t>
  </si>
  <si>
    <t>00199869-00199972</t>
  </si>
  <si>
    <t>00199973-00200072</t>
  </si>
  <si>
    <t>1955</t>
  </si>
  <si>
    <t>00200073-00200168</t>
  </si>
  <si>
    <t>1956</t>
  </si>
  <si>
    <t>00200169-00200173</t>
  </si>
  <si>
    <t>1957</t>
  </si>
  <si>
    <t>00200174-00200233</t>
  </si>
  <si>
    <t>1958</t>
  </si>
  <si>
    <t>00200234-00200283</t>
  </si>
  <si>
    <t>00200284</t>
  </si>
  <si>
    <t>00200285-00200299</t>
  </si>
  <si>
    <t>1959</t>
  </si>
  <si>
    <t>00200300-00200405</t>
  </si>
  <si>
    <t>1960</t>
  </si>
  <si>
    <t>00200406-00200454</t>
  </si>
  <si>
    <t>00200455</t>
  </si>
  <si>
    <t>00200456-00200505</t>
  </si>
  <si>
    <t>1551</t>
  </si>
  <si>
    <t>00061020-00061119</t>
  </si>
  <si>
    <t>1552</t>
  </si>
  <si>
    <t>00061120-00061159</t>
  </si>
  <si>
    <t>00061160</t>
  </si>
  <si>
    <t>INVERSIONES LUC-VIC 1410 CA</t>
  </si>
  <si>
    <t>J406310646</t>
  </si>
  <si>
    <t>00061161-00061188</t>
  </si>
  <si>
    <t>1553</t>
  </si>
  <si>
    <t>00061189-00061215</t>
  </si>
  <si>
    <t>1554</t>
  </si>
  <si>
    <t>00061216-00061249</t>
  </si>
  <si>
    <t>1555</t>
  </si>
  <si>
    <t>00061250-00061284</t>
  </si>
  <si>
    <t>1556</t>
  </si>
  <si>
    <t>00061285-00061321</t>
  </si>
  <si>
    <t>00061322</t>
  </si>
  <si>
    <t>HIPER MODELO, C.A. 041</t>
  </si>
  <si>
    <t>J308102520</t>
  </si>
  <si>
    <t>00061323</t>
  </si>
  <si>
    <t>JESICA PEREZ</t>
  </si>
  <si>
    <t>V17979665</t>
  </si>
  <si>
    <t>00061324</t>
  </si>
  <si>
    <t>00061325-00061330</t>
  </si>
  <si>
    <t>00061331</t>
  </si>
  <si>
    <t>MULTISERVICIO SIN LIMITE</t>
  </si>
  <si>
    <t>J401654720</t>
  </si>
  <si>
    <t>00061332-00061349</t>
  </si>
  <si>
    <t>1557</t>
  </si>
  <si>
    <t>00061350-00061396</t>
  </si>
  <si>
    <t>1558</t>
  </si>
  <si>
    <t>00061397-00061483</t>
  </si>
  <si>
    <t>00061484</t>
  </si>
  <si>
    <t>00061485-00061504</t>
  </si>
  <si>
    <t>1559</t>
  </si>
  <si>
    <t>00061505-00061583</t>
  </si>
  <si>
    <t>00061584</t>
  </si>
  <si>
    <t>INVERSIONES YORJA C.A</t>
  </si>
  <si>
    <t>J412427083</t>
  </si>
  <si>
    <t>00061585-00061591</t>
  </si>
  <si>
    <t>1560</t>
  </si>
  <si>
    <t>00061592-00061603</t>
  </si>
  <si>
    <t>00061604</t>
  </si>
  <si>
    <t>OLIMPIADAS ESPECIALES VENEZUELA</t>
  </si>
  <si>
    <t>J302014948</t>
  </si>
  <si>
    <t>00061605-00061642</t>
  </si>
  <si>
    <t>1561</t>
  </si>
  <si>
    <t>00061643-00061692</t>
  </si>
  <si>
    <t>1562</t>
  </si>
  <si>
    <t>00061693-00061756</t>
  </si>
  <si>
    <t>1563</t>
  </si>
  <si>
    <t>00061757-00061823</t>
  </si>
  <si>
    <t>1564</t>
  </si>
  <si>
    <t>00061824-00061910</t>
  </si>
  <si>
    <t>00061891</t>
  </si>
  <si>
    <t>IRALEVIC SANABRIA</t>
  </si>
  <si>
    <t>V16659492</t>
  </si>
  <si>
    <t>1565</t>
  </si>
  <si>
    <t>00061911-00061926</t>
  </si>
  <si>
    <t>00061927</t>
  </si>
  <si>
    <t>00061928-00062026</t>
  </si>
  <si>
    <t>1328</t>
  </si>
  <si>
    <t>79182000-79209000</t>
  </si>
  <si>
    <t>79210000</t>
  </si>
  <si>
    <t>PAN Y PAST HERMANOS LEJARDI</t>
  </si>
  <si>
    <t>J-000661120</t>
  </si>
  <si>
    <t>79211000-00079232</t>
  </si>
  <si>
    <t>00000167</t>
  </si>
  <si>
    <t>79191000</t>
  </si>
  <si>
    <t>ELVIS LARA</t>
  </si>
  <si>
    <t>V19195235</t>
  </si>
  <si>
    <t>1329</t>
  </si>
  <si>
    <t>00079232</t>
  </si>
  <si>
    <t>1330</t>
  </si>
  <si>
    <t>00079233-00079243</t>
  </si>
  <si>
    <t>1331</t>
  </si>
  <si>
    <t>00079243</t>
  </si>
  <si>
    <t>1332</t>
  </si>
  <si>
    <t>1333</t>
  </si>
  <si>
    <t>1334</t>
  </si>
  <si>
    <t>79244000-79286000</t>
  </si>
  <si>
    <t>1335</t>
  </si>
  <si>
    <t>79287000-79341000</t>
  </si>
  <si>
    <t>1336</t>
  </si>
  <si>
    <t>79342000-79412000</t>
  </si>
  <si>
    <t>1337</t>
  </si>
  <si>
    <t>00079412</t>
  </si>
  <si>
    <t>1338</t>
  </si>
  <si>
    <t>00079413-79451000</t>
  </si>
  <si>
    <t>79452000</t>
  </si>
  <si>
    <t>INACHINI SOLUCIONES C.A</t>
  </si>
  <si>
    <t>J-31724677-2</t>
  </si>
  <si>
    <t>00079453</t>
  </si>
  <si>
    <t>JOHANNA GONZALEZ</t>
  </si>
  <si>
    <t>V20114047</t>
  </si>
  <si>
    <t>1339</t>
  </si>
  <si>
    <t>1340</t>
  </si>
  <si>
    <t>00079453-00079495</t>
  </si>
  <si>
    <t>1342</t>
  </si>
  <si>
    <t>00079496-79508000</t>
  </si>
  <si>
    <t>79509000</t>
  </si>
  <si>
    <t>22060000-22182001</t>
  </si>
  <si>
    <t>22183000-22190000</t>
  </si>
  <si>
    <t>22191000</t>
  </si>
  <si>
    <t>22192000-22274000</t>
  </si>
  <si>
    <t>22275000-22307000</t>
  </si>
  <si>
    <t>22308000-22365000</t>
  </si>
  <si>
    <t>22366000</t>
  </si>
  <si>
    <t>22367000-22390000</t>
  </si>
  <si>
    <t>00000258</t>
  </si>
  <si>
    <t>22341000</t>
  </si>
  <si>
    <t>4/5/2021</t>
  </si>
  <si>
    <t>JUAN RIVERO</t>
  </si>
  <si>
    <t>V14059577</t>
  </si>
  <si>
    <t>00000259</t>
  </si>
  <si>
    <t>22382000</t>
  </si>
  <si>
    <t>WALTER PEÑA</t>
  </si>
  <si>
    <t>V21468737</t>
  </si>
  <si>
    <t>22391000-22451000</t>
  </si>
  <si>
    <t>22452000-22488000</t>
  </si>
  <si>
    <t>22489000</t>
  </si>
  <si>
    <t>INVERSIONES RAMIREZ ARELLANO</t>
  </si>
  <si>
    <t xml:space="preserve">J-298300418 </t>
  </si>
  <si>
    <t>22490000-22502000</t>
  </si>
  <si>
    <t>22503000</t>
  </si>
  <si>
    <t xml:space="preserve">J-41274550-6 </t>
  </si>
  <si>
    <t>22504000-22517000</t>
  </si>
  <si>
    <t>22518000</t>
  </si>
  <si>
    <t>JOHOANA TORRES</t>
  </si>
  <si>
    <t>VV25224138</t>
  </si>
  <si>
    <t>22519000-22556001</t>
  </si>
  <si>
    <t>00000260</t>
  </si>
  <si>
    <t>22495000</t>
  </si>
  <si>
    <t>NAYELI SALAS</t>
  </si>
  <si>
    <t xml:space="preserve">V11044512 </t>
  </si>
  <si>
    <t>22557000-22614000</t>
  </si>
  <si>
    <t>22615000-22724001</t>
  </si>
  <si>
    <t>22725000-22770000</t>
  </si>
  <si>
    <t>22771000</t>
  </si>
  <si>
    <t>22772000-22784000</t>
  </si>
  <si>
    <t>22785000-22787000</t>
  </si>
  <si>
    <t>22788000</t>
  </si>
  <si>
    <t>22789000-22807000</t>
  </si>
  <si>
    <t>22808000</t>
  </si>
  <si>
    <t>HERMANOS FRANCISCANOS DE CRUZ</t>
  </si>
  <si>
    <t>J-07553680-0</t>
  </si>
  <si>
    <t>22809000-22886001</t>
  </si>
  <si>
    <t>22887000-22932000</t>
  </si>
  <si>
    <t>22933000</t>
  </si>
  <si>
    <t>J315792265</t>
  </si>
  <si>
    <t>22934000-22975000</t>
  </si>
  <si>
    <t>22976000-22984000</t>
  </si>
  <si>
    <t>22985000</t>
  </si>
  <si>
    <t>INVERSIONES SUVICLA 17 C.A.</t>
  </si>
  <si>
    <t>J407519123</t>
  </si>
  <si>
    <t>22986000-23020000</t>
  </si>
  <si>
    <t>23021000</t>
  </si>
  <si>
    <t>LARATEQUE C.A</t>
  </si>
  <si>
    <t>J30895848-4</t>
  </si>
  <si>
    <t>23022000-23031000</t>
  </si>
  <si>
    <t>23032000-23098000</t>
  </si>
  <si>
    <t>23099000-23154000</t>
  </si>
  <si>
    <t>23155000-23213000</t>
  </si>
  <si>
    <t>23214000</t>
  </si>
  <si>
    <t>J40626667-1</t>
  </si>
  <si>
    <t>23215000-23252000</t>
  </si>
  <si>
    <t>0760-0760</t>
  </si>
  <si>
    <t>00102745-00102879</t>
  </si>
  <si>
    <t>0761-0761</t>
  </si>
  <si>
    <t>00102880-00102893</t>
  </si>
  <si>
    <t>0761</t>
  </si>
  <si>
    <t>00102894</t>
  </si>
  <si>
    <t>V236080702</t>
  </si>
  <si>
    <t>00102895-00102981</t>
  </si>
  <si>
    <t>0762-0762</t>
  </si>
  <si>
    <t>00102982-00103023</t>
  </si>
  <si>
    <t>0762</t>
  </si>
  <si>
    <t>00103024</t>
  </si>
  <si>
    <t>KENORA  C.A.</t>
  </si>
  <si>
    <t xml:space="preserve">J-30759684-8 </t>
  </si>
  <si>
    <t>00103025-00103086</t>
  </si>
  <si>
    <t>0763-0763</t>
  </si>
  <si>
    <t>00103087-00103145</t>
  </si>
  <si>
    <t>0763</t>
  </si>
  <si>
    <t>00103146</t>
  </si>
  <si>
    <t>00103147</t>
  </si>
  <si>
    <t>00103148-00103170</t>
  </si>
  <si>
    <t>00103171</t>
  </si>
  <si>
    <t>INV. CARLOS AL</t>
  </si>
  <si>
    <t xml:space="preserve">J-404786968 </t>
  </si>
  <si>
    <t>00103172-00103199</t>
  </si>
  <si>
    <t>0764-0764</t>
  </si>
  <si>
    <t>00103200-00103316</t>
  </si>
  <si>
    <t>0764</t>
  </si>
  <si>
    <t>00000116</t>
  </si>
  <si>
    <t>00103279</t>
  </si>
  <si>
    <t>5/5/2021</t>
  </si>
  <si>
    <t>NEISI NIEVES</t>
  </si>
  <si>
    <t>V11035603</t>
  </si>
  <si>
    <t>0765-0765</t>
  </si>
  <si>
    <t>00103317-00103333</t>
  </si>
  <si>
    <t>0765</t>
  </si>
  <si>
    <t>00103334</t>
  </si>
  <si>
    <t>TEQUE EMPANADA</t>
  </si>
  <si>
    <t>J29420832-0</t>
  </si>
  <si>
    <t>00103335-00103432</t>
  </si>
  <si>
    <t>00000117</t>
  </si>
  <si>
    <t>00103414</t>
  </si>
  <si>
    <t>LISI SANCHEZ</t>
  </si>
  <si>
    <t xml:space="preserve">V8680312 </t>
  </si>
  <si>
    <t>0766-0766</t>
  </si>
  <si>
    <t>00103433-00103518</t>
  </si>
  <si>
    <t>0767-0767</t>
  </si>
  <si>
    <t>00103519-00103679</t>
  </si>
  <si>
    <t>0768-0768</t>
  </si>
  <si>
    <t>00103680-00103768</t>
  </si>
  <si>
    <t>0769-0769</t>
  </si>
  <si>
    <t>00103769-00103847</t>
  </si>
  <si>
    <t>0770-0770</t>
  </si>
  <si>
    <t>00103848-00103877</t>
  </si>
  <si>
    <t>0770</t>
  </si>
  <si>
    <t>00103878</t>
  </si>
  <si>
    <t>PANADERIA Y PASTELERIA MAXI PAN C.A</t>
  </si>
  <si>
    <t>J-314758705</t>
  </si>
  <si>
    <t>00103879-00103967</t>
  </si>
  <si>
    <t>00000118</t>
  </si>
  <si>
    <t>00103848</t>
  </si>
  <si>
    <t>V15055158</t>
  </si>
  <si>
    <t>0771-0771</t>
  </si>
  <si>
    <t>00103968-00104041</t>
  </si>
  <si>
    <t>0772-0772</t>
  </si>
  <si>
    <t>00104042-00104124</t>
  </si>
  <si>
    <t>0772</t>
  </si>
  <si>
    <t>00104125</t>
  </si>
  <si>
    <t>00104126-00104146</t>
  </si>
  <si>
    <t>0773-0773</t>
  </si>
  <si>
    <t>00104147-00104186</t>
  </si>
  <si>
    <t>0773</t>
  </si>
  <si>
    <t>00104187</t>
  </si>
  <si>
    <t>ROSA MARIA</t>
  </si>
  <si>
    <t xml:space="preserve">V540051415 </t>
  </si>
  <si>
    <t>00104188-00104279</t>
  </si>
  <si>
    <t>0774-0774</t>
  </si>
  <si>
    <t>00104280-00104400</t>
  </si>
  <si>
    <t>0774</t>
  </si>
  <si>
    <t>00000119</t>
  </si>
  <si>
    <t>00104360</t>
  </si>
  <si>
    <t>YUSMARIS &lt;3</t>
  </si>
  <si>
    <t>V14216733</t>
  </si>
  <si>
    <t>0885-0885</t>
  </si>
  <si>
    <t>00117526-00117683</t>
  </si>
  <si>
    <t>0886-0886</t>
  </si>
  <si>
    <t>00117684-00117796</t>
  </si>
  <si>
    <t>0887-0887</t>
  </si>
  <si>
    <t>00117797-00117833</t>
  </si>
  <si>
    <t>0887</t>
  </si>
  <si>
    <t>00117834</t>
  </si>
  <si>
    <t>MISAEL GONZALEZ</t>
  </si>
  <si>
    <t xml:space="preserve">V282626926 </t>
  </si>
  <si>
    <t>00117835-00117888</t>
  </si>
  <si>
    <t>0888-0888</t>
  </si>
  <si>
    <t>00117889-00118004</t>
  </si>
  <si>
    <t>0889-0889</t>
  </si>
  <si>
    <t>00118005-00118069</t>
  </si>
  <si>
    <t>0890-0890</t>
  </si>
  <si>
    <t>00118070-00118110</t>
  </si>
  <si>
    <t>0890</t>
  </si>
  <si>
    <t>00118111</t>
  </si>
  <si>
    <t xml:space="preserve">V404662170 </t>
  </si>
  <si>
    <t>00118112-00118116</t>
  </si>
  <si>
    <t>0891-0891</t>
  </si>
  <si>
    <t>00118117-00118228</t>
  </si>
  <si>
    <t>0892-0892</t>
  </si>
  <si>
    <t>00118229-00118343</t>
  </si>
  <si>
    <t>0893-0893</t>
  </si>
  <si>
    <t>00118344-00118433</t>
  </si>
  <si>
    <t>0893</t>
  </si>
  <si>
    <t>00000145</t>
  </si>
  <si>
    <t>00118421</t>
  </si>
  <si>
    <t>GENESIS VILLALOBOS</t>
  </si>
  <si>
    <t xml:space="preserve">V23625364 </t>
  </si>
  <si>
    <t>0894-0894</t>
  </si>
  <si>
    <t>00118434-00118564</t>
  </si>
  <si>
    <t>0895-0895</t>
  </si>
  <si>
    <t>00118565-00118678</t>
  </si>
  <si>
    <t>0896</t>
  </si>
  <si>
    <t>00118679</t>
  </si>
  <si>
    <t>ISABELA TOLOZA</t>
  </si>
  <si>
    <t xml:space="preserve">V27040896 </t>
  </si>
  <si>
    <t>00118680</t>
  </si>
  <si>
    <t>LUNCHERIA TEQUEMPANADA</t>
  </si>
  <si>
    <t>J-294208320</t>
  </si>
  <si>
    <t>0896-0896</t>
  </si>
  <si>
    <t>00118681-00118791</t>
  </si>
  <si>
    <t>0897-0897</t>
  </si>
  <si>
    <t>00118792-00118883</t>
  </si>
  <si>
    <t>0898-0898</t>
  </si>
  <si>
    <t>00118884-00118891</t>
  </si>
  <si>
    <t>0898</t>
  </si>
  <si>
    <t>00118892</t>
  </si>
  <si>
    <t>0898-0899</t>
  </si>
  <si>
    <t>00118893-00118973</t>
  </si>
  <si>
    <t>0900-0900</t>
  </si>
  <si>
    <t>00118974-00119094</t>
  </si>
  <si>
    <t>0900</t>
  </si>
  <si>
    <t>00119095</t>
  </si>
  <si>
    <t>VERONICA MARTINEZ</t>
  </si>
  <si>
    <t>V236082394</t>
  </si>
  <si>
    <t>00119096-00119105</t>
  </si>
  <si>
    <t>00113757-00113931</t>
  </si>
  <si>
    <t>00113932-00114008</t>
  </si>
  <si>
    <t>00114009-00114093</t>
  </si>
  <si>
    <t>00114094-00114147</t>
  </si>
  <si>
    <t>00114148-00114229</t>
  </si>
  <si>
    <t>00114230-00114252</t>
  </si>
  <si>
    <t>0881</t>
  </si>
  <si>
    <t>00114253</t>
  </si>
  <si>
    <t>00114254-00114343</t>
  </si>
  <si>
    <t>00114344-00114446</t>
  </si>
  <si>
    <t>00114447-00114574</t>
  </si>
  <si>
    <t>00114575-00114656</t>
  </si>
  <si>
    <t>00114657-00114679</t>
  </si>
  <si>
    <t>0885</t>
  </si>
  <si>
    <t>00114680</t>
  </si>
  <si>
    <t>00114681-00114717</t>
  </si>
  <si>
    <t>00114718</t>
  </si>
  <si>
    <t>ROSIBEL GRIMAN</t>
  </si>
  <si>
    <t xml:space="preserve">V193104343 </t>
  </si>
  <si>
    <t>00114719-00114736</t>
  </si>
  <si>
    <t>00114737</t>
  </si>
  <si>
    <t>INVERSIONES WINDE</t>
  </si>
  <si>
    <t xml:space="preserve">V142162624 </t>
  </si>
  <si>
    <t>00114738</t>
  </si>
  <si>
    <t>00114739-00114750</t>
  </si>
  <si>
    <t>10/5/2021</t>
  </si>
  <si>
    <t>00114751-00114833</t>
  </si>
  <si>
    <t>00114834-00114864</t>
  </si>
  <si>
    <t>00114865</t>
  </si>
  <si>
    <t xml:space="preserve">J-314758705 </t>
  </si>
  <si>
    <t>00114866-00114948</t>
  </si>
  <si>
    <t>00114949-00115045</t>
  </si>
  <si>
    <t>00115046-00115116</t>
  </si>
  <si>
    <t>0889</t>
  </si>
  <si>
    <t>00115117</t>
  </si>
  <si>
    <t>YUSBEILIS</t>
  </si>
  <si>
    <t>V193100038</t>
  </si>
  <si>
    <t>00115118-00115132</t>
  </si>
  <si>
    <t>00115133</t>
  </si>
  <si>
    <t>ADAN CARMONA</t>
  </si>
  <si>
    <t>V179820245</t>
  </si>
  <si>
    <t>00115134-00115141</t>
  </si>
  <si>
    <t>00115142-00115287</t>
  </si>
  <si>
    <t>00006489-00006498</t>
  </si>
  <si>
    <t>0393</t>
  </si>
  <si>
    <t>00006499</t>
  </si>
  <si>
    <t>00006500-00006548</t>
  </si>
  <si>
    <t>00006549-00006581</t>
  </si>
  <si>
    <t>0395-0396</t>
  </si>
  <si>
    <t>00006582-00006599</t>
  </si>
  <si>
    <t>00006600-00006633</t>
  </si>
  <si>
    <t>00006634-00006675</t>
  </si>
  <si>
    <t>00000027</t>
  </si>
  <si>
    <t>00006649</t>
  </si>
  <si>
    <t>05-05-2021</t>
  </si>
  <si>
    <t>LUIS</t>
  </si>
  <si>
    <t>V24886390</t>
  </si>
  <si>
    <t>00006676-00006687</t>
  </si>
  <si>
    <t>00006688</t>
  </si>
  <si>
    <t>INVERCIONES GILVER Y GILVER</t>
  </si>
  <si>
    <t>J404811435</t>
  </si>
  <si>
    <t>00006689-00006716</t>
  </si>
  <si>
    <t>00006717-00006752</t>
  </si>
  <si>
    <t>00006753-00006770</t>
  </si>
  <si>
    <t>00006771</t>
  </si>
  <si>
    <t>00006772-00006829</t>
  </si>
  <si>
    <t>00006830-00006869</t>
  </si>
  <si>
    <t>00006870</t>
  </si>
  <si>
    <t>00006871-00006894</t>
  </si>
  <si>
    <t>00006895-00006955</t>
  </si>
  <si>
    <t>00000028</t>
  </si>
  <si>
    <t>00006916</t>
  </si>
  <si>
    <t>12-05-2021</t>
  </si>
  <si>
    <t>MANUEL MARQUEZ</t>
  </si>
  <si>
    <t>V10280876</t>
  </si>
  <si>
    <t>00006956-00007016</t>
  </si>
  <si>
    <t>00007017-00007075</t>
  </si>
  <si>
    <t>00000029</t>
  </si>
  <si>
    <t>00007023</t>
  </si>
  <si>
    <t>14-05-2021</t>
  </si>
  <si>
    <t>GINA DIAZ</t>
  </si>
  <si>
    <t>V16146261</t>
  </si>
  <si>
    <t>00007076-00007094</t>
  </si>
  <si>
    <t>00007095</t>
  </si>
  <si>
    <t>00007096-00007100</t>
  </si>
  <si>
    <t>00007101</t>
  </si>
  <si>
    <t>00007102</t>
  </si>
  <si>
    <t>00007103-00007106</t>
  </si>
  <si>
    <t>00007107</t>
  </si>
  <si>
    <t>00007108-00007116</t>
  </si>
  <si>
    <t>0426-0426</t>
  </si>
  <si>
    <t>00020497-00020537</t>
  </si>
  <si>
    <t>0427-0427</t>
  </si>
  <si>
    <t>00020538-00020596</t>
  </si>
  <si>
    <t>00020597-00020612</t>
  </si>
  <si>
    <t>00020613</t>
  </si>
  <si>
    <t>CAFE RESTAURANT GOTA DULCE</t>
  </si>
  <si>
    <t>J306533176</t>
  </si>
  <si>
    <t>00020614-00020638</t>
  </si>
  <si>
    <t>0429-0429</t>
  </si>
  <si>
    <t>00020639-00020671</t>
  </si>
  <si>
    <t>0430-0430</t>
  </si>
  <si>
    <t>00020672-00020696</t>
  </si>
  <si>
    <t>00020697</t>
  </si>
  <si>
    <t>00020698-00020723</t>
  </si>
  <si>
    <t>00020724</t>
  </si>
  <si>
    <t>0431-0431</t>
  </si>
  <si>
    <t>00020725-00020808</t>
  </si>
  <si>
    <t>00020809</t>
  </si>
  <si>
    <t>00025339</t>
  </si>
  <si>
    <t>MARY FRANCO</t>
  </si>
  <si>
    <t>V10282637</t>
  </si>
  <si>
    <t>00020773</t>
  </si>
  <si>
    <t>06-05-2021</t>
  </si>
  <si>
    <t>WILSON QUINTERO</t>
  </si>
  <si>
    <t>V9195836</t>
  </si>
  <si>
    <t>0432-0432</t>
  </si>
  <si>
    <t>00020810-00020906</t>
  </si>
  <si>
    <t>0433-0433</t>
  </si>
  <si>
    <t>00020907-00020928</t>
  </si>
  <si>
    <t>0433</t>
  </si>
  <si>
    <t>00020929</t>
  </si>
  <si>
    <t>INVERSIONES TRICELL C.A</t>
  </si>
  <si>
    <t>J317523849</t>
  </si>
  <si>
    <t>00020930-00020958</t>
  </si>
  <si>
    <t>00020959</t>
  </si>
  <si>
    <t>00020960-00020964</t>
  </si>
  <si>
    <t>00020965</t>
  </si>
  <si>
    <t>00020966-00020970</t>
  </si>
  <si>
    <t>0434-0434</t>
  </si>
  <si>
    <t>00020971-00020973</t>
  </si>
  <si>
    <t>0434</t>
  </si>
  <si>
    <t>00020974</t>
  </si>
  <si>
    <t>00020975-00020977</t>
  </si>
  <si>
    <t>00020978</t>
  </si>
  <si>
    <t>INDUSTRIAS LEGA C.A</t>
  </si>
  <si>
    <t>J001912673</t>
  </si>
  <si>
    <t>00020979-00021031</t>
  </si>
  <si>
    <t>0435-0435</t>
  </si>
  <si>
    <t>00021032-00021050</t>
  </si>
  <si>
    <t>0435</t>
  </si>
  <si>
    <t>00021051</t>
  </si>
  <si>
    <t>00021052-00021082</t>
  </si>
  <si>
    <t>0436-0436</t>
  </si>
  <si>
    <t>00021083-00021098</t>
  </si>
  <si>
    <t>0436</t>
  </si>
  <si>
    <t>00021099</t>
  </si>
  <si>
    <t>TONO WELLS</t>
  </si>
  <si>
    <t>J411397326</t>
  </si>
  <si>
    <t>00021100-00021110</t>
  </si>
  <si>
    <t>00021111</t>
  </si>
  <si>
    <t>ACAROA EMPAQURS TECNICOS</t>
  </si>
  <si>
    <t>J404266119</t>
  </si>
  <si>
    <t>00021112-00021133</t>
  </si>
  <si>
    <t>0437-0438</t>
  </si>
  <si>
    <t>00021134-00021180</t>
  </si>
  <si>
    <t>0439-0439</t>
  </si>
  <si>
    <t>00021182-00021240</t>
  </si>
  <si>
    <t>0440-0440</t>
  </si>
  <si>
    <t>00021241-00021316</t>
  </si>
  <si>
    <t>0441</t>
  </si>
  <si>
    <t>00021317</t>
  </si>
  <si>
    <t>00021318</t>
  </si>
  <si>
    <t>RAIMUNDO HERNANDEZ</t>
  </si>
  <si>
    <t>V5000968</t>
  </si>
  <si>
    <t>00021319</t>
  </si>
  <si>
    <t>0441-0441</t>
  </si>
  <si>
    <t>00021320-00021326</t>
  </si>
  <si>
    <t>00021327</t>
  </si>
  <si>
    <t>GALERIADECOMOBILIA.C.A</t>
  </si>
  <si>
    <t>J312806745</t>
  </si>
  <si>
    <t>00021328-00021413</t>
  </si>
  <si>
    <t>00025058-00025137</t>
  </si>
  <si>
    <t>00006507</t>
  </si>
  <si>
    <t>01-05-2021</t>
  </si>
  <si>
    <t>00025138-00025223</t>
  </si>
  <si>
    <t>0437-0437</t>
  </si>
  <si>
    <t>00025224-00025289</t>
  </si>
  <si>
    <t>0438-0438</t>
  </si>
  <si>
    <t>00025290-00025332</t>
  </si>
  <si>
    <t>0438</t>
  </si>
  <si>
    <t>00000077</t>
  </si>
  <si>
    <t>00025305</t>
  </si>
  <si>
    <t>04-05-2021</t>
  </si>
  <si>
    <t>JESUS GIL</t>
  </si>
  <si>
    <t>V12023091</t>
  </si>
  <si>
    <t>00000078</t>
  </si>
  <si>
    <t>00025326</t>
  </si>
  <si>
    <t>SAMANTA TORO</t>
  </si>
  <si>
    <t>V26323361</t>
  </si>
  <si>
    <t>00000079</t>
  </si>
  <si>
    <t>00025333-00025407</t>
  </si>
  <si>
    <t>00025408-00025409</t>
  </si>
  <si>
    <t>0440</t>
  </si>
  <si>
    <t>00025410</t>
  </si>
  <si>
    <t>AUTO SERVIVCIOS LARGO CAMINO</t>
  </si>
  <si>
    <t>J308482153</t>
  </si>
  <si>
    <t>00025411-00025451</t>
  </si>
  <si>
    <t>00025452</t>
  </si>
  <si>
    <t>DISTRIBUIDORA MARIN</t>
  </si>
  <si>
    <t>V153938098</t>
  </si>
  <si>
    <t>00025453-00025463</t>
  </si>
  <si>
    <t>00000080</t>
  </si>
  <si>
    <t>00025450</t>
  </si>
  <si>
    <t>LUIS FLORES</t>
  </si>
  <si>
    <t>V6350778</t>
  </si>
  <si>
    <t>00000081</t>
  </si>
  <si>
    <t>00025441</t>
  </si>
  <si>
    <t>KATIUSKA SAMBRANO</t>
  </si>
  <si>
    <t>V10806278</t>
  </si>
  <si>
    <t>00025464-00025497</t>
  </si>
  <si>
    <t>00025498</t>
  </si>
  <si>
    <t>00025499-00025519</t>
  </si>
  <si>
    <t>00025520</t>
  </si>
  <si>
    <t>0441-0442</t>
  </si>
  <si>
    <t>00025521-00025530</t>
  </si>
  <si>
    <t>0443-0443</t>
  </si>
  <si>
    <t>00025531-00025566</t>
  </si>
  <si>
    <t>0443</t>
  </si>
  <si>
    <t>00025567</t>
  </si>
  <si>
    <t>00025568-00025588</t>
  </si>
  <si>
    <t>00025589</t>
  </si>
  <si>
    <t>00025590-00025610</t>
  </si>
  <si>
    <t>0444-0444</t>
  </si>
  <si>
    <t>00025611-00025661</t>
  </si>
  <si>
    <t>0444</t>
  </si>
  <si>
    <t>00025662</t>
  </si>
  <si>
    <t>FESTEJOS DON LUIS XV CA</t>
  </si>
  <si>
    <t>J401405916</t>
  </si>
  <si>
    <t>00025663-00025695</t>
  </si>
  <si>
    <t>0445-0445</t>
  </si>
  <si>
    <t>00025696-00025744</t>
  </si>
  <si>
    <t>0445</t>
  </si>
  <si>
    <t>00000082</t>
  </si>
  <si>
    <t>00006765</t>
  </si>
  <si>
    <t>09-05-2021</t>
  </si>
  <si>
    <t>OSWALDO RIVERA</t>
  </si>
  <si>
    <t>V19335050</t>
  </si>
  <si>
    <t>0446-0446</t>
  </si>
  <si>
    <t>00025745-00025793</t>
  </si>
  <si>
    <t>0446</t>
  </si>
  <si>
    <t>00025794</t>
  </si>
  <si>
    <t>00025795-00025852</t>
  </si>
  <si>
    <t>0447-0447</t>
  </si>
  <si>
    <t>00025853-00025901</t>
  </si>
  <si>
    <t>0447</t>
  </si>
  <si>
    <t>00025902</t>
  </si>
  <si>
    <t>00025903-00025913</t>
  </si>
  <si>
    <t>00000083</t>
  </si>
  <si>
    <t>00025887</t>
  </si>
  <si>
    <t>NORIS LOPEZ</t>
  </si>
  <si>
    <t>V10279210</t>
  </si>
  <si>
    <t>0448-0448</t>
  </si>
  <si>
    <t>00025914-00025968</t>
  </si>
  <si>
    <t>0449-0449</t>
  </si>
  <si>
    <t>00025969-00025991</t>
  </si>
  <si>
    <t>0449</t>
  </si>
  <si>
    <t>00025992</t>
  </si>
  <si>
    <t>GUIFEL CAFE</t>
  </si>
  <si>
    <t>J406087882</t>
  </si>
  <si>
    <t>00025993-00026084</t>
  </si>
  <si>
    <t>00000084</t>
  </si>
  <si>
    <t>00025969</t>
  </si>
  <si>
    <t>EDINSON RONDON</t>
  </si>
  <si>
    <t>V19387069</t>
  </si>
  <si>
    <t>0433-0434</t>
  </si>
  <si>
    <t>0450-0450</t>
  </si>
  <si>
    <t>00026085-00026159</t>
  </si>
  <si>
    <t>0450</t>
  </si>
  <si>
    <t>00026160</t>
  </si>
  <si>
    <t>00026161-00026169</t>
  </si>
  <si>
    <t>00012269</t>
  </si>
  <si>
    <t>0428-0429</t>
  </si>
  <si>
    <t>00012270-00012325</t>
  </si>
  <si>
    <t>00012326</t>
  </si>
  <si>
    <t>00012327-00012359</t>
  </si>
  <si>
    <t>00012360-00012390</t>
  </si>
  <si>
    <t>00020543</t>
  </si>
  <si>
    <t>02-05-2021</t>
  </si>
  <si>
    <t>MIRIAN QUINTERO</t>
  </si>
  <si>
    <t>V4851075</t>
  </si>
  <si>
    <t>00012391-00012429</t>
  </si>
  <si>
    <t>00012430</t>
  </si>
  <si>
    <t>00012431-00012441</t>
  </si>
  <si>
    <t>00012442-00012452</t>
  </si>
  <si>
    <t>00012453</t>
  </si>
  <si>
    <t>00012454-00012464</t>
  </si>
  <si>
    <t>00012465</t>
  </si>
  <si>
    <t>00012466-00012488</t>
  </si>
  <si>
    <t>00012489</t>
  </si>
  <si>
    <t>JORGE COSS</t>
  </si>
  <si>
    <t>V096487157</t>
  </si>
  <si>
    <t>00012490-00012531</t>
  </si>
  <si>
    <t>00016238</t>
  </si>
  <si>
    <t>GIANNUMZ</t>
  </si>
  <si>
    <t>V14851899</t>
  </si>
  <si>
    <t>00012532-00012535</t>
  </si>
  <si>
    <t>00012536</t>
  </si>
  <si>
    <t>PROVEMAR C.A.</t>
  </si>
  <si>
    <t>J313672726</t>
  </si>
  <si>
    <t>00012537-00012564</t>
  </si>
  <si>
    <t>004012601</t>
  </si>
  <si>
    <t>VLADIMIR BOJKO</t>
  </si>
  <si>
    <t>V14587553</t>
  </si>
  <si>
    <t>00012565-00012605</t>
  </si>
  <si>
    <t>00012607-00012619</t>
  </si>
  <si>
    <t>00020800</t>
  </si>
  <si>
    <t>ALBERTO MORENO</t>
  </si>
  <si>
    <t>V16879892</t>
  </si>
  <si>
    <t>00012620</t>
  </si>
  <si>
    <t>00012621-00012633</t>
  </si>
  <si>
    <t>00012634</t>
  </si>
  <si>
    <t>00012635-00012660</t>
  </si>
  <si>
    <t>00012662-00012665</t>
  </si>
  <si>
    <t>0437</t>
  </si>
  <si>
    <t>00012666</t>
  </si>
  <si>
    <t>00012667-00012677</t>
  </si>
  <si>
    <t>00012678-00012739</t>
  </si>
  <si>
    <t>0439-0440</t>
  </si>
  <si>
    <t>00012740-00012782</t>
  </si>
  <si>
    <t>0439</t>
  </si>
  <si>
    <t>00021164</t>
  </si>
  <si>
    <t>MIGUEL</t>
  </si>
  <si>
    <t>V2973971</t>
  </si>
  <si>
    <t>00012783-00012803</t>
  </si>
  <si>
    <t>00012804</t>
  </si>
  <si>
    <t>00012805-00012821</t>
  </si>
  <si>
    <t>0442-0442</t>
  </si>
  <si>
    <t>00012822-00012895</t>
  </si>
  <si>
    <t>00012896-00012927</t>
  </si>
  <si>
    <t>00012054-00012124</t>
  </si>
  <si>
    <t>00015817</t>
  </si>
  <si>
    <t>30-04-2021</t>
  </si>
  <si>
    <t>RAFAEL GAMBOA</t>
  </si>
  <si>
    <t>V2896408</t>
  </si>
  <si>
    <t>00012125-00012174</t>
  </si>
  <si>
    <t>00012175</t>
  </si>
  <si>
    <t>00012176-00012185</t>
  </si>
  <si>
    <t>00012186-00012196</t>
  </si>
  <si>
    <t>00012197-00012279</t>
  </si>
  <si>
    <t>00012221</t>
  </si>
  <si>
    <t>ALEXIS NAVARRETE</t>
  </si>
  <si>
    <t>V5226040</t>
  </si>
  <si>
    <t>00012205</t>
  </si>
  <si>
    <t>JUAN ALVAREZ</t>
  </si>
  <si>
    <t>V7422608</t>
  </si>
  <si>
    <t>00012280-00012332</t>
  </si>
  <si>
    <t>00012333</t>
  </si>
  <si>
    <t>INVERSIONES SI SE PUEDE</t>
  </si>
  <si>
    <t>J412775600</t>
  </si>
  <si>
    <t>00012334-00012345</t>
  </si>
  <si>
    <t>00012346</t>
  </si>
  <si>
    <t>MANUEL LEON</t>
  </si>
  <si>
    <t>V12877183</t>
  </si>
  <si>
    <t>00012347</t>
  </si>
  <si>
    <t>00012348-00012360</t>
  </si>
  <si>
    <t>00012361</t>
  </si>
  <si>
    <t>RADOLKA MAURERA</t>
  </si>
  <si>
    <t>V099994661</t>
  </si>
  <si>
    <t>00012362-00012376</t>
  </si>
  <si>
    <t>00012377</t>
  </si>
  <si>
    <t>00012378-00012385</t>
  </si>
  <si>
    <t>00012386-00012417</t>
  </si>
  <si>
    <t>00012418</t>
  </si>
  <si>
    <t>00012419-00012450</t>
  </si>
  <si>
    <t>00012451-00012498</t>
  </si>
  <si>
    <t>00012499-00012538</t>
  </si>
  <si>
    <t>00012539</t>
  </si>
  <si>
    <t>00012540-00012556</t>
  </si>
  <si>
    <t>00012557-00012619</t>
  </si>
  <si>
    <t>00012621-00012693</t>
  </si>
  <si>
    <t>00012695-00012704</t>
  </si>
  <si>
    <t>00012705</t>
  </si>
  <si>
    <t>COLINA FRESCA C.A</t>
  </si>
  <si>
    <t>J400677750</t>
  </si>
  <si>
    <t>00012706-00012740</t>
  </si>
  <si>
    <t>00012741</t>
  </si>
  <si>
    <t>00012742</t>
  </si>
  <si>
    <t>FRANCISCO ROMERO</t>
  </si>
  <si>
    <t>V6480663</t>
  </si>
  <si>
    <t>00012743-00012755</t>
  </si>
  <si>
    <t>00012756</t>
  </si>
  <si>
    <t>00012757-00012797</t>
  </si>
  <si>
    <t>00012798-00012867</t>
  </si>
  <si>
    <t>00012868</t>
  </si>
  <si>
    <t>00012869-00012881</t>
  </si>
  <si>
    <t>0061-0061</t>
  </si>
  <si>
    <t>00000879-00000889</t>
  </si>
  <si>
    <t>0062-0062</t>
  </si>
  <si>
    <t>00000890-00000900</t>
  </si>
  <si>
    <t>0063-0063</t>
  </si>
  <si>
    <t>00000901-00000908</t>
  </si>
  <si>
    <t>0064-0064</t>
  </si>
  <si>
    <t>00000909-00000913</t>
  </si>
  <si>
    <t>0065-0065</t>
  </si>
  <si>
    <t>00000914-00000927</t>
  </si>
  <si>
    <t>0066-0066</t>
  </si>
  <si>
    <t>00000928-00000934</t>
  </si>
  <si>
    <t>0067-0067</t>
  </si>
  <si>
    <t>00000935-00000946</t>
  </si>
  <si>
    <t>0068-0068</t>
  </si>
  <si>
    <t>00000948-00000962</t>
  </si>
  <si>
    <t>0069-0069</t>
  </si>
  <si>
    <t>00000963-00000977</t>
  </si>
  <si>
    <t>0070-0070</t>
  </si>
  <si>
    <t>00000978-00000991</t>
  </si>
  <si>
    <t>0071-0071</t>
  </si>
  <si>
    <t>00000992-00001001</t>
  </si>
  <si>
    <t>0072-0072</t>
  </si>
  <si>
    <t>00001002-00001018</t>
  </si>
  <si>
    <t>0073-0073</t>
  </si>
  <si>
    <t>00001019-00001041</t>
  </si>
  <si>
    <t>0074-0074</t>
  </si>
  <si>
    <t>00001042-00001056</t>
  </si>
  <si>
    <t>0075-0075</t>
  </si>
  <si>
    <t>00001057-00001079</t>
  </si>
  <si>
    <t>0422-0422</t>
  </si>
  <si>
    <t>00015892-00015965</t>
  </si>
  <si>
    <t>00000047</t>
  </si>
  <si>
    <t>00025090</t>
  </si>
  <si>
    <t>IVAN PEREZ</t>
  </si>
  <si>
    <t>V2157585</t>
  </si>
  <si>
    <t>0423-0423</t>
  </si>
  <si>
    <t>00015966-00016010</t>
  </si>
  <si>
    <t>0424-0424</t>
  </si>
  <si>
    <t>00016011-00016095</t>
  </si>
  <si>
    <t>00016087</t>
  </si>
  <si>
    <t>03-05-2021</t>
  </si>
  <si>
    <t>ARIANNA ALMENA</t>
  </si>
  <si>
    <t>V31071434</t>
  </si>
  <si>
    <t>0425-0425</t>
  </si>
  <si>
    <t>00016096-00016150</t>
  </si>
  <si>
    <t>00016120</t>
  </si>
  <si>
    <t>MICHELE SILVA</t>
  </si>
  <si>
    <t>V16368588</t>
  </si>
  <si>
    <t>00016151-00016170</t>
  </si>
  <si>
    <t>00016171</t>
  </si>
  <si>
    <t>00016172-00016175</t>
  </si>
  <si>
    <t>00016176</t>
  </si>
  <si>
    <t>00016177-00016253</t>
  </si>
  <si>
    <t>00016254-00016269</t>
  </si>
  <si>
    <t>00016270-00016306</t>
  </si>
  <si>
    <t>00016307</t>
  </si>
  <si>
    <t>00016308-00016320</t>
  </si>
  <si>
    <t>00016321-00016404</t>
  </si>
  <si>
    <t>00016405-00016454</t>
  </si>
  <si>
    <t>00016455-00016461</t>
  </si>
  <si>
    <t>00016462</t>
  </si>
  <si>
    <t>PESQUERA JYP C.A</t>
  </si>
  <si>
    <t>J406773603</t>
  </si>
  <si>
    <t>00016463-00016478</t>
  </si>
  <si>
    <t>00016479</t>
  </si>
  <si>
    <t>00208346-00208443</t>
  </si>
  <si>
    <t>00001237</t>
  </si>
  <si>
    <t>00208444-00208505</t>
  </si>
  <si>
    <t>00208506-00208548</t>
  </si>
  <si>
    <t>00208549-00208586</t>
  </si>
  <si>
    <t>00208587-00208630</t>
  </si>
  <si>
    <t>00208631-00208678</t>
  </si>
  <si>
    <t>00208679-00208740</t>
  </si>
  <si>
    <t>00001238</t>
  </si>
  <si>
    <t>00208741-00208843</t>
  </si>
  <si>
    <t>00001239</t>
  </si>
  <si>
    <t>00208844-00208937</t>
  </si>
  <si>
    <t>00208938-00208987</t>
  </si>
  <si>
    <t>00208988-00209028</t>
  </si>
  <si>
    <t>00001240</t>
  </si>
  <si>
    <t>00209029-00209082</t>
  </si>
  <si>
    <t>00001241</t>
  </si>
  <si>
    <t>00209083-00209140</t>
  </si>
  <si>
    <t>00001242</t>
  </si>
  <si>
    <t>00209141-00209222</t>
  </si>
  <si>
    <t>00001243</t>
  </si>
  <si>
    <t>00209223-00209343</t>
  </si>
  <si>
    <t>00001244-00001245</t>
  </si>
  <si>
    <t>00016480-00016518</t>
  </si>
  <si>
    <t>00016519-00016523</t>
  </si>
  <si>
    <t>00016524</t>
  </si>
  <si>
    <t>MULTISERVICIOS DIOS CON CEGARRA</t>
  </si>
  <si>
    <t>V068994388</t>
  </si>
  <si>
    <t>00016525-00016548</t>
  </si>
  <si>
    <t>00016549</t>
  </si>
  <si>
    <t>00016550-00016581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</si>
  <si>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</si>
  <si>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</si>
  <si>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</si>
  <si>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</si>
  <si>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</si>
  <si>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</si>
  <si>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</si>
  <si>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</si>
  <si>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</si>
  <si>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</si>
  <si>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</si>
  <si>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</si>
  <si>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</si>
  <si>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</si>
  <si>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</si>
  <si>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00016582-00016594</t>
  </si>
  <si>
    <t>00016595</t>
  </si>
  <si>
    <t>00016596-00016645</t>
  </si>
  <si>
    <t>00016646-00016670</t>
  </si>
  <si>
    <t>00016671</t>
  </si>
  <si>
    <t>00016672-00016696</t>
  </si>
  <si>
    <t>00016697-00016713</t>
  </si>
  <si>
    <t>00016714</t>
  </si>
  <si>
    <t>RC MOTORS C.A</t>
  </si>
  <si>
    <t>J410532270</t>
  </si>
  <si>
    <t>00016715-00016731</t>
  </si>
  <si>
    <t>00016717</t>
  </si>
  <si>
    <t>RENIER SUNIAGA</t>
  </si>
  <si>
    <t>V20675598</t>
  </si>
  <si>
    <t>00016716</t>
  </si>
  <si>
    <t>00016732-00016808</t>
  </si>
  <si>
    <t>00016732</t>
  </si>
  <si>
    <t>15-05-2021</t>
  </si>
  <si>
    <t>JULIO MORENO</t>
  </si>
  <si>
    <t>V24523035</t>
  </si>
  <si>
    <t>1894</t>
  </si>
  <si>
    <t>00179390</t>
  </si>
  <si>
    <t>1899</t>
  </si>
  <si>
    <t>00179660</t>
  </si>
  <si>
    <t>79510000-00079558</t>
  </si>
  <si>
    <t>1343</t>
  </si>
  <si>
    <t>79559000-79627000</t>
  </si>
  <si>
    <t>0442</t>
  </si>
  <si>
    <t>0399</t>
  </si>
  <si>
    <t>00006675</t>
  </si>
  <si>
    <t>23253000-23336000</t>
  </si>
  <si>
    <t>0451-0451</t>
  </si>
  <si>
    <t>00026170-00026236</t>
  </si>
  <si>
    <t>00025969-00026084</t>
  </si>
  <si>
    <t>00012882-00012943</t>
  </si>
  <si>
    <t>00012906</t>
  </si>
  <si>
    <t>16-05-2021</t>
  </si>
  <si>
    <t>GILBERTO NASSER</t>
  </si>
  <si>
    <t>V3182522</t>
  </si>
  <si>
    <t>00012743-00012797</t>
  </si>
  <si>
    <t>00171582-00171658</t>
  </si>
  <si>
    <t>00209344-00209431</t>
  </si>
  <si>
    <t>00001247</t>
  </si>
  <si>
    <t>0901-0901</t>
  </si>
  <si>
    <t>00119106-00119196</t>
  </si>
  <si>
    <t>00021414-00021487</t>
  </si>
  <si>
    <t>1961</t>
  </si>
  <si>
    <t>00200506-00200587</t>
  </si>
  <si>
    <t>00115288-00115330</t>
  </si>
  <si>
    <t>0891</t>
  </si>
  <si>
    <t>00115331</t>
  </si>
  <si>
    <t>DAYSI ROMERO</t>
  </si>
  <si>
    <t xml:space="preserve">V830371276 </t>
  </si>
  <si>
    <t>00115332-00115350</t>
  </si>
  <si>
    <t>00012928-00012950</t>
  </si>
  <si>
    <t>00012951</t>
  </si>
  <si>
    <t>LA HEBRA EPS</t>
  </si>
  <si>
    <t>J403545030</t>
  </si>
  <si>
    <t>00012952-00012972</t>
  </si>
  <si>
    <t>00166657</t>
  </si>
  <si>
    <t>00166678</t>
  </si>
  <si>
    <t xml:space="preserve">J-000661120 </t>
  </si>
  <si>
    <t>00166640-00166656</t>
  </si>
  <si>
    <t>00166658-00166677</t>
  </si>
  <si>
    <t>00166679-00166732</t>
  </si>
  <si>
    <t>00016809-00016852</t>
  </si>
  <si>
    <t>00016582-00016645</t>
  </si>
  <si>
    <t>00180780-00180879</t>
  </si>
  <si>
    <t>00016853</t>
  </si>
  <si>
    <t>00016854-00016869</t>
  </si>
  <si>
    <t>00160536-00160625</t>
  </si>
  <si>
    <t>00007117-00007150</t>
  </si>
  <si>
    <t>1904</t>
  </si>
  <si>
    <t>00000209</t>
  </si>
  <si>
    <t>00179981</t>
  </si>
  <si>
    <t>16/5/2021</t>
  </si>
  <si>
    <t>LUIS PANTALION</t>
  </si>
  <si>
    <t>V11819117</t>
  </si>
  <si>
    <t>00179948-00180023</t>
  </si>
  <si>
    <t>0076-0076</t>
  </si>
  <si>
    <t>00001080-00001103</t>
  </si>
  <si>
    <t>00178144-00178218</t>
  </si>
  <si>
    <t>0076</t>
  </si>
  <si>
    <t>00001104</t>
  </si>
  <si>
    <t>00001105-00001106</t>
  </si>
  <si>
    <t>00182150-00182216</t>
  </si>
  <si>
    <t>1344</t>
  </si>
  <si>
    <t>79660000</t>
  </si>
  <si>
    <t>00000168</t>
  </si>
  <si>
    <t>79652000</t>
  </si>
  <si>
    <t>FRANDY PEÑA</t>
  </si>
  <si>
    <t xml:space="preserve">V13233914 </t>
  </si>
  <si>
    <t>79628000-79659000</t>
  </si>
  <si>
    <t>79661000-00079672</t>
  </si>
  <si>
    <t>0775-0775</t>
  </si>
  <si>
    <t>00104401-00104472</t>
  </si>
  <si>
    <t>0775</t>
  </si>
  <si>
    <t>00104473</t>
  </si>
  <si>
    <t>J-41014336-3</t>
  </si>
  <si>
    <t>00104474-00104495</t>
  </si>
  <si>
    <t>1724</t>
  </si>
  <si>
    <t>00074938-00074977</t>
  </si>
  <si>
    <t>1681-1681</t>
  </si>
  <si>
    <t>00151852-00151904</t>
  </si>
  <si>
    <t>1566</t>
  </si>
  <si>
    <t>00062083</t>
  </si>
  <si>
    <t>INVERSIONES REPLAYS.CA</t>
  </si>
  <si>
    <t>J403472645</t>
  </si>
  <si>
    <t>00062027-00062082</t>
  </si>
  <si>
    <t>00062084-00062153</t>
  </si>
  <si>
    <t>00089687-00089719</t>
  </si>
  <si>
    <t>23337000-23410000</t>
  </si>
  <si>
    <t>0452-0452</t>
  </si>
  <si>
    <t>00026237-00026321</t>
  </si>
  <si>
    <t>00012944-00012972</t>
  </si>
  <si>
    <t>00171659-00171742</t>
  </si>
  <si>
    <t>00209432-00209470</t>
  </si>
  <si>
    <t>0902-0902</t>
  </si>
  <si>
    <t>00119197-00119283</t>
  </si>
  <si>
    <t>0448</t>
  </si>
  <si>
    <t>00012973</t>
  </si>
  <si>
    <t>00012974-00012982</t>
  </si>
  <si>
    <t>00016878</t>
  </si>
  <si>
    <t>17-05-2021</t>
  </si>
  <si>
    <t>JOSE GODINHO</t>
  </si>
  <si>
    <t>V6872152</t>
  </si>
  <si>
    <t>1962</t>
  </si>
  <si>
    <t>00200664</t>
  </si>
  <si>
    <t>00200588-00200663</t>
  </si>
  <si>
    <t>00200665-00200668</t>
  </si>
  <si>
    <t>00021488-00021553</t>
  </si>
  <si>
    <t>00166759</t>
  </si>
  <si>
    <t>00166733-00166758</t>
  </si>
  <si>
    <t>00166760-00166819</t>
  </si>
  <si>
    <t>00012973-00013030</t>
  </si>
  <si>
    <t>00013031</t>
  </si>
  <si>
    <t>00013032-00013058</t>
  </si>
  <si>
    <t>00180880-00180968</t>
  </si>
  <si>
    <t>00016870-00016897</t>
  </si>
  <si>
    <t>00160649</t>
  </si>
  <si>
    <t>GONRECA</t>
  </si>
  <si>
    <t>J30509573-6</t>
  </si>
  <si>
    <t>00160626-00160648</t>
  </si>
  <si>
    <t>00160650-00160708</t>
  </si>
  <si>
    <t>00007151-00007152</t>
  </si>
  <si>
    <t>1905</t>
  </si>
  <si>
    <t>00180023</t>
  </si>
  <si>
    <t>0077-0077</t>
  </si>
  <si>
    <t>00001107-00001116</t>
  </si>
  <si>
    <t>00178219-00178224</t>
  </si>
  <si>
    <t>00182220</t>
  </si>
  <si>
    <t>INVERSIONES JVP 2009 C.A</t>
  </si>
  <si>
    <t>J-40561271-1</t>
  </si>
  <si>
    <t>00182257</t>
  </si>
  <si>
    <t>00182258</t>
  </si>
  <si>
    <t>HERNAN PLACERES</t>
  </si>
  <si>
    <t>V8177785</t>
  </si>
  <si>
    <t>00182217-00182219</t>
  </si>
  <si>
    <t>00182221-00182256</t>
  </si>
  <si>
    <t>1345</t>
  </si>
  <si>
    <t>00079672</t>
  </si>
  <si>
    <t>0776-0776</t>
  </si>
  <si>
    <t>00104496-00104616</t>
  </si>
  <si>
    <t>1725</t>
  </si>
  <si>
    <t>00074984</t>
  </si>
  <si>
    <t>00074978-00074983</t>
  </si>
  <si>
    <t>00074985-00074995</t>
  </si>
  <si>
    <t>1682-1682</t>
  </si>
  <si>
    <t>00151905-00151951</t>
  </si>
  <si>
    <t>1567</t>
  </si>
  <si>
    <t>00062159-00062213</t>
  </si>
  <si>
    <t>00089720-00089729</t>
  </si>
  <si>
    <t>0161</t>
  </si>
  <si>
    <t>23411000-23491000</t>
  </si>
  <si>
    <t>0453-0453</t>
  </si>
  <si>
    <t>00026322-00026402</t>
  </si>
  <si>
    <t>0453</t>
  </si>
  <si>
    <t>00000085</t>
  </si>
  <si>
    <t>00026322</t>
  </si>
  <si>
    <t>18-05-2021</t>
  </si>
  <si>
    <t>ROSARIO FERNANDEZ</t>
  </si>
  <si>
    <t>V6269304</t>
  </si>
  <si>
    <t>00026332</t>
  </si>
  <si>
    <t>NIDIA BRAVO</t>
  </si>
  <si>
    <t>V6865387</t>
  </si>
  <si>
    <t>00026384</t>
  </si>
  <si>
    <t>LILA PIÑANGO</t>
  </si>
  <si>
    <t>V10493924</t>
  </si>
  <si>
    <t>00171743-00171787</t>
  </si>
  <si>
    <t>00209471-00209506</t>
  </si>
  <si>
    <t>00001248-00001250</t>
  </si>
  <si>
    <t>0903-0903</t>
  </si>
  <si>
    <t>00119284-00119342</t>
  </si>
  <si>
    <t>00012983-00013031</t>
  </si>
  <si>
    <t>1963</t>
  </si>
  <si>
    <t>00200669-00200765</t>
  </si>
  <si>
    <t>00021554-00021576</t>
  </si>
  <si>
    <t>00021577</t>
  </si>
  <si>
    <t>00021578-00021615</t>
  </si>
  <si>
    <t>00115351-00115470</t>
  </si>
  <si>
    <t>00166870</t>
  </si>
  <si>
    <t>18/5/2021</t>
  </si>
  <si>
    <t>DANNY GARCIA</t>
  </si>
  <si>
    <t>V14850299</t>
  </si>
  <si>
    <t>00166820-00166877</t>
  </si>
  <si>
    <t>00013059-00013067</t>
  </si>
  <si>
    <t>00013068</t>
  </si>
  <si>
    <t>00013069-00013090</t>
  </si>
  <si>
    <t>00021496</t>
  </si>
  <si>
    <t>YOANDER CISNEROS</t>
  </si>
  <si>
    <t>V19224601</t>
  </si>
  <si>
    <t>00180969-00181065</t>
  </si>
  <si>
    <t>00016898-00016940</t>
  </si>
  <si>
    <t>00016941</t>
  </si>
  <si>
    <t>00016942-00016954</t>
  </si>
  <si>
    <t>00000221</t>
  </si>
  <si>
    <t>00160753</t>
  </si>
  <si>
    <t>LUZ MARINA GARMENDIA</t>
  </si>
  <si>
    <t>V4842021</t>
  </si>
  <si>
    <t>00160709-00160797</t>
  </si>
  <si>
    <t>1906</t>
  </si>
  <si>
    <t>0078-0078</t>
  </si>
  <si>
    <t>00001117-00001134</t>
  </si>
  <si>
    <t>00178225-00178307</t>
  </si>
  <si>
    <t>00182280</t>
  </si>
  <si>
    <t>INVERSIONES BARRIOS Y ESCALONA C.A</t>
  </si>
  <si>
    <t>J-50018605-3</t>
  </si>
  <si>
    <t>00182265</t>
  </si>
  <si>
    <t>JENNIFER YARA</t>
  </si>
  <si>
    <t>V27908701</t>
  </si>
  <si>
    <t>00182259-00182279</t>
  </si>
  <si>
    <t>00182281-00182296</t>
  </si>
  <si>
    <t>1346</t>
  </si>
  <si>
    <t>79673000-00079713</t>
  </si>
  <si>
    <t>0777-0777</t>
  </si>
  <si>
    <t>00104617-00104716</t>
  </si>
  <si>
    <t>1726</t>
  </si>
  <si>
    <t>00000092</t>
  </si>
  <si>
    <t>00181002</t>
  </si>
  <si>
    <t>PAOLA YANEZ</t>
  </si>
  <si>
    <t>V27371549</t>
  </si>
  <si>
    <t>00074996-00075023</t>
  </si>
  <si>
    <t>1683-1683</t>
  </si>
  <si>
    <t>00151952-00152004</t>
  </si>
  <si>
    <t>1568</t>
  </si>
  <si>
    <t>00062245</t>
  </si>
  <si>
    <t>00062214-00062244</t>
  </si>
  <si>
    <t>00062246-00062252</t>
  </si>
  <si>
    <t>00089730-00089738</t>
  </si>
  <si>
    <t>0163</t>
  </si>
  <si>
    <t>23492000-23618001</t>
  </si>
  <si>
    <t>0454-0454</t>
  </si>
  <si>
    <t>00026403-00026420</t>
  </si>
  <si>
    <t>0454</t>
  </si>
  <si>
    <t>00026421</t>
  </si>
  <si>
    <t>00026422-00026481</t>
  </si>
  <si>
    <t>00171788-00171801</t>
  </si>
  <si>
    <t>00209507-00209560</t>
  </si>
  <si>
    <t>0904-0904</t>
  </si>
  <si>
    <t>00119343-00119422</t>
  </si>
  <si>
    <t>00013032-00013047</t>
  </si>
  <si>
    <t>00013048</t>
  </si>
  <si>
    <t>IMPORTADORA FERREO</t>
  </si>
  <si>
    <t>J312376988</t>
  </si>
  <si>
    <t>00013049-00013089</t>
  </si>
  <si>
    <t>00013073</t>
  </si>
  <si>
    <t>VICTOR ALBARRAN</t>
  </si>
  <si>
    <t>V6441504</t>
  </si>
  <si>
    <t>1965</t>
  </si>
  <si>
    <t>00200773</t>
  </si>
  <si>
    <t>CONJUNTO RESIDENCIAL LA QUINTA</t>
  </si>
  <si>
    <t>J412111612</t>
  </si>
  <si>
    <t>00200786</t>
  </si>
  <si>
    <t>TRANSPORTE REY C,A</t>
  </si>
  <si>
    <t>J-29841244-5</t>
  </si>
  <si>
    <t>00200797</t>
  </si>
  <si>
    <t>00000193</t>
  </si>
  <si>
    <t>00200866</t>
  </si>
  <si>
    <t>19/5/2021</t>
  </si>
  <si>
    <t>ISRAEL USECHE</t>
  </si>
  <si>
    <t>V12300037</t>
  </si>
  <si>
    <t>00200774-00200785</t>
  </si>
  <si>
    <t>00200787-00200796</t>
  </si>
  <si>
    <t>00200798-00200886</t>
  </si>
  <si>
    <t>00200766-00200772</t>
  </si>
  <si>
    <t>00021616-00021688</t>
  </si>
  <si>
    <t>00021689</t>
  </si>
  <si>
    <t>00021690-00021693</t>
  </si>
  <si>
    <t>00021663</t>
  </si>
  <si>
    <t>19-05-2021</t>
  </si>
  <si>
    <t>00115471-00115576</t>
  </si>
  <si>
    <t>00166878-00166943</t>
  </si>
  <si>
    <t>00013091-00013100</t>
  </si>
  <si>
    <t>00013101</t>
  </si>
  <si>
    <t>00013102-00013130</t>
  </si>
  <si>
    <t>00013131</t>
  </si>
  <si>
    <t>DANNY MARQUINA</t>
  </si>
  <si>
    <t>V142148907</t>
  </si>
  <si>
    <t>00013132-00013142</t>
  </si>
  <si>
    <t>00181066-00181172</t>
  </si>
  <si>
    <t>00016955-00017006</t>
  </si>
  <si>
    <t>00160798-00160903</t>
  </si>
  <si>
    <t>00007153</t>
  </si>
  <si>
    <t>00007154-00007182</t>
  </si>
  <si>
    <t>1907</t>
  </si>
  <si>
    <t>00180024-00180112</t>
  </si>
  <si>
    <t>0079-0079</t>
  </si>
  <si>
    <t>00001135-00001151</t>
  </si>
  <si>
    <t>00178308-00178311</t>
  </si>
  <si>
    <t>00182297-00182351</t>
  </si>
  <si>
    <t>1347</t>
  </si>
  <si>
    <t>00079713</t>
  </si>
  <si>
    <t>0778-0778</t>
  </si>
  <si>
    <t>00104717-00104879</t>
  </si>
  <si>
    <t>1727</t>
  </si>
  <si>
    <t>00075024-00075035</t>
  </si>
  <si>
    <t>1684-1684</t>
  </si>
  <si>
    <t>00152005-00152103</t>
  </si>
  <si>
    <t>1569</t>
  </si>
  <si>
    <t>00062253-00062310</t>
  </si>
  <si>
    <t>00089738</t>
  </si>
  <si>
    <t>0164</t>
  </si>
  <si>
    <t>23619000-23705000</t>
  </si>
  <si>
    <t>0455-0455</t>
  </si>
  <si>
    <t>00026482-00026535</t>
  </si>
  <si>
    <t>00171802-00171855</t>
  </si>
  <si>
    <t>00209561-00209601</t>
  </si>
  <si>
    <t>0905-0905</t>
  </si>
  <si>
    <t>00119423-00119588</t>
  </si>
  <si>
    <t>00013090-00013163</t>
  </si>
  <si>
    <t>0905</t>
  </si>
  <si>
    <t>00000146</t>
  </si>
  <si>
    <t>00119526</t>
  </si>
  <si>
    <t>20/5/2021</t>
  </si>
  <si>
    <t>ELIOBER</t>
  </si>
  <si>
    <t xml:space="preserve">V26609926 </t>
  </si>
  <si>
    <t>1966</t>
  </si>
  <si>
    <t>00000194</t>
  </si>
  <si>
    <t>00200959</t>
  </si>
  <si>
    <t>V24462703</t>
  </si>
  <si>
    <t>00200887-00200976</t>
  </si>
  <si>
    <t>00021694-00021749</t>
  </si>
  <si>
    <t>00115577-00115681</t>
  </si>
  <si>
    <t>00166944-00167016</t>
  </si>
  <si>
    <t>00013143-00013192</t>
  </si>
  <si>
    <t>00013193</t>
  </si>
  <si>
    <t>00013194-00013221</t>
  </si>
  <si>
    <t>00181173-00181277</t>
  </si>
  <si>
    <t>00017007-00017078</t>
  </si>
  <si>
    <t>00017079</t>
  </si>
  <si>
    <t>ESTETICA YEYELA C.A</t>
  </si>
  <si>
    <t>J401179045</t>
  </si>
  <si>
    <t>00017080-00017081</t>
  </si>
  <si>
    <t>00160904-00160998</t>
  </si>
  <si>
    <t>00007182</t>
  </si>
  <si>
    <t>1908</t>
  </si>
  <si>
    <t>00180113-00180181</t>
  </si>
  <si>
    <t>00178337</t>
  </si>
  <si>
    <t>00178312-00178336</t>
  </si>
  <si>
    <t>00178338-00178371</t>
  </si>
  <si>
    <t>00182352-00182403</t>
  </si>
  <si>
    <t>1348</t>
  </si>
  <si>
    <t>00079713-00079739</t>
  </si>
  <si>
    <t>0779-0779</t>
  </si>
  <si>
    <t>00104880-00105009</t>
  </si>
  <si>
    <t>1728</t>
  </si>
  <si>
    <t>00075058</t>
  </si>
  <si>
    <t>1685-1685</t>
  </si>
  <si>
    <t>00152104-00152179</t>
  </si>
  <si>
    <t>1570</t>
  </si>
  <si>
    <t>00062311-00062379</t>
  </si>
  <si>
    <t>0165</t>
  </si>
  <si>
    <t>23706000-23822001</t>
  </si>
  <si>
    <t>0456-0456</t>
  </si>
  <si>
    <t>00026537-00026552</t>
  </si>
  <si>
    <t>0456</t>
  </si>
  <si>
    <t>00026553</t>
  </si>
  <si>
    <t>00026554-00026614</t>
  </si>
  <si>
    <t>00026615</t>
  </si>
  <si>
    <t>00026616-00026664</t>
  </si>
  <si>
    <t>00171885</t>
  </si>
  <si>
    <t>FINCA AGRILUGO 2018 C.A</t>
  </si>
  <si>
    <t xml:space="preserve">J-41240761-9 </t>
  </si>
  <si>
    <t>00171856-00171884</t>
  </si>
  <si>
    <t>00171886-00171923</t>
  </si>
  <si>
    <t>00209602-00209696</t>
  </si>
  <si>
    <t>00013164-00013186</t>
  </si>
  <si>
    <t>0906-0906</t>
  </si>
  <si>
    <t>00119589-00119740</t>
  </si>
  <si>
    <t>1967</t>
  </si>
  <si>
    <t>00201039</t>
  </si>
  <si>
    <t>00000195</t>
  </si>
  <si>
    <t>00200960</t>
  </si>
  <si>
    <t>00200977-00201038</t>
  </si>
  <si>
    <t>00201040-00201049</t>
  </si>
  <si>
    <t>00021761-00021822</t>
  </si>
  <si>
    <t>00021823</t>
  </si>
  <si>
    <t>SERSUBECA C.A.</t>
  </si>
  <si>
    <t>J410219530</t>
  </si>
  <si>
    <t>00021824-00021861</t>
  </si>
  <si>
    <t>00115682-00115808</t>
  </si>
  <si>
    <t>00167044</t>
  </si>
  <si>
    <t>VICTOR TOREALBAS</t>
  </si>
  <si>
    <t>V321281884</t>
  </si>
  <si>
    <t>00167078</t>
  </si>
  <si>
    <t>00167017-00167043</t>
  </si>
  <si>
    <t>00167045-00167077</t>
  </si>
  <si>
    <t>00167079-00167097</t>
  </si>
  <si>
    <t>00013222-00013279</t>
  </si>
  <si>
    <t>00013281-00013288</t>
  </si>
  <si>
    <t>004013268</t>
  </si>
  <si>
    <t>LUIS ALBERTO</t>
  </si>
  <si>
    <t>V3473030</t>
  </si>
  <si>
    <t>00181278-00181378</t>
  </si>
  <si>
    <t>00017082-00017172</t>
  </si>
  <si>
    <t>00160999-00161113</t>
  </si>
  <si>
    <t>1909</t>
  </si>
  <si>
    <t>00180240</t>
  </si>
  <si>
    <t>ESGUARNAT</t>
  </si>
  <si>
    <t>G200004452</t>
  </si>
  <si>
    <t>00180182-00180239</t>
  </si>
  <si>
    <t>00180241-00180273</t>
  </si>
  <si>
    <t>0080-0080</t>
  </si>
  <si>
    <t>00001152-00001169</t>
  </si>
  <si>
    <t>00178410</t>
  </si>
  <si>
    <t>00178372-00178409</t>
  </si>
  <si>
    <t>00178411-00178468</t>
  </si>
  <si>
    <t>00182404-00182463</t>
  </si>
  <si>
    <t>1349</t>
  </si>
  <si>
    <t>00079740-00079788</t>
  </si>
  <si>
    <t>0780-0780</t>
  </si>
  <si>
    <t>00105010-00105035</t>
  </si>
  <si>
    <t>0780</t>
  </si>
  <si>
    <t>00105036</t>
  </si>
  <si>
    <t>00105037-00105159</t>
  </si>
  <si>
    <t>1729</t>
  </si>
  <si>
    <t>00000093</t>
  </si>
  <si>
    <t>00075038</t>
  </si>
  <si>
    <t>21/5/2021</t>
  </si>
  <si>
    <t>MARITZA BERMUDEZ</t>
  </si>
  <si>
    <t xml:space="preserve">V11820229 </t>
  </si>
  <si>
    <t>00075036-00075058</t>
  </si>
  <si>
    <t>1686-1686</t>
  </si>
  <si>
    <t>00152180-00152253</t>
  </si>
  <si>
    <t>1571</t>
  </si>
  <si>
    <t>00062412</t>
  </si>
  <si>
    <t>CONSTRUCCIONES URQUIDI C.A</t>
  </si>
  <si>
    <t>J402878176</t>
  </si>
  <si>
    <t>00062380-00062411</t>
  </si>
  <si>
    <t>00062413-00062468</t>
  </si>
  <si>
    <t>00089739-00089769</t>
  </si>
  <si>
    <t>0166</t>
  </si>
  <si>
    <t>23823000-23943001</t>
  </si>
  <si>
    <t>0457-0457</t>
  </si>
  <si>
    <t>00026665-00026676</t>
  </si>
  <si>
    <t>0457</t>
  </si>
  <si>
    <t>00026677</t>
  </si>
  <si>
    <t>VIOLETA FERRER</t>
  </si>
  <si>
    <t>E811712682</t>
  </si>
  <si>
    <t>00026678-00026760</t>
  </si>
  <si>
    <t>00013021</t>
  </si>
  <si>
    <t>KAREN ROJAS</t>
  </si>
  <si>
    <t>V26210012</t>
  </si>
  <si>
    <t>00021822</t>
  </si>
  <si>
    <t>21-05-2021</t>
  </si>
  <si>
    <t>RAFAEL DUPATROCIO</t>
  </si>
  <si>
    <t>V30136600</t>
  </si>
  <si>
    <t>00171931</t>
  </si>
  <si>
    <t>00171924-00171926</t>
  </si>
  <si>
    <t>00171932-00171939</t>
  </si>
  <si>
    <t>002083497</t>
  </si>
  <si>
    <t>22/5/2021</t>
  </si>
  <si>
    <t>MARY RODRIGUEZ</t>
  </si>
  <si>
    <t xml:space="preserve">V11471293 </t>
  </si>
  <si>
    <t>00209697-00209801</t>
  </si>
  <si>
    <t>00013188-00013261</t>
  </si>
  <si>
    <t>0907-0907</t>
  </si>
  <si>
    <t>00119741-00119907</t>
  </si>
  <si>
    <t>1968</t>
  </si>
  <si>
    <t>00201050-00201168</t>
  </si>
  <si>
    <t>00021862-00021919</t>
  </si>
  <si>
    <t>00115809-00115942</t>
  </si>
  <si>
    <t>00167208</t>
  </si>
  <si>
    <t>INV.OFFICE@ DIGITAL 2013 C.A</t>
  </si>
  <si>
    <t>J-403850259</t>
  </si>
  <si>
    <t>00167136</t>
  </si>
  <si>
    <t>JUAN PERONE</t>
  </si>
  <si>
    <t>V5534000</t>
  </si>
  <si>
    <t>00167098-00167207</t>
  </si>
  <si>
    <t>00167209-00167225</t>
  </si>
  <si>
    <t>00013290-00013326</t>
  </si>
  <si>
    <t>00181464</t>
  </si>
  <si>
    <t>00181379-00181463</t>
  </si>
  <si>
    <t>00181465-00181481</t>
  </si>
  <si>
    <t>00017173-00017199</t>
  </si>
  <si>
    <t>00017200</t>
  </si>
  <si>
    <t>00017201-00017234</t>
  </si>
  <si>
    <t>00017235</t>
  </si>
  <si>
    <t>00017236-00017269</t>
  </si>
  <si>
    <t>1872-1873</t>
  </si>
  <si>
    <t>00161114-00161217</t>
  </si>
  <si>
    <t>00007183-00007236</t>
  </si>
  <si>
    <t>00000030</t>
  </si>
  <si>
    <t>00007229</t>
  </si>
  <si>
    <t>22-05-2021</t>
  </si>
  <si>
    <t>JESUS MEDINA</t>
  </si>
  <si>
    <t>V26609008</t>
  </si>
  <si>
    <t>00000210</t>
  </si>
  <si>
    <t>00180282</t>
  </si>
  <si>
    <t>ALVIS ALVAREZ</t>
  </si>
  <si>
    <t>V11038716</t>
  </si>
  <si>
    <t>00180274-00180365</t>
  </si>
  <si>
    <t>0081-0081</t>
  </si>
  <si>
    <t>00001170-00001190</t>
  </si>
  <si>
    <t>00178469-00178538</t>
  </si>
  <si>
    <t>00182464-00182525</t>
  </si>
  <si>
    <t>1350</t>
  </si>
  <si>
    <t>00079789</t>
  </si>
  <si>
    <t>79818000</t>
  </si>
  <si>
    <t>79789000-79802000</t>
  </si>
  <si>
    <t>79804000-79817000</t>
  </si>
  <si>
    <t>79819000-00079847</t>
  </si>
  <si>
    <t>0781-0781</t>
  </si>
  <si>
    <t>00105160-00105323</t>
  </si>
  <si>
    <t>1730</t>
  </si>
  <si>
    <t>00075059</t>
  </si>
  <si>
    <t>ROSANGELA MEJIAS</t>
  </si>
  <si>
    <t xml:space="preserve">V18233737 </t>
  </si>
  <si>
    <t>00075060</t>
  </si>
  <si>
    <t>INVERCIONES ESTREL</t>
  </si>
  <si>
    <t xml:space="preserve">J400432197 </t>
  </si>
  <si>
    <t>00075061-00075125</t>
  </si>
  <si>
    <t>1687-1687</t>
  </si>
  <si>
    <t>00152254-00152318</t>
  </si>
  <si>
    <t>1572</t>
  </si>
  <si>
    <t>00062469-00062595</t>
  </si>
  <si>
    <t>00089770-00089838</t>
  </si>
  <si>
    <t>0167</t>
  </si>
  <si>
    <t>24006000</t>
  </si>
  <si>
    <t>23944000-24005000</t>
  </si>
  <si>
    <t>24007000-24022000</t>
  </si>
  <si>
    <t>0458-0458</t>
  </si>
  <si>
    <t>00026761-00026792</t>
  </si>
  <si>
    <t>00171944</t>
  </si>
  <si>
    <t>23/5/2021</t>
  </si>
  <si>
    <t>XAVIER GARCIAS</t>
  </si>
  <si>
    <t xml:space="preserve">V25948515 </t>
  </si>
  <si>
    <t>00171942-00171944</t>
  </si>
  <si>
    <t>00171940</t>
  </si>
  <si>
    <t>CARMEN ANTILLANOS</t>
  </si>
  <si>
    <t>V15914731</t>
  </si>
  <si>
    <t>00209802-00209885</t>
  </si>
  <si>
    <t>00001248-00001251</t>
  </si>
  <si>
    <t>00013262-00013273</t>
  </si>
  <si>
    <t>00013274</t>
  </si>
  <si>
    <t>RINCON ZULIANO</t>
  </si>
  <si>
    <t>J300316998</t>
  </si>
  <si>
    <t>00013275-00013339</t>
  </si>
  <si>
    <t>0908-0908</t>
  </si>
  <si>
    <t>00119908-00119965</t>
  </si>
  <si>
    <t>1969</t>
  </si>
  <si>
    <t>00201179</t>
  </si>
  <si>
    <t>FUNDACION HAGAMOS EL BIEN</t>
  </si>
  <si>
    <t>J410349913</t>
  </si>
  <si>
    <t>00201169-00201178</t>
  </si>
  <si>
    <t>00201180-00201249</t>
  </si>
  <si>
    <t>00021920-00021945</t>
  </si>
  <si>
    <t>00021946</t>
  </si>
  <si>
    <t>00021947-00021981</t>
  </si>
  <si>
    <t>00115943-00116029</t>
  </si>
  <si>
    <t>00167248</t>
  </si>
  <si>
    <t>JHONNY MORA</t>
  </si>
  <si>
    <t>V19310310</t>
  </si>
  <si>
    <t>00167226-00167314</t>
  </si>
  <si>
    <t>00013327-00013352</t>
  </si>
  <si>
    <t>0451</t>
  </si>
  <si>
    <t>00013353</t>
  </si>
  <si>
    <t>HTXM SERVICIOS C.A</t>
  </si>
  <si>
    <t>J296775478</t>
  </si>
  <si>
    <t>00013354</t>
  </si>
  <si>
    <t>00013355-00013397</t>
  </si>
  <si>
    <t>00181482-00181586</t>
  </si>
  <si>
    <t>00017270-00017322</t>
  </si>
  <si>
    <t>00161256</t>
  </si>
  <si>
    <t>COMERCIAL IJJ03 C.A</t>
  </si>
  <si>
    <t xml:space="preserve">J-40851614-4 </t>
  </si>
  <si>
    <t>00161297</t>
  </si>
  <si>
    <t>INVERSIONES JVP</t>
  </si>
  <si>
    <t>J405612711</t>
  </si>
  <si>
    <t>00161218-00161255</t>
  </si>
  <si>
    <t>00161257-00161296</t>
  </si>
  <si>
    <t>00161298-00161309</t>
  </si>
  <si>
    <t>00007237-00007278</t>
  </si>
  <si>
    <t>00180063</t>
  </si>
  <si>
    <t>MIGUEL LIZCANO</t>
  </si>
  <si>
    <t>V28463289</t>
  </si>
  <si>
    <t>00180366-00180455</t>
  </si>
  <si>
    <t>0082-0082</t>
  </si>
  <si>
    <t>00001191-00001215</t>
  </si>
  <si>
    <t>00178550</t>
  </si>
  <si>
    <t>PATRICIA RANGEL</t>
  </si>
  <si>
    <t>V14675708</t>
  </si>
  <si>
    <t>00178539-00178606</t>
  </si>
  <si>
    <t>00182526-00182590</t>
  </si>
  <si>
    <t>1351</t>
  </si>
  <si>
    <t>00079848-00079928</t>
  </si>
  <si>
    <t>0782-0782</t>
  </si>
  <si>
    <t>00105324-00105392</t>
  </si>
  <si>
    <t>0782</t>
  </si>
  <si>
    <t>00105393</t>
  </si>
  <si>
    <t>00105394-00105417</t>
  </si>
  <si>
    <t>1731</t>
  </si>
  <si>
    <t>00075126-00075157</t>
  </si>
  <si>
    <t>1688-1688</t>
  </si>
  <si>
    <t>00152319-00152392</t>
  </si>
  <si>
    <t>1573</t>
  </si>
  <si>
    <t>00062596-00062715</t>
  </si>
  <si>
    <t>00089839-00089879</t>
  </si>
  <si>
    <t>0168</t>
  </si>
  <si>
    <t>24023000-24100000</t>
  </si>
  <si>
    <t>0459-0459</t>
  </si>
  <si>
    <t>00026793-00026864</t>
  </si>
  <si>
    <t>0459</t>
  </si>
  <si>
    <t>00026865</t>
  </si>
  <si>
    <t>FEDERACION CCN</t>
  </si>
  <si>
    <t>J303383009</t>
  </si>
  <si>
    <t>00026866-00026867</t>
  </si>
  <si>
    <t>00171945-00171982</t>
  </si>
  <si>
    <t>00013340-00013348</t>
  </si>
  <si>
    <t>0455</t>
  </si>
  <si>
    <t>00013349</t>
  </si>
  <si>
    <t>METAL WORKING</t>
  </si>
  <si>
    <t>V404246134</t>
  </si>
  <si>
    <t>00013350-00013402</t>
  </si>
  <si>
    <t>00013403</t>
  </si>
  <si>
    <t>00013404-00013417</t>
  </si>
  <si>
    <t>0909-0909</t>
  </si>
  <si>
    <t>00119966-00120056</t>
  </si>
  <si>
    <t>00209886-00209925</t>
  </si>
  <si>
    <t>1292</t>
  </si>
  <si>
    <t>00088279</t>
  </si>
  <si>
    <t>1970</t>
  </si>
  <si>
    <t>00201264</t>
  </si>
  <si>
    <t xml:space="preserve">J-409414280 </t>
  </si>
  <si>
    <t>00201250-00201263</t>
  </si>
  <si>
    <t>00201265-00201345</t>
  </si>
  <si>
    <t>00021982-00021988</t>
  </si>
  <si>
    <t>00116030-00116048</t>
  </si>
  <si>
    <t>00116049</t>
  </si>
  <si>
    <t>JOSE BASTO</t>
  </si>
  <si>
    <t>J-236080702</t>
  </si>
  <si>
    <t>00116050-00116116</t>
  </si>
  <si>
    <t>00167315-00167378</t>
  </si>
  <si>
    <t>00013398-00013408</t>
  </si>
  <si>
    <t>0452</t>
  </si>
  <si>
    <t>00013409</t>
  </si>
  <si>
    <t>00013410-00013417</t>
  </si>
  <si>
    <t>00013418</t>
  </si>
  <si>
    <t>00013419-00013421</t>
  </si>
  <si>
    <t>00181591</t>
  </si>
  <si>
    <t>00181587-00181590</t>
  </si>
  <si>
    <t>00181592-00181673</t>
  </si>
  <si>
    <t>00017323-00017356</t>
  </si>
  <si>
    <t>00017357</t>
  </si>
  <si>
    <t>00017358-00017380</t>
  </si>
  <si>
    <t>00161310-00161369</t>
  </si>
  <si>
    <t>0416-0416</t>
  </si>
  <si>
    <t>00007279-00007305</t>
  </si>
  <si>
    <t>00180456-00180506</t>
  </si>
  <si>
    <t>0083-0083</t>
  </si>
  <si>
    <t>00001216-00001225</t>
  </si>
  <si>
    <t>00178607-00178669</t>
  </si>
  <si>
    <t>00182591-00182592</t>
  </si>
  <si>
    <t>1352</t>
  </si>
  <si>
    <t>00079928</t>
  </si>
  <si>
    <t>0783-0783</t>
  </si>
  <si>
    <t>00105418-00105438</t>
  </si>
  <si>
    <t>0783</t>
  </si>
  <si>
    <t>00105439</t>
  </si>
  <si>
    <t>YUSELI HERRERA</t>
  </si>
  <si>
    <t xml:space="preserve">V121416463 </t>
  </si>
  <si>
    <t>00105440-00105508</t>
  </si>
  <si>
    <t>00000120</t>
  </si>
  <si>
    <t>00105392</t>
  </si>
  <si>
    <t>YEFERSON BARBOZA</t>
  </si>
  <si>
    <t xml:space="preserve">V17978546 </t>
  </si>
  <si>
    <t>1732</t>
  </si>
  <si>
    <t>00075158-00075167</t>
  </si>
  <si>
    <t>1689-1689</t>
  </si>
  <si>
    <t>00152393-00152446</t>
  </si>
  <si>
    <t>1574</t>
  </si>
  <si>
    <t>00062735</t>
  </si>
  <si>
    <t>24/5/2021</t>
  </si>
  <si>
    <t>LUGO NATALIA</t>
  </si>
  <si>
    <t>V16147326</t>
  </si>
  <si>
    <t>00062716-00062763</t>
  </si>
  <si>
    <t>00089879</t>
  </si>
  <si>
    <t>0169</t>
  </si>
  <si>
    <t>00000261</t>
  </si>
  <si>
    <t>24117000</t>
  </si>
  <si>
    <t>25/5/2021</t>
  </si>
  <si>
    <t>SOFIA</t>
  </si>
  <si>
    <t>V28424479</t>
  </si>
  <si>
    <t>24101000-24176000</t>
  </si>
  <si>
    <t>0460</t>
  </si>
  <si>
    <t>00026868</t>
  </si>
  <si>
    <t>FREDDY DA SILVA</t>
  </si>
  <si>
    <t>V11103863</t>
  </si>
  <si>
    <t>00026869</t>
  </si>
  <si>
    <t>0460-0460</t>
  </si>
  <si>
    <t>00026870-00026901</t>
  </si>
  <si>
    <t>00013418-00013485</t>
  </si>
  <si>
    <t>00013440</t>
  </si>
  <si>
    <t>25-05-2021</t>
  </si>
  <si>
    <t>PEDRO GOLCABLE</t>
  </si>
  <si>
    <t>V14674938</t>
  </si>
  <si>
    <t>0910-0910</t>
  </si>
  <si>
    <t>00120057-00120172</t>
  </si>
  <si>
    <t>0910</t>
  </si>
  <si>
    <t>00000147</t>
  </si>
  <si>
    <t>00120085</t>
  </si>
  <si>
    <t>ALFREDO MORENO</t>
  </si>
  <si>
    <t>V6873002</t>
  </si>
  <si>
    <t>00172004</t>
  </si>
  <si>
    <t>INVERSIONES RAMIEZ ARELLANO</t>
  </si>
  <si>
    <t>J298300418</t>
  </si>
  <si>
    <t>00171983-00172003</t>
  </si>
  <si>
    <t>00172005-00172023</t>
  </si>
  <si>
    <t>00209926-00209971</t>
  </si>
  <si>
    <t>1293</t>
  </si>
  <si>
    <t>1971</t>
  </si>
  <si>
    <t>00201387</t>
  </si>
  <si>
    <t>PROVENFRUT C.A.</t>
  </si>
  <si>
    <t>J-40127427-7</t>
  </si>
  <si>
    <t>00201346-00201386</t>
  </si>
  <si>
    <t>00201388-00201420</t>
  </si>
  <si>
    <t>00021989-00022032</t>
  </si>
  <si>
    <t>00022033</t>
  </si>
  <si>
    <t>00022034-00022058</t>
  </si>
  <si>
    <t>0899-0899</t>
  </si>
  <si>
    <t>00116117-00116189</t>
  </si>
  <si>
    <t>0899</t>
  </si>
  <si>
    <t>00116190</t>
  </si>
  <si>
    <t>PORTUHAMBURGUER C.A.</t>
  </si>
  <si>
    <t>J-40524537-9</t>
  </si>
  <si>
    <t>00116191-00116207</t>
  </si>
  <si>
    <t>00167379-00167458</t>
  </si>
  <si>
    <t>00013422-00013467</t>
  </si>
  <si>
    <t>1964</t>
  </si>
  <si>
    <t>00181736</t>
  </si>
  <si>
    <t>ALIMENTOS TU VERDURA C.A.</t>
  </si>
  <si>
    <t>J-29846162-4</t>
  </si>
  <si>
    <t>00181759</t>
  </si>
  <si>
    <t>BAR RESTAURANT EL NARANJAL C.A</t>
  </si>
  <si>
    <t>J-00083078-9</t>
  </si>
  <si>
    <t>00181674-00181735</t>
  </si>
  <si>
    <t>00181737-00181758</t>
  </si>
  <si>
    <t>00181760-00181762</t>
  </si>
  <si>
    <t>00017381-00017434</t>
  </si>
  <si>
    <t>00000222</t>
  </si>
  <si>
    <t>00161397</t>
  </si>
  <si>
    <t>JOSELIN QUIROZ</t>
  </si>
  <si>
    <t>V22666103</t>
  </si>
  <si>
    <t>00000223</t>
  </si>
  <si>
    <t>00161370-00161418</t>
  </si>
  <si>
    <t>00007306</t>
  </si>
  <si>
    <t>00007307-00007357</t>
  </si>
  <si>
    <t>00180507-00180566</t>
  </si>
  <si>
    <t>0084-0084</t>
  </si>
  <si>
    <t>00001226-00001239</t>
  </si>
  <si>
    <t>00178673</t>
  </si>
  <si>
    <t>MONTOVEJ 2012 C.A</t>
  </si>
  <si>
    <t>J40786379-9</t>
  </si>
  <si>
    <t>00178644</t>
  </si>
  <si>
    <t>LISBETH CAMACHO</t>
  </si>
  <si>
    <t>V6174183</t>
  </si>
  <si>
    <t>00178670-00178672</t>
  </si>
  <si>
    <t>00178674-00178728</t>
  </si>
  <si>
    <t>1353</t>
  </si>
  <si>
    <t>00079929-00079958</t>
  </si>
  <si>
    <t>0784-0784</t>
  </si>
  <si>
    <t>00105509-00105623</t>
  </si>
  <si>
    <t>1733</t>
  </si>
  <si>
    <t>00075168-00075181</t>
  </si>
  <si>
    <t>1690-1690</t>
  </si>
  <si>
    <t>00152447-00152518</t>
  </si>
  <si>
    <t>1575</t>
  </si>
  <si>
    <t>00062657</t>
  </si>
  <si>
    <t>MARIA BERNAL</t>
  </si>
  <si>
    <t>V20412003</t>
  </si>
  <si>
    <t>00062653</t>
  </si>
  <si>
    <t>00062764-00062807</t>
  </si>
  <si>
    <t>00089880-00089883</t>
  </si>
  <si>
    <t>0170</t>
  </si>
  <si>
    <t>24177000-24238000</t>
  </si>
  <si>
    <t>0461-0461</t>
  </si>
  <si>
    <t>00026902-00026931</t>
  </si>
  <si>
    <t>0461</t>
  </si>
  <si>
    <t>00026932</t>
  </si>
  <si>
    <t>JOSE VEGA</t>
  </si>
  <si>
    <t>V301946871</t>
  </si>
  <si>
    <t>00026933-00026957</t>
  </si>
  <si>
    <t>00013486-00013519</t>
  </si>
  <si>
    <t>0911-0911</t>
  </si>
  <si>
    <t>00120173-00120299</t>
  </si>
  <si>
    <t>0911</t>
  </si>
  <si>
    <t>00120300</t>
  </si>
  <si>
    <t>AYARY</t>
  </si>
  <si>
    <t xml:space="preserve">V413540000 </t>
  </si>
  <si>
    <t>00120301</t>
  </si>
  <si>
    <t>EDUARDO BARRIOS</t>
  </si>
  <si>
    <t>V28090959</t>
  </si>
  <si>
    <t>00172024-00172079</t>
  </si>
  <si>
    <t>00209972-00209973</t>
  </si>
  <si>
    <t>1294</t>
  </si>
  <si>
    <t>1972</t>
  </si>
  <si>
    <t>00201448</t>
  </si>
  <si>
    <t xml:space="preserve">J-315792265 </t>
  </si>
  <si>
    <t>00201449</t>
  </si>
  <si>
    <t>00201421-00201447</t>
  </si>
  <si>
    <t>00201450-00201505</t>
  </si>
  <si>
    <t>00022059-00022071</t>
  </si>
  <si>
    <t>00022072</t>
  </si>
  <si>
    <t>00022073-00022075</t>
  </si>
  <si>
    <t>00022076</t>
  </si>
  <si>
    <t>00022077</t>
  </si>
  <si>
    <t>00022078-00022107</t>
  </si>
  <si>
    <t>00022108</t>
  </si>
  <si>
    <t>00022109-00022115</t>
  </si>
  <si>
    <t>00116208-00116300</t>
  </si>
  <si>
    <t>00167459-00167517</t>
  </si>
  <si>
    <t>00013468-00013519</t>
  </si>
  <si>
    <t>00181763-00181845</t>
  </si>
  <si>
    <t>00017435-00017512</t>
  </si>
  <si>
    <t>00017513</t>
  </si>
  <si>
    <t>00017514-00017515</t>
  </si>
  <si>
    <t>00000053</t>
  </si>
  <si>
    <t>00017501</t>
  </si>
  <si>
    <t>26-05-2021</t>
  </si>
  <si>
    <t>JOSE DIAZ</t>
  </si>
  <si>
    <t>V31764174</t>
  </si>
  <si>
    <t>00161419-00161500</t>
  </si>
  <si>
    <t>00007358-00007394</t>
  </si>
  <si>
    <t>00007395</t>
  </si>
  <si>
    <t>00007396-00007398</t>
  </si>
  <si>
    <t>00000031</t>
  </si>
  <si>
    <t>00007378</t>
  </si>
  <si>
    <t>CARLOS RAMIREZ</t>
  </si>
  <si>
    <t>V12731593</t>
  </si>
  <si>
    <t>00180567-00180606</t>
  </si>
  <si>
    <t>0085-0085</t>
  </si>
  <si>
    <t>00001240-00001262</t>
  </si>
  <si>
    <t>00178723</t>
  </si>
  <si>
    <t>JAUREGUI EBERT</t>
  </si>
  <si>
    <t>V13727824</t>
  </si>
  <si>
    <t>00178729-00178789</t>
  </si>
  <si>
    <t>1354</t>
  </si>
  <si>
    <t>00079959-00079997</t>
  </si>
  <si>
    <t>0785-0785</t>
  </si>
  <si>
    <t>00105624-00105748</t>
  </si>
  <si>
    <t>1734</t>
  </si>
  <si>
    <t>00075182-00075195</t>
  </si>
  <si>
    <t>1691-1691</t>
  </si>
  <si>
    <t>00152519-00152620</t>
  </si>
  <si>
    <t>1576</t>
  </si>
  <si>
    <t>00062808-00062849</t>
  </si>
  <si>
    <t>00089883</t>
  </si>
  <si>
    <t>0171</t>
  </si>
  <si>
    <t>00000262</t>
  </si>
  <si>
    <t>24260000</t>
  </si>
  <si>
    <t>27/5/2021</t>
  </si>
  <si>
    <t>ALEXANDER IZES</t>
  </si>
  <si>
    <t xml:space="preserve">V19274232 </t>
  </si>
  <si>
    <t>24239000-24314000</t>
  </si>
  <si>
    <t>0462-0462</t>
  </si>
  <si>
    <t>00026958-00026998</t>
  </si>
  <si>
    <t>0462</t>
  </si>
  <si>
    <t>00026999</t>
  </si>
  <si>
    <t>INVERSIONES HELLO JORDAN C.A</t>
  </si>
  <si>
    <t>J315443651</t>
  </si>
  <si>
    <t>00027000-00027019</t>
  </si>
  <si>
    <t>00027020</t>
  </si>
  <si>
    <t>00027021-00027076</t>
  </si>
  <si>
    <t>0458</t>
  </si>
  <si>
    <t>00013520</t>
  </si>
  <si>
    <t>COLOR FANTASY C.A</t>
  </si>
  <si>
    <t>J310585130</t>
  </si>
  <si>
    <t>00013521-00013567</t>
  </si>
  <si>
    <t>0912-0912</t>
  </si>
  <si>
    <t>00120302-00120411</t>
  </si>
  <si>
    <t>00172130</t>
  </si>
  <si>
    <t>00172080-00172129</t>
  </si>
  <si>
    <t>00209974-00210077</t>
  </si>
  <si>
    <t>00001252</t>
  </si>
  <si>
    <t>1973</t>
  </si>
  <si>
    <t>00201527</t>
  </si>
  <si>
    <t>ALBERTINA TWENTY C.A</t>
  </si>
  <si>
    <t xml:space="preserve">J-40081040-0 </t>
  </si>
  <si>
    <t>00000196</t>
  </si>
  <si>
    <t>00201589</t>
  </si>
  <si>
    <t>EDITH FARIA</t>
  </si>
  <si>
    <t>V12880334</t>
  </si>
  <si>
    <t>00201528-00201607</t>
  </si>
  <si>
    <t>00201506-00201526</t>
  </si>
  <si>
    <t>00022116-00022157</t>
  </si>
  <si>
    <t>00116301-00116389</t>
  </si>
  <si>
    <t>00167525</t>
  </si>
  <si>
    <t>00167533</t>
  </si>
  <si>
    <t>CHINA CAMC ENGINEERING,CO.,LTD</t>
  </si>
  <si>
    <t>J-30947385-9</t>
  </si>
  <si>
    <t>00167518-00167524</t>
  </si>
  <si>
    <t>00167526-00167532</t>
  </si>
  <si>
    <t>00167534-00167596</t>
  </si>
  <si>
    <t>00013520-00013523</t>
  </si>
  <si>
    <t>00013524</t>
  </si>
  <si>
    <t>00013525-00013550</t>
  </si>
  <si>
    <t>00013551</t>
  </si>
  <si>
    <t>00013552</t>
  </si>
  <si>
    <t>00013553-00013584</t>
  </si>
  <si>
    <t>00013585</t>
  </si>
  <si>
    <t>00013586-00013592</t>
  </si>
  <si>
    <t>00013593</t>
  </si>
  <si>
    <t>00013594-00013597</t>
  </si>
  <si>
    <t>00181890</t>
  </si>
  <si>
    <t>00181891</t>
  </si>
  <si>
    <t>00181918</t>
  </si>
  <si>
    <t>J-29809525-3</t>
  </si>
  <si>
    <t>00181846-00181889</t>
  </si>
  <si>
    <t>00181892-00181917</t>
  </si>
  <si>
    <t>00181919-00181934</t>
  </si>
  <si>
    <t>00017516-00017523</t>
  </si>
  <si>
    <t>00161501-00161577</t>
  </si>
  <si>
    <t>0419-0419</t>
  </si>
  <si>
    <t>00007399-00007443</t>
  </si>
  <si>
    <t>00180620</t>
  </si>
  <si>
    <t>REYES LIDIA</t>
  </si>
  <si>
    <t>V12976918</t>
  </si>
  <si>
    <t>00180607-00180685</t>
  </si>
  <si>
    <t>0086-0086</t>
  </si>
  <si>
    <t>00001263-00001275</t>
  </si>
  <si>
    <t>00178790-00178858</t>
  </si>
  <si>
    <t>00182593-00182634</t>
  </si>
  <si>
    <t>1355</t>
  </si>
  <si>
    <t>00079998-00080015</t>
  </si>
  <si>
    <t>0786-0786</t>
  </si>
  <si>
    <t>00105749-00105921</t>
  </si>
  <si>
    <t>1735</t>
  </si>
  <si>
    <t>00075196-00075209</t>
  </si>
  <si>
    <t>1692-1692</t>
  </si>
  <si>
    <t>00152621-00152686</t>
  </si>
  <si>
    <t>1577</t>
  </si>
  <si>
    <t>00062850-00062926</t>
  </si>
  <si>
    <t>0172</t>
  </si>
  <si>
    <t>24315000-24413000</t>
  </si>
  <si>
    <t>0463-0463</t>
  </si>
  <si>
    <t>00027077-00027138</t>
  </si>
  <si>
    <t>0463</t>
  </si>
  <si>
    <t>00027139</t>
  </si>
  <si>
    <t>00027140-00027158</t>
  </si>
  <si>
    <t>00027159</t>
  </si>
  <si>
    <t>00027160-00027187</t>
  </si>
  <si>
    <t>00027188</t>
  </si>
  <si>
    <t>00027189-00027198</t>
  </si>
  <si>
    <t>00027206</t>
  </si>
  <si>
    <t>GABRIEL PEREIRA</t>
  </si>
  <si>
    <t xml:space="preserve">V27934230 </t>
  </si>
  <si>
    <t>00027088</t>
  </si>
  <si>
    <t>28-05-2021</t>
  </si>
  <si>
    <t>GARCIA ALEXANDER</t>
  </si>
  <si>
    <t>V11478361</t>
  </si>
  <si>
    <t>00013568-00013606</t>
  </si>
  <si>
    <t>0913-0913</t>
  </si>
  <si>
    <t>00120412-00120417</t>
  </si>
  <si>
    <t>0913</t>
  </si>
  <si>
    <t>00120418</t>
  </si>
  <si>
    <t>PAOLA UGAS</t>
  </si>
  <si>
    <t>V280157692</t>
  </si>
  <si>
    <t>00120419-00120499</t>
  </si>
  <si>
    <t>00172131-00172187</t>
  </si>
  <si>
    <t>00210078-00210156</t>
  </si>
  <si>
    <t>1295</t>
  </si>
  <si>
    <t>1974</t>
  </si>
  <si>
    <t>00201608-00201705</t>
  </si>
  <si>
    <t>00022158-00022171</t>
  </si>
  <si>
    <t>00022172</t>
  </si>
  <si>
    <t>00022173-00022192</t>
  </si>
  <si>
    <t>00022193</t>
  </si>
  <si>
    <t>00022194-00022220</t>
  </si>
  <si>
    <t>00022221</t>
  </si>
  <si>
    <t>00022222-00022274</t>
  </si>
  <si>
    <t>00116390-00116566</t>
  </si>
  <si>
    <t>00167626</t>
  </si>
  <si>
    <t>00167668</t>
  </si>
  <si>
    <t>GLOBALCOPYPLOT, C.A</t>
  </si>
  <si>
    <t>J-412331272</t>
  </si>
  <si>
    <t>00167642</t>
  </si>
  <si>
    <t>28/5/2021</t>
  </si>
  <si>
    <t>MARIBEL HERRERA</t>
  </si>
  <si>
    <t>V11665374</t>
  </si>
  <si>
    <t>00167597-00167625</t>
  </si>
  <si>
    <t>00167627-00167667</t>
  </si>
  <si>
    <t>00167669-00167691</t>
  </si>
  <si>
    <t>00013598-00013635</t>
  </si>
  <si>
    <t>00181935-00182021</t>
  </si>
  <si>
    <t>00017524-00017574</t>
  </si>
  <si>
    <t>00017575</t>
  </si>
  <si>
    <t>00017576-00017602</t>
  </si>
  <si>
    <t>0420-0421</t>
  </si>
  <si>
    <t>00007444-00007469</t>
  </si>
  <si>
    <t>1879-1880</t>
  </si>
  <si>
    <t>00161578-00161693</t>
  </si>
  <si>
    <t>00180702</t>
  </si>
  <si>
    <t>00180686-00180701</t>
  </si>
  <si>
    <t>00180703-00180772</t>
  </si>
  <si>
    <t>0087-0087</t>
  </si>
  <si>
    <t>00001276-00001294</t>
  </si>
  <si>
    <t>00178874</t>
  </si>
  <si>
    <t>GILBERTO HERNANDEZ</t>
  </si>
  <si>
    <t xml:space="preserve">V167416156 </t>
  </si>
  <si>
    <t>00178859-00178873</t>
  </si>
  <si>
    <t>00178875-00178930</t>
  </si>
  <si>
    <t>00182641</t>
  </si>
  <si>
    <t>A.C CONGREGACION HERMANAS AGUSTINAS</t>
  </si>
  <si>
    <t>J000597600</t>
  </si>
  <si>
    <t>00182642</t>
  </si>
  <si>
    <t>00182635-00182640</t>
  </si>
  <si>
    <t>00182643-00182701</t>
  </si>
  <si>
    <t>1356</t>
  </si>
  <si>
    <t>00080016-00080052</t>
  </si>
  <si>
    <t>0787-0787</t>
  </si>
  <si>
    <t>00105922-00106065</t>
  </si>
  <si>
    <t>1736</t>
  </si>
  <si>
    <t>00075210-00075227</t>
  </si>
  <si>
    <t>1693-1693</t>
  </si>
  <si>
    <t>00152687-00152796</t>
  </si>
  <si>
    <t>1578</t>
  </si>
  <si>
    <t>00062927-00063010</t>
  </si>
  <si>
    <t>00089884-00089922</t>
  </si>
  <si>
    <t>0173</t>
  </si>
  <si>
    <t>00000263</t>
  </si>
  <si>
    <t>24436000</t>
  </si>
  <si>
    <t>29/5/2021</t>
  </si>
  <si>
    <t>HEDUAR</t>
  </si>
  <si>
    <t>V13875741</t>
  </si>
  <si>
    <t>24414000-24525001</t>
  </si>
  <si>
    <t>0464-0464</t>
  </si>
  <si>
    <t>00027207-00027218</t>
  </si>
  <si>
    <t>0464</t>
  </si>
  <si>
    <t>00027219</t>
  </si>
  <si>
    <t>00027220-00027239</t>
  </si>
  <si>
    <t>00027240</t>
  </si>
  <si>
    <t>00027241-00027311</t>
  </si>
  <si>
    <t>00013607-00013620</t>
  </si>
  <si>
    <t>00013621</t>
  </si>
  <si>
    <t>EDUARDA TEIXEIRA</t>
  </si>
  <si>
    <t>V106461138</t>
  </si>
  <si>
    <t>00013622-00013650</t>
  </si>
  <si>
    <t>00013413</t>
  </si>
  <si>
    <t>24-05-2021</t>
  </si>
  <si>
    <t>CRISTEL APONTE</t>
  </si>
  <si>
    <t>V11199157</t>
  </si>
  <si>
    <t>0914-0914</t>
  </si>
  <si>
    <t>00120500-00120559</t>
  </si>
  <si>
    <t>0914</t>
  </si>
  <si>
    <t>00120560</t>
  </si>
  <si>
    <t xml:space="preserve">J-294208320 </t>
  </si>
  <si>
    <t>00120561-00120643</t>
  </si>
  <si>
    <t>00120644</t>
  </si>
  <si>
    <t>00120645-00120662</t>
  </si>
  <si>
    <t>00120663</t>
  </si>
  <si>
    <t>KJJ</t>
  </si>
  <si>
    <t xml:space="preserve">V279087792 </t>
  </si>
  <si>
    <t>00120664-00120670</t>
  </si>
  <si>
    <t>00172188-00172304</t>
  </si>
  <si>
    <t>00210157-00210256</t>
  </si>
  <si>
    <t>00001253-00001254</t>
  </si>
  <si>
    <t>1975</t>
  </si>
  <si>
    <t>00201724</t>
  </si>
  <si>
    <t>00201706-00201723</t>
  </si>
  <si>
    <t>00201725-00201816</t>
  </si>
  <si>
    <t>00022275-00022337</t>
  </si>
  <si>
    <t>00116567-00116675</t>
  </si>
  <si>
    <t>00167725</t>
  </si>
  <si>
    <t>00167760</t>
  </si>
  <si>
    <t>FUEGOS PIROTECNICOS2MIGUEL</t>
  </si>
  <si>
    <t>J307414090</t>
  </si>
  <si>
    <t>00167692-00167724</t>
  </si>
  <si>
    <t>00167726-00167759</t>
  </si>
  <si>
    <t>00167761-00167782</t>
  </si>
  <si>
    <t>00013636-00013715</t>
  </si>
  <si>
    <t>00013628</t>
  </si>
  <si>
    <t>29-05-2021</t>
  </si>
  <si>
    <t>DILYS SILVA</t>
  </si>
  <si>
    <t>V6928756</t>
  </si>
  <si>
    <t>00182022-00182117</t>
  </si>
  <si>
    <t>00017603-00017661</t>
  </si>
  <si>
    <t>00161694-00161784</t>
  </si>
  <si>
    <t>00007470-00007502</t>
  </si>
  <si>
    <t>00007503</t>
  </si>
  <si>
    <t>00007504-00007514</t>
  </si>
  <si>
    <t>00007515</t>
  </si>
  <si>
    <t>00180773-00180841</t>
  </si>
  <si>
    <t>0088-0088</t>
  </si>
  <si>
    <t>00001295-00001321</t>
  </si>
  <si>
    <t>00178931-00179028</t>
  </si>
  <si>
    <t>00182702-00182779</t>
  </si>
  <si>
    <t>1357</t>
  </si>
  <si>
    <t>00080053-00080107</t>
  </si>
  <si>
    <t>0788-0788</t>
  </si>
  <si>
    <t>00106066-00106224</t>
  </si>
  <si>
    <t>1737</t>
  </si>
  <si>
    <t>00075228-00075236</t>
  </si>
  <si>
    <t>1694-1694</t>
  </si>
  <si>
    <t>00152797-00152898</t>
  </si>
  <si>
    <t>00152899</t>
  </si>
  <si>
    <t>00152900-00152902</t>
  </si>
  <si>
    <t>00152903</t>
  </si>
  <si>
    <t xml:space="preserve">J-40524537-9 </t>
  </si>
  <si>
    <t>00152904-00152914</t>
  </si>
  <si>
    <t>00152915</t>
  </si>
  <si>
    <t>COMERCIAL STEEFEESL C.A</t>
  </si>
  <si>
    <t xml:space="preserve">J-299225401 </t>
  </si>
  <si>
    <t>00152916-00152935</t>
  </si>
  <si>
    <t>00152719</t>
  </si>
  <si>
    <t>V10796049</t>
  </si>
  <si>
    <t>1579</t>
  </si>
  <si>
    <t>00063011-00063126</t>
  </si>
  <si>
    <t>00089923-00089974</t>
  </si>
  <si>
    <t>0174</t>
  </si>
  <si>
    <t>24526000-24622000</t>
  </si>
  <si>
    <t>0465-0465</t>
  </si>
  <si>
    <t>00027312-00027365</t>
  </si>
  <si>
    <t>00013651-00013716</t>
  </si>
  <si>
    <t>00013717</t>
  </si>
  <si>
    <t>00013718-00013769</t>
  </si>
  <si>
    <t>0915-0915</t>
  </si>
  <si>
    <t>00120671-00120748</t>
  </si>
  <si>
    <t>00172355</t>
  </si>
  <si>
    <t>00172305-00172354</t>
  </si>
  <si>
    <t>00172356-00172363</t>
  </si>
  <si>
    <t>00210257-00210341</t>
  </si>
  <si>
    <t>00001255-00001256</t>
  </si>
  <si>
    <t>1297-1298</t>
  </si>
  <si>
    <t>1976</t>
  </si>
  <si>
    <t>00201817-00201880</t>
  </si>
  <si>
    <t>00022338-00022354</t>
  </si>
  <si>
    <t>00116676-00116791</t>
  </si>
  <si>
    <t>00167723</t>
  </si>
  <si>
    <t>INGRID CASTRO</t>
  </si>
  <si>
    <t>V6310110</t>
  </si>
  <si>
    <t>00167783-00167859</t>
  </si>
  <si>
    <t>00013716-00013762</t>
  </si>
  <si>
    <t>00013763</t>
  </si>
  <si>
    <t>VIDA AGUA PURIFICADA</t>
  </si>
  <si>
    <t>J412413007</t>
  </si>
  <si>
    <t>00013764-00013765</t>
  </si>
  <si>
    <t>00182118-00182207</t>
  </si>
  <si>
    <t>00017662-00017733</t>
  </si>
  <si>
    <t>00161785-00161872</t>
  </si>
  <si>
    <t>00007516-00007566</t>
  </si>
  <si>
    <t>00007567</t>
  </si>
  <si>
    <t>00007568-00007569</t>
  </si>
  <si>
    <t>00000032</t>
  </si>
  <si>
    <t>00017351</t>
  </si>
  <si>
    <t>TEDDY RIOS</t>
  </si>
  <si>
    <t>V13127698</t>
  </si>
  <si>
    <t>00180862</t>
  </si>
  <si>
    <t>00180842-00180861</t>
  </si>
  <si>
    <t>00180863-00180917</t>
  </si>
  <si>
    <t>0089-0089</t>
  </si>
  <si>
    <t>00001322-00001347</t>
  </si>
  <si>
    <t>00179029-00179109</t>
  </si>
  <si>
    <t>00182801</t>
  </si>
  <si>
    <t>30/5/2021</t>
  </si>
  <si>
    <t>WILMER PIÑANGO</t>
  </si>
  <si>
    <t xml:space="preserve">V19466925 </t>
  </si>
  <si>
    <t>00182780-00182848</t>
  </si>
  <si>
    <t>1358</t>
  </si>
  <si>
    <t>00000169</t>
  </si>
  <si>
    <t>80110000</t>
  </si>
  <si>
    <t>DANNY AGUILERA</t>
  </si>
  <si>
    <t>V14850156</t>
  </si>
  <si>
    <t>00080108-00080163</t>
  </si>
  <si>
    <t>0789-0789</t>
  </si>
  <si>
    <t>00106225-00106263</t>
  </si>
  <si>
    <t>0789</t>
  </si>
  <si>
    <t>00106264</t>
  </si>
  <si>
    <t>NICOL ROJAS</t>
  </si>
  <si>
    <t xml:space="preserve">V310262626 </t>
  </si>
  <si>
    <t>00106265-00106314</t>
  </si>
  <si>
    <t>1738-1739</t>
  </si>
  <si>
    <t>00075237-00075242</t>
  </si>
  <si>
    <t>1695-1695</t>
  </si>
  <si>
    <t>00152936-00152997</t>
  </si>
  <si>
    <t>1580</t>
  </si>
  <si>
    <t>00063127-00063250</t>
  </si>
  <si>
    <t>00089975-00090009</t>
  </si>
  <si>
    <t>0175</t>
  </si>
  <si>
    <t>0466-0466</t>
  </si>
  <si>
    <t>00027368-00027408</t>
  </si>
  <si>
    <t>24623000-24723001</t>
  </si>
  <si>
    <t>00013770-00013779</t>
  </si>
  <si>
    <t>00013780</t>
  </si>
  <si>
    <t>0462-0463</t>
  </si>
  <si>
    <t>00013781-00013837</t>
  </si>
  <si>
    <t>00210342-00210388</t>
  </si>
  <si>
    <t>00172364-00172393</t>
  </si>
  <si>
    <t>0916-0916</t>
  </si>
  <si>
    <t>00120749-00120812</t>
  </si>
  <si>
    <t>00022356-00022401</t>
  </si>
  <si>
    <t>1977</t>
  </si>
  <si>
    <t>00201881-00201984</t>
  </si>
  <si>
    <t>00000197</t>
  </si>
  <si>
    <t>00201939</t>
  </si>
  <si>
    <t>31/5/2021</t>
  </si>
  <si>
    <t>MARIA CARABALLO</t>
  </si>
  <si>
    <t>V14850627</t>
  </si>
  <si>
    <t>00116792-00116856</t>
  </si>
  <si>
    <t>00013766</t>
  </si>
  <si>
    <t>ANDREA ALCALA</t>
  </si>
  <si>
    <t>V18588270</t>
  </si>
  <si>
    <t>00013767</t>
  </si>
  <si>
    <t>BRILINE</t>
  </si>
  <si>
    <t>J404431519</t>
  </si>
  <si>
    <t>00013768-00013829</t>
  </si>
  <si>
    <t>00167860-00167905</t>
  </si>
  <si>
    <t>00167890</t>
  </si>
  <si>
    <t>MARIBEL DA CONCEICAC</t>
  </si>
  <si>
    <t>V16590497</t>
  </si>
  <si>
    <t>00017734-00017753</t>
  </si>
  <si>
    <t>00182208-00182300</t>
  </si>
  <si>
    <t>00007570-00007618</t>
  </si>
  <si>
    <t>00161873-00161955</t>
  </si>
  <si>
    <t>00161956</t>
  </si>
  <si>
    <t>00161957-00161977</t>
  </si>
  <si>
    <t>00000224</t>
  </si>
  <si>
    <t>00161955</t>
  </si>
  <si>
    <t>ENDER PRIETO</t>
  </si>
  <si>
    <t>V9162482</t>
  </si>
  <si>
    <t>00180918-00180948</t>
  </si>
  <si>
    <t>00180949</t>
  </si>
  <si>
    <t>MANUEL TORRES</t>
  </si>
  <si>
    <t>V128073032</t>
  </si>
  <si>
    <t>00180950-00180951</t>
  </si>
  <si>
    <t>00180952</t>
  </si>
  <si>
    <t>00180953-00180976</t>
  </si>
  <si>
    <t>0090-0090</t>
  </si>
  <si>
    <t>00001348-00001365</t>
  </si>
  <si>
    <t>00179110-00179191</t>
  </si>
  <si>
    <t>00182848</t>
  </si>
  <si>
    <t>1359</t>
  </si>
  <si>
    <t>00080163</t>
  </si>
  <si>
    <t>0790-0790</t>
  </si>
  <si>
    <t>00106315-00106424</t>
  </si>
  <si>
    <t>1740</t>
  </si>
  <si>
    <t>00075243-00075256</t>
  </si>
  <si>
    <t>1696-1696</t>
  </si>
  <si>
    <t>00152998-00153075</t>
  </si>
  <si>
    <t xml:space="preserve">1581                                              </t>
  </si>
  <si>
    <t>00063251-00063315</t>
  </si>
  <si>
    <t>00090009</t>
  </si>
  <si>
    <t>0176</t>
  </si>
  <si>
    <t>00004288-00004306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</si>
</sst>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5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166" fontId="0" fillId="2" borderId="1" xfId="0" applyNumberFormat="1" applyFill="1" applyBorder="1"/>
    <xf numFmtId="166" fontId="5" fillId="2" borderId="1" xfId="0" applyNumberFormat="1" applyFont="1" applyFill="1" applyBorder="1"/>
    <xf numFmtId="166" fontId="4" fillId="2" borderId="1" xfId="0" applyNumberFormat="1" applyFont="1" applyFill="1" applyBorder="1"/>
    <xf numFmtId="0" fontId="0" fillId="2" borderId="0" xfId="0" applyFill="1" applyBorder="1"/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numFmt numFmtId="167" formatCode="dd/mm/yyyy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4</xdr:col>
      <xdr:colOff>257175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5.1%20LIBRO%20DE%20VENTAS%20AUTOMERCADO%20EXPRESS%20DEL%2001-05-2021%20HASTA%20EL%2015-05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1\5.2%20LIBRO%20DE%20VENTAS%20AUTOMERCADO%20EXPRESS%20DEL%2016-05-2021%20AL%2031-05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RRATEO 01 AL 15-03-2"/>
      <sheetName val="5.1"/>
      <sheetName val="RESUMEN "/>
      <sheetName val="Hoja1"/>
    </sheetNames>
    <sheetDataSet>
      <sheetData sheetId="0"/>
      <sheetData sheetId="1">
        <row r="823">
          <cell r="P823">
            <v>405111719845.651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"/>
      <sheetName val="RESUMEN "/>
    </sheetNames>
    <sheetDataSet>
      <sheetData sheetId="0">
        <row r="808">
          <cell r="P808">
            <v>427441658452.95996</v>
          </cell>
        </row>
      </sheetData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349.504467939812" createdVersion="4" refreshedVersion="4" minRefreshableVersion="3" recordCount="2158">
  <cacheSource type="worksheet">
    <worksheetSource ref="A1:AE2159" sheet="ABRIL 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06-01T00:00:00" count="393">
        <d v="2021-05-01T00:00:00"/>
        <d v="2021-05-03T00:00:00"/>
        <d v="2021-05-04T00:00:00"/>
        <d v="2021-05-06T00:00:00"/>
        <d v="2021-05-07T00:00:00"/>
        <d v="2021-05-08T00:00:00"/>
        <d v="2021-05-09T00:00:00"/>
        <d v="2021-05-10T00:00:00"/>
        <d v="2021-05-11T00:00:00"/>
        <d v="2021-05-12T00:00:00"/>
        <d v="2021-05-14T00:00:00"/>
        <d v="2021-05-15T00:00:00"/>
        <d v="2021-05-02T00:00:00"/>
        <d v="2021-05-05T00:00:00"/>
        <d v="2021-05-13T00:00:00"/>
        <d v="2021-05-16T00:00:00"/>
        <d v="2021-05-17T00:00:00"/>
        <d v="2021-05-18T00:00:00"/>
        <d v="2021-05-19T00:00:00"/>
        <d v="2021-05-20T00:00:00"/>
        <d v="2021-05-21T00:00:00"/>
        <d v="2021-05-22T00:00:00"/>
        <d v="2021-05-23T00:00:00"/>
        <d v="2021-05-24T00:00:00"/>
        <d v="2021-05-25T00:00:00"/>
        <d v="2021-05-26T00:00:00"/>
        <d v="2021-05-27T00:00:00"/>
        <d v="2021-05-28T00:00:00"/>
        <d v="2021-05-29T00:00:00"/>
        <d v="2021-05-30T00:00:00"/>
        <d v="2021-05-31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4-02T00:00:00" u="1"/>
        <d v="2021-01-16T00:00:00" u="1"/>
        <d v="2021-02-12T00:00:00" u="1"/>
        <d v="2021-03-08T00:00:00" u="1"/>
        <d v="2021-04-04T00:00:00" u="1"/>
        <d v="2021-01-18T00:00:00" u="1"/>
        <d v="2021-02-14T00:00:00" u="1"/>
        <d v="2021-03-10T00:00:00" u="1"/>
        <d v="2020-04-06T00:00:00" u="1"/>
        <d v="2021-04-06T00:00:00" u="1"/>
        <d v="2020-05-02T00:00:00" u="1"/>
        <d v="2021-01-20T00:00:00" u="1"/>
        <d v="2021-02-16T00:00:00" u="1"/>
        <d v="2021-03-12T00:00:00" u="1"/>
        <d v="2020-04-08T00:00:00" u="1"/>
        <d v="2021-04-08T00:00:00" u="1"/>
        <d v="2020-05-04T00:00:00" u="1"/>
        <d v="2021-01-22T00:00:00" u="1"/>
        <d v="2021-02-18T00:00:00" u="1"/>
        <d v="2021-03-14T00:00:00" u="1"/>
        <d v="2020-04-10T00:00:00" u="1"/>
        <d v="2021-04-10T00:00:00" u="1"/>
        <d v="2020-05-06T00:00:00" u="1"/>
        <d v="2020-06-02T00:00:00" u="1"/>
        <d v="2021-01-24T00:00:00" u="1"/>
        <d v="2020-02-20T00:00:00" u="1"/>
        <d v="2021-02-20T00:00:00" u="1"/>
        <d v="2021-03-16T00:00:00" u="1"/>
        <d v="2020-04-12T00:00:00" u="1"/>
        <d v="2021-04-12T00:00:00" u="1"/>
        <d v="2020-05-08T00:00:00" u="1"/>
        <d v="2020-06-04T00:00:00" u="1"/>
        <d v="2021-01-26T00:00:00" u="1"/>
        <d v="2021-02-22T00:00:00" u="1"/>
        <d v="2021-03-18T00:00:00" u="1"/>
        <d v="2020-04-14T00:00:00" u="1"/>
        <d v="2021-04-14T00:00:00" u="1"/>
        <d v="2020-05-10T00:00:00" u="1"/>
        <d v="2020-06-06T00:00:00" u="1"/>
        <d v="2020-07-02T00:00:00" u="1"/>
        <d v="2021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0-06-08T00:00:00" u="1"/>
        <d v="2020-07-04T00:00:00" u="1"/>
        <d v="2021-01-30T00:00:00" u="1"/>
        <d v="2021-02-26T00:00:00" u="1"/>
        <d v="2021-03-22T00:00:00" u="1"/>
        <d v="2020-04-18T00:00:00" u="1"/>
        <d v="2021-04-18T00:00:00" u="1"/>
        <d v="2020-05-14T00:00:00" u="1"/>
        <d v="2020-06-10T00:00:00" u="1"/>
        <d v="2020-07-06T00:00:00" u="1"/>
        <d v="2020-08-02T00:00:00" u="1"/>
        <d v="2021-02-28T00:00:00" u="1"/>
        <d v="2021-03-24T00:00:00" u="1"/>
        <d v="2020-04-20T00:00:00" u="1"/>
        <d v="2021-04-20T00:00:00" u="1"/>
        <d v="2020-05-16T00:00:00" u="1"/>
        <d v="2020-06-12T00:00:00" u="1"/>
        <d v="2020-07-08T00:00:00" u="1"/>
        <d v="2020-08-04T00:00:00" u="1"/>
        <d v="2021-03-26T00:00:00" u="1"/>
        <d v="2020-04-22T00:00:00" u="1"/>
        <d v="2021-04-22T00:00:00" u="1"/>
        <d v="2020-05-18T00:00:00" u="1"/>
        <d v="2020-06-14T00:00:00" u="1"/>
        <d v="2020-07-10T00:00:00" u="1"/>
        <d v="2020-08-06T00:00:00" u="1"/>
        <d v="2020-09-02T00:00:00" u="1"/>
        <d v="2021-03-28T00:00:00" u="1"/>
        <d v="2020-04-24T00:00:00" u="1"/>
        <d v="2021-04-24T00:00:00" u="1"/>
        <d v="2020-05-20T00:00:00" u="1"/>
        <d v="2020-06-16T00:00:00" u="1"/>
        <d v="2020-07-12T00:00:00" u="1"/>
        <d v="2020-08-08T00:00:00" u="1"/>
        <d v="2020-09-04T00:00:00" u="1"/>
        <d v="2021-03-30T00:00:00" u="1"/>
        <d v="2020-04-26T00:00:00" u="1"/>
        <d v="2021-04-26T00:00:00" u="1"/>
        <d v="2020-05-22T00:00:00" u="1"/>
        <d v="2020-06-18T00:00:00" u="1"/>
        <d v="2020-07-14T00:00:00" u="1"/>
        <d v="2020-08-10T00:00:00" u="1"/>
        <d v="2020-09-06T00:00:00" u="1"/>
        <d v="2020-10-02T00:00:00" u="1"/>
        <d v="2020-04-28T00:00:00" u="1"/>
        <d v="2021-04-28T00:00:00" u="1"/>
        <d v="2020-05-24T00:00:00" u="1"/>
        <d v="2020-06-20T00:00:00" u="1"/>
        <d v="2020-07-16T00:00:00" u="1"/>
        <d v="2020-08-12T00:00:00" u="1"/>
        <d v="2020-09-08T00:00:00" u="1"/>
        <d v="2020-10-04T00:00:00" u="1"/>
        <d v="2020-04-30T00:00:00" u="1"/>
        <d v="2021-04-30T00:00:00" u="1"/>
        <d v="2020-05-26T00:00:00" u="1"/>
        <d v="2020-06-22T00:00:00" u="1"/>
        <d v="2020-07-18T00:00:00" u="1"/>
        <d v="2020-08-14T00:00:00" u="1"/>
        <d v="2020-09-10T00:00:00" u="1"/>
        <d v="2020-10-06T00:00:00" u="1"/>
        <d v="2020-05-28T00:00:00" u="1"/>
        <d v="2020-06-24T00:00:00" u="1"/>
        <d v="2020-07-20T00:00:00" u="1"/>
        <d v="2020-08-16T00:00:00" u="1"/>
        <d v="2020-09-12T00:00:00" u="1"/>
        <d v="2020-10-08T00:00:00" u="1"/>
        <d v="2020-05-30T00:00:00" u="1"/>
        <d v="2020-06-26T00:00:00" u="1"/>
        <d v="2020-07-22T00:00:00" u="1"/>
        <d v="2020-08-18T00:00:00" u="1"/>
        <d v="2020-09-14T00:00:00" u="1"/>
        <d v="2020-10-10T00:00:00" u="1"/>
        <d v="2020-12-02T00:00:00" u="1"/>
        <d v="2020-06-28T00:00:00" u="1"/>
        <d v="2020-07-24T00:00:00" u="1"/>
        <d v="2020-08-20T00:00:00" u="1"/>
        <d v="2020-09-16T00:00:00" u="1"/>
        <d v="2020-10-12T00:00:00" u="1"/>
        <d v="2020-12-04T00:00:00" u="1"/>
        <d v="2020-06-30T00:00:00" u="1"/>
        <d v="2020-07-26T00:00:00" u="1"/>
        <d v="2020-08-22T00:00:00" u="1"/>
        <d v="2020-09-18T00:00:00" u="1"/>
        <d v="2020-10-14T00:00:00" u="1"/>
        <d v="2020-12-06T00:00:00" u="1"/>
        <d v="2020-07-28T00:00:00" u="1"/>
        <d v="2020-08-24T00:00:00" u="1"/>
        <d v="2020-09-20T00:00:00" u="1"/>
        <d v="2020-10-16T00:00:00" u="1"/>
        <d v="2020-12-08T00:00:00" u="1"/>
        <d v="2020-07-30T00:00:00" u="1"/>
        <d v="2020-08-26T00:00:00" u="1"/>
        <d v="2020-09-22T00:00:00" u="1"/>
        <d v="2020-10-18T00:00:00" u="1"/>
        <d v="2020-12-10T00:00:00" u="1"/>
        <d v="2020-08-28T00:00:00" u="1"/>
        <d v="2020-09-24T00:00:00" u="1"/>
        <d v="2020-10-20T00:00:00" u="1"/>
        <d v="2020-12-12T00:00:00" u="1"/>
        <d v="2020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4-01T00:00:00" u="1"/>
        <d v="2021-01-15T00:00:00" u="1"/>
        <d v="2021-02-11T00:00:00" u="1"/>
        <d v="2021-03-07T00:00:00" u="1"/>
        <d v="2021-04-03T00:00:00" u="1"/>
        <d v="2021-01-17T00:00:00" u="1"/>
        <d v="2021-02-13T00:00:00" u="1"/>
        <d v="2021-03-09T00:00:00" u="1"/>
        <d v="2021-04-05T00:00:00" u="1"/>
        <d v="2020-05-01T00:00:00" u="1"/>
        <d v="2021-01-19T00:00:00" u="1"/>
        <d v="2021-02-15T00:00:00" u="1"/>
        <d v="2021-03-11T00:00:00" u="1"/>
        <d v="2020-04-07T00:00:00" u="1"/>
        <d v="2021-04-07T00:00:00" u="1"/>
        <d v="2020-05-03T00:00:00" u="1"/>
        <d v="2021-01-21T00:00:00" u="1"/>
        <d v="2021-02-17T00:00:00" u="1"/>
        <d v="2021-03-13T00:00:00" u="1"/>
        <d v="2020-04-09T00:00:00" u="1"/>
        <d v="2021-04-09T00:00:00" u="1"/>
        <d v="2020-05-05T00:00:00" u="1"/>
        <d v="2020-06-01T00:00:00" u="1"/>
        <d v="2021-01-23T00:00:00" u="1"/>
        <d v="2021-02-19T00:00:00" u="1"/>
        <d v="2021-03-15T00:00:00" u="1"/>
        <d v="2020-04-11T00:00:00" u="1"/>
        <d v="2021-04-11T00:00:00" u="1"/>
        <d v="2020-05-07T00:00:00" u="1"/>
        <d v="2020-06-03T00:00:00" u="1"/>
        <d v="2021-01-25T00:00:00" u="1"/>
        <d v="2021-02-21T00:00:00" u="1"/>
        <d v="2021-03-17T00:00:00" u="1"/>
        <d v="2020-04-13T00:00:00" u="1"/>
        <d v="2021-04-13T00:00:00" u="1"/>
        <d v="2020-05-09T00:00:00" u="1"/>
        <d v="2020-06-05T00:00:00" u="1"/>
        <d v="2020-07-01T00:00:00" u="1"/>
        <d v="2021-01-27T00:00:00" u="1"/>
        <d v="2021-02-23T00:00:00" u="1"/>
        <d v="2021-03-19T00:00:00" u="1"/>
        <d v="2020-04-15T00:00:00" u="1"/>
        <d v="2021-04-15T00:00:00" u="1"/>
        <d v="2020-05-11T00:00:00" u="1"/>
        <d v="2020-06-07T00:00:00" u="1"/>
        <d v="2020-07-03T00:00:00" u="1"/>
        <d v="2021-01-29T00:00:00" u="1"/>
        <d v="2021-02-25T00:00:00" u="1"/>
        <d v="2021-03-21T00:00:00" u="1"/>
        <d v="2020-04-17T00:00:00" u="1"/>
        <d v="2021-04-17T00:00:00" u="1"/>
        <d v="2020-05-13T00:00:00" u="1"/>
        <d v="2020-06-09T00:00:00" u="1"/>
        <d v="2020-07-05T00:00:00" u="1"/>
        <d v="2020-08-01T00:00:00" u="1"/>
        <d v="2021-01-31T00:00:00" u="1"/>
        <d v="2021-02-27T00:00:00" u="1"/>
        <d v="2021-03-23T00:00:00" u="1"/>
        <d v="2020-04-19T00:00:00" u="1"/>
        <d v="2021-04-19T00:00:00" u="1"/>
        <d v="2020-05-15T00:00:00" u="1"/>
        <d v="2020-06-11T00:00:00" u="1"/>
        <d v="2020-07-07T00:00:00" u="1"/>
        <d v="2020-08-03T00:00:00" u="1"/>
        <d v="2021-03-25T00:00:00" u="1"/>
        <d v="2020-04-21T00:00:00" u="1"/>
        <d v="2021-04-21T00:00:00" u="1"/>
        <d v="2020-05-17T00:00:00" u="1"/>
        <d v="2020-06-13T00:00:00" u="1"/>
        <d v="2020-07-09T00:00:00" u="1"/>
        <d v="2020-08-05T00:00:00" u="1"/>
        <d v="2020-09-01T00:00:00" u="1"/>
        <d v="2021-03-27T00:00:00" u="1"/>
        <d v="2020-04-23T00:00:00" u="1"/>
        <d v="2021-04-23T00:00:00" u="1"/>
        <d v="2020-05-19T00:00:00" u="1"/>
        <d v="2020-06-15T00:00:00" u="1"/>
        <d v="2020-07-11T00:00:00" u="1"/>
        <d v="2020-08-07T00:00:00" u="1"/>
        <d v="2020-09-03T00:00:00" u="1"/>
        <d v="2021-03-29T00:00:00" u="1"/>
        <d v="2020-04-25T00:00:00" u="1"/>
        <d v="2021-04-25T00:00:00" u="1"/>
        <d v="2020-05-21T00:00:00" u="1"/>
        <d v="2020-06-17T00:00:00" u="1"/>
        <d v="2020-07-13T00:00:00" u="1"/>
        <d v="2020-08-09T00:00:00" u="1"/>
        <d v="2020-09-05T00:00:00" u="1"/>
        <d v="2020-10-01T00:00:00" u="1"/>
        <d v="2021-03-31T00:00:00" u="1"/>
        <d v="2020-04-27T00:00:00" u="1"/>
        <d v="2021-04-27T00:00:00" u="1"/>
        <d v="2020-05-23T00:00:00" u="1"/>
        <d v="2020-06-19T00:00:00" u="1"/>
        <d v="2020-07-15T00:00:00" u="1"/>
        <d v="2020-08-11T00:00:00" u="1"/>
        <d v="2020-09-07T00:00:00" u="1"/>
        <d v="2020-10-03T00:00:00" u="1"/>
        <d v="2020-04-29T00:00:00" u="1"/>
        <d v="2021-04-29T00:00:00" u="1"/>
        <d v="2020-05-25T00:00:00" u="1"/>
        <d v="2020-06-21T00:00:00" u="1"/>
        <d v="2020-07-17T00:00:00" u="1"/>
        <d v="2020-08-13T00:00:00" u="1"/>
        <d v="2020-09-09T00:00:00" u="1"/>
        <d v="2020-10-05T00:00:00" u="1"/>
        <d v="2020-05-27T00:00:00" u="1"/>
        <d v="2020-06-23T00:00:00" u="1"/>
        <d v="2020-07-19T00:00:00" u="1"/>
        <d v="2020-08-15T00:00:00" u="1"/>
        <d v="2020-09-11T00:00:00" u="1"/>
        <d v="2020-10-07T00:00:00" u="1"/>
        <d v="2020-05-29T00:00:00" u="1"/>
        <d v="2020-06-25T00:00:00" u="1"/>
        <d v="2020-07-21T00:00:00" u="1"/>
        <d v="2020-08-17T00:00:00" u="1"/>
        <d v="2020-09-13T00:00:00" u="1"/>
        <d v="2020-10-09T00:00:00" u="1"/>
        <d v="2020-12-01T00:00:00" u="1"/>
        <d v="2020-05-31T00:00:00" u="1"/>
        <d v="2020-06-27T00:00:00" u="1"/>
        <d v="2020-07-23T00:00:00" u="1"/>
        <d v="2020-08-19T00:00:00" u="1"/>
        <d v="2020-09-15T00:00:00" u="1"/>
        <d v="2020-10-11T00:00:00" u="1"/>
        <d v="2020-12-03T00:00:00" u="1"/>
        <d v="2020-06-29T00:00:00" u="1"/>
        <d v="2020-07-25T00:00:00" u="1"/>
        <d v="2020-08-21T00:00:00" u="1"/>
        <d v="2020-09-17T00:00:00" u="1"/>
        <d v="2020-10-13T00:00:00" u="1"/>
        <d v="2020-12-05T00:00:00" u="1"/>
        <d v="2020-07-27T00:00:00" u="1"/>
        <d v="2020-08-23T00:00:00" u="1"/>
        <d v="2020-09-19T00:00:00" u="1"/>
        <d v="2020-10-15T00:00:00" u="1"/>
        <d v="2020-12-07T00:00:00" u="1"/>
        <d v="2020-07-29T00:00:00" u="1"/>
        <d v="2020-08-25T00:00:00" u="1"/>
        <d v="2020-09-21T00:00:00" u="1"/>
        <d v="2020-10-17T00:00:00" u="1"/>
        <d v="2020-12-09T00:00:00" u="1"/>
        <d v="2020-07-31T00:00:00" u="1"/>
        <d v="2020-08-27T00:00:00" u="1"/>
        <d v="2020-09-23T00:00:00" u="1"/>
        <d v="2020-10-19T00:00:00" u="1"/>
        <d v="2020-12-11T00:00:00" u="1"/>
        <d v="2020-08-29T00:00:00" u="1"/>
        <d v="2020-09-25T00:00:00" u="1"/>
        <d v="2020-10-21T00:00:00" u="1"/>
        <d v="2020-12-13T00:00:00" u="1"/>
        <d v="2020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6">
        <s v="0201"/>
        <s v="0204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0">
      <sharedItems containsBlank="1"/>
    </cacheField>
    <cacheField name="No. Nota  Credito" numFmtId="0">
      <sharedItems containsBlank="1" containsMixedTypes="1" containsNumber="1" containsInteger="1" minValue="167" maxValue="167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1661552622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1661552622" maxValue="5425913020.9258013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18891185" maxValue="3911122193.7249975"/>
    </cacheField>
    <cacheField name="Base General Imponible Contribuyentes" numFmtId="165">
      <sharedItems containsString="0" containsBlank="1" containsNumber="1" minValue="-13553040" maxValue="20273238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-2168486.4" maxValue="32437180.800000001"/>
    </cacheField>
    <cacheField name="Base General Imponible no Contribuyentes" numFmtId="165">
      <sharedItems containsString="0" containsBlank="1" containsNumber="1" minValue="-1432372950" maxValue="1432372950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229179672" maxValue="229179672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980000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78400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58">
  <r>
    <s v="7"/>
    <x v="0"/>
    <x v="0"/>
    <s v="004"/>
    <s v="Z1B8050937"/>
    <m/>
    <m/>
    <s v="00164590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04"/>
    <s v="Z1F0017963"/>
    <m/>
    <m/>
    <s v="4012531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10"/>
    <s v="Z1F0000341"/>
    <m/>
    <m/>
    <s v="0007162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05"/>
    <s v="Z1B8050363"/>
    <m/>
    <m/>
    <s v="00161110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01"/>
    <s v="Z1F0000700"/>
    <m/>
    <m/>
    <s v="00104922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0"/>
    <s v="007"/>
    <s v="Z1B8050013"/>
    <m/>
    <m/>
    <s v="00071623"/>
    <s v=""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7"/>
    <x v="0"/>
    <x v="1"/>
    <s v="004"/>
    <s v="Z1F0017963"/>
    <s v="0428-0428"/>
    <s v="FC"/>
    <s v="00012262-00012268"/>
    <s v=""/>
    <s v=""/>
    <s v=""/>
    <s v=""/>
    <n v="0"/>
    <s v=""/>
    <s v="VENTAS NO CONTRIBUYENTES"/>
    <s v=""/>
    <n v="105256917.89999999"/>
    <n v="0"/>
    <n v="82700410.5"/>
    <n v="0"/>
    <s v="-"/>
    <n v="0"/>
    <n v="19445265"/>
    <s v="-"/>
    <n v="3111242.3999999994"/>
    <n v="0"/>
    <s v="-"/>
    <n v="0"/>
    <n v="0"/>
    <s v="-"/>
    <n v="0"/>
  </r>
  <r>
    <s v="135"/>
    <x v="1"/>
    <x v="0"/>
    <s v="009"/>
    <s v="Z1B8014458"/>
    <s v="1860"/>
    <s v="FC"/>
    <s v="00181549-00181610"/>
    <s v=""/>
    <s v=""/>
    <s v=""/>
    <s v=""/>
    <n v="0"/>
    <s v=""/>
    <s v="VENTAS NO CONTRIBUYENTES"/>
    <s v=""/>
    <n v="2279977715.4037995"/>
    <n v="0"/>
    <n v="1758429925.825"/>
    <n v="0"/>
    <s v="-"/>
    <n v="0"/>
    <n v="449610163.43000001"/>
    <s v="16"/>
    <n v="71937626.148799986"/>
    <n v="0"/>
    <s v="-"/>
    <n v="0"/>
    <n v="0"/>
    <s v="-"/>
    <n v="0"/>
  </r>
  <r>
    <s v="181"/>
    <x v="2"/>
    <x v="0"/>
    <s v="009"/>
    <s v="Z1B8014458"/>
    <s v="1861"/>
    <s v="FC"/>
    <s v="00181611-00181697"/>
    <s v=""/>
    <s v=""/>
    <s v=""/>
    <s v=""/>
    <n v="0"/>
    <s v=""/>
    <s v="VENTAS NO CONTRIBUYENTES"/>
    <s v=""/>
    <n v="2195803682.7775998"/>
    <n v="0"/>
    <n v="1622758476.4249992"/>
    <n v="0"/>
    <s v="-"/>
    <n v="0"/>
    <n v="494004488.23500007"/>
    <s v="16"/>
    <n v="79040718.117600009"/>
    <n v="0"/>
    <s v="-"/>
    <n v="0"/>
    <n v="0"/>
    <s v="-"/>
    <n v="0"/>
  </r>
  <r>
    <s v="281"/>
    <x v="3"/>
    <x v="0"/>
    <s v="009"/>
    <s v="Z1B8014458"/>
    <s v="1863"/>
    <s v="FC"/>
    <s v="00181698-00181704"/>
    <s v=""/>
    <s v=""/>
    <s v=""/>
    <s v=""/>
    <n v="0"/>
    <s v=""/>
    <s v="VENTAS NO CONTRIBUYENTES"/>
    <s v=""/>
    <n v="437004301.986"/>
    <n v="0"/>
    <n v="362481416.14999998"/>
    <n v="0"/>
    <s v="-"/>
    <n v="0"/>
    <n v="64243867.100000001"/>
    <s v="16"/>
    <n v="10279018.736000001"/>
    <n v="0"/>
    <s v="-"/>
    <n v="0"/>
    <n v="0"/>
    <s v="-"/>
    <n v="0"/>
  </r>
  <r>
    <s v="337"/>
    <x v="4"/>
    <x v="0"/>
    <s v="009"/>
    <s v="Z1B8014458"/>
    <s v="1864"/>
    <s v="FC"/>
    <s v="00181705-00181714"/>
    <s v=""/>
    <s v=""/>
    <s v=""/>
    <s v=""/>
    <n v="0"/>
    <s v=""/>
    <s v="VENTAS NO CONTRIBUYENTES"/>
    <s v=""/>
    <n v="123208033.67199999"/>
    <n v="0"/>
    <n v="106607277.5"/>
    <n v="0"/>
    <s v="-"/>
    <n v="0"/>
    <n v="14310996.699999999"/>
    <s v="-"/>
    <n v="2289759.4720000001"/>
    <n v="0"/>
    <s v="-"/>
    <n v="0"/>
    <n v="0"/>
    <s v="-"/>
    <n v="0"/>
  </r>
  <r>
    <s v="338"/>
    <x v="4"/>
    <x v="0"/>
    <s v="009"/>
    <s v="Z1B8014458"/>
    <s v="1864"/>
    <s v="FC"/>
    <s v="00181715"/>
    <s v=""/>
    <s v=""/>
    <s v=""/>
    <s v=""/>
    <n v="0"/>
    <s v=""/>
    <s v="UNIDAD DE PRODUCCION DE ALIMENTOS"/>
    <s v="J500400284"/>
    <n v="53692534"/>
    <n v="0"/>
    <n v="41564258.399999999"/>
    <n v="10455410"/>
    <s v="16"/>
    <n v="1672865.6"/>
    <n v="0"/>
    <s v="-"/>
    <n v="0"/>
    <n v="0"/>
    <s v="-"/>
    <n v="0"/>
    <n v="0"/>
    <s v="-"/>
    <n v="0"/>
  </r>
  <r>
    <s v="339"/>
    <x v="4"/>
    <x v="0"/>
    <s v="009"/>
    <s v="Z1B8014458"/>
    <s v="1864"/>
    <s v="FC"/>
    <s v="00181716-00181776"/>
    <s v=""/>
    <s v=""/>
    <s v=""/>
    <s v=""/>
    <n v="0"/>
    <s v=""/>
    <s v="VENTAS NO CONTRIBUYENTES"/>
    <s v=""/>
    <n v="1644096222.9187999"/>
    <n v="0"/>
    <n v="1187288147.6000001"/>
    <n v="0"/>
    <s v="-"/>
    <n v="0"/>
    <n v="393800064.93000001"/>
    <s v="-"/>
    <n v="63008010.388799973"/>
    <n v="0"/>
    <s v="-"/>
    <n v="0"/>
    <n v="0"/>
    <s v="-"/>
    <n v="0"/>
  </r>
  <r>
    <s v="340"/>
    <x v="4"/>
    <x v="0"/>
    <s v="009"/>
    <s v="Z1B8014458"/>
    <s v="1864"/>
    <s v="FC"/>
    <s v="00181777"/>
    <s v=""/>
    <s v=""/>
    <s v=""/>
    <s v=""/>
    <n v="0"/>
    <s v=""/>
    <s v="MAXI LUNCHERIA TODO SABOR C.A"/>
    <s v="J-40020025-3"/>
    <n v="4999540"/>
    <n v="0"/>
    <n v="4999540"/>
    <n v="0"/>
    <s v="-"/>
    <n v="0"/>
    <n v="0"/>
    <s v="-"/>
    <n v="0"/>
    <n v="0"/>
    <s v="-"/>
    <n v="0"/>
    <n v="0"/>
    <s v="-"/>
    <n v="0"/>
  </r>
  <r>
    <s v="341"/>
    <x v="4"/>
    <x v="0"/>
    <s v="009"/>
    <s v="Z1B8014458"/>
    <s v="1864"/>
    <s v="FC"/>
    <s v="00181778-00181797"/>
    <s v=""/>
    <s v=""/>
    <s v=""/>
    <s v=""/>
    <n v="0"/>
    <s v=""/>
    <s v="VENTAS NO CONTRIBUYENTES"/>
    <s v=""/>
    <n v="518726863.176"/>
    <n v="0"/>
    <n v="447033273.59999996"/>
    <n v="0"/>
    <s v="-"/>
    <n v="0"/>
    <n v="61804818.600000001"/>
    <s v="16"/>
    <n v="9888770.9759999998"/>
    <n v="0"/>
    <s v="-"/>
    <n v="0"/>
    <n v="0"/>
    <s v="-"/>
    <n v="0"/>
  </r>
  <r>
    <s v="392"/>
    <x v="5"/>
    <x v="0"/>
    <s v="009"/>
    <s v="Z1B8014458"/>
    <s v="1865"/>
    <s v="FC"/>
    <s v="00181798-00181842"/>
    <s v=""/>
    <s v=""/>
    <s v=""/>
    <s v=""/>
    <n v="0"/>
    <s v=""/>
    <s v="VENTAS NO CONTRIBUYENTES"/>
    <s v=""/>
    <n v="1669559122.6219995"/>
    <n v="0"/>
    <n v="1255934620.4499998"/>
    <n v="0"/>
    <s v="-"/>
    <n v="0"/>
    <n v="356572846.69999999"/>
    <s v="16"/>
    <n v="57051655.471999988"/>
    <n v="0"/>
    <s v="-"/>
    <n v="0"/>
    <n v="0"/>
    <s v="-"/>
    <n v="0"/>
  </r>
  <r>
    <s v="393"/>
    <x v="5"/>
    <x v="0"/>
    <s v="009"/>
    <s v="Z1B8014458"/>
    <s v="1865"/>
    <s v="FC"/>
    <s v="00181843"/>
    <s v=""/>
    <s v=""/>
    <s v=""/>
    <s v=""/>
    <n v="0"/>
    <s v=""/>
    <s v="UEP. MARIA DE LAS ALMAS CONSAGRADAS"/>
    <s v="J-31410138-2 "/>
    <n v="72695091"/>
    <n v="0"/>
    <n v="72695091"/>
    <n v="0"/>
    <s v="-"/>
    <n v="0"/>
    <n v="0"/>
    <s v="-"/>
    <n v="0"/>
    <n v="0"/>
    <s v="-"/>
    <n v="0"/>
    <n v="0"/>
    <s v="-"/>
    <n v="0"/>
  </r>
  <r>
    <s v="394"/>
    <x v="5"/>
    <x v="0"/>
    <s v="009"/>
    <s v="Z1B8014458"/>
    <s v="1865"/>
    <s v="FC"/>
    <s v="00181844-00181901"/>
    <s v=""/>
    <s v=""/>
    <s v=""/>
    <s v=""/>
    <n v="0"/>
    <s v=""/>
    <s v="VENTAS NO CONTRIBUYENTES"/>
    <s v=""/>
    <n v="1785799476.4195995"/>
    <n v="0"/>
    <n v="1249681297.6000001"/>
    <n v="0"/>
    <s v="-"/>
    <n v="0"/>
    <n v="462170843.81"/>
    <s v="16"/>
    <n v="73947335.009599984"/>
    <n v="0"/>
    <s v="-"/>
    <n v="0"/>
    <n v="0"/>
    <s v="-"/>
    <n v="0"/>
  </r>
  <r>
    <s v="421"/>
    <x v="6"/>
    <x v="0"/>
    <s v="009"/>
    <s v="Z1B8014458"/>
    <s v="1866"/>
    <s v="FC"/>
    <s v="00181902-00181928"/>
    <s v=""/>
    <s v=""/>
    <s v=""/>
    <s v=""/>
    <n v="0"/>
    <s v=""/>
    <s v="VENTAS NO CONTRIBUYENTES"/>
    <s v=""/>
    <n v="717190344.04799986"/>
    <n v="0"/>
    <n v="628940942.5"/>
    <n v="0"/>
    <s v="-"/>
    <n v="0"/>
    <n v="76077070.299999997"/>
    <s v="16"/>
    <n v="12172331.247999998"/>
    <n v="0"/>
    <s v="-"/>
    <n v="0"/>
    <n v="0"/>
    <s v="-"/>
    <n v="0"/>
  </r>
  <r>
    <s v="422"/>
    <x v="6"/>
    <x v="0"/>
    <s v="009"/>
    <s v="Z1B8014458"/>
    <s v="1866"/>
    <s v="FC"/>
    <s v="00181929"/>
    <s v=""/>
    <s v=""/>
    <s v=""/>
    <s v=""/>
    <n v="0"/>
    <s v=""/>
    <s v="SERVICIOS TODO EN CROMADO 2021 CA"/>
    <s v="J406483303"/>
    <n v="38331002.5"/>
    <n v="0"/>
    <n v="18588846.5"/>
    <n v="17019100"/>
    <s v="16"/>
    <n v="2723056"/>
    <n v="0"/>
    <s v="-"/>
    <n v="0"/>
    <n v="0"/>
    <s v="-"/>
    <n v="0"/>
    <n v="0"/>
    <s v="-"/>
    <n v="0"/>
  </r>
  <r>
    <s v="423"/>
    <x v="6"/>
    <x v="0"/>
    <s v="009"/>
    <s v="Z1B8014458"/>
    <s v="1866"/>
    <s v="FC"/>
    <s v="00181930-00181963"/>
    <s v=""/>
    <s v=""/>
    <s v=""/>
    <s v=""/>
    <n v="0"/>
    <s v=""/>
    <s v="VENTAS NO CONTRIBUYENTES"/>
    <s v=""/>
    <n v="917277137.75200009"/>
    <n v="0"/>
    <n v="677300103.75"/>
    <n v="0"/>
    <s v="-"/>
    <n v="0"/>
    <n v="206876753.44999999"/>
    <s v="16"/>
    <n v="33100280.552000001"/>
    <n v="0"/>
    <s v="-"/>
    <n v="0"/>
    <n v="0"/>
    <s v="-"/>
    <n v="0"/>
  </r>
  <r>
    <s v="424"/>
    <x v="6"/>
    <x v="0"/>
    <s v="009"/>
    <s v="Z1B8014458"/>
    <s v="1866"/>
    <s v="FC"/>
    <s v="00181964"/>
    <s v=""/>
    <s v=""/>
    <s v=""/>
    <s v=""/>
    <n v="0"/>
    <s v=""/>
    <s v="PANADERIA Y PASTELERIA GUAICAIPURO I LEJARDIS HERMANOS"/>
    <s v="J000661120"/>
    <n v="512295000"/>
    <n v="0"/>
    <n v="512295000"/>
    <n v="0"/>
    <s v="-"/>
    <n v="0"/>
    <n v="0"/>
    <s v="-"/>
    <n v="0"/>
    <n v="0"/>
    <s v="-"/>
    <n v="0"/>
    <n v="0"/>
    <s v="-"/>
    <n v="0"/>
  </r>
  <r>
    <s v="425"/>
    <x v="6"/>
    <x v="0"/>
    <s v="009"/>
    <s v="Z1B8014458"/>
    <s v="1866"/>
    <s v="FC"/>
    <s v="00181965-00181988"/>
    <s v=""/>
    <s v=""/>
    <s v=""/>
    <s v=""/>
    <n v="0"/>
    <s v=""/>
    <s v="VENTAS NO CONTRIBUYENTES"/>
    <s v=""/>
    <n v="451185352.884"/>
    <n v="0"/>
    <n v="365686020.35000002"/>
    <n v="0"/>
    <s v="-"/>
    <n v="0"/>
    <n v="73706321.150000006"/>
    <s v="-"/>
    <n v="11793011.384"/>
    <n v="0"/>
    <s v="-"/>
    <n v="0"/>
    <n v="0"/>
    <s v="-"/>
    <n v="0"/>
  </r>
  <r>
    <s v="426"/>
    <x v="6"/>
    <x v="0"/>
    <s v="009"/>
    <s v="Z1B8014458"/>
    <s v="1866"/>
    <s v="NC"/>
    <s v=""/>
    <s v="00000151"/>
    <s v=""/>
    <s v="00181917"/>
    <s v="9/5/2021"/>
    <n v="28437739.399999999"/>
    <s v="VEN"/>
    <s v="SANTOS CUMANA"/>
    <s v="V6387226"/>
    <n v="-28437739.399999999"/>
    <n v="0"/>
    <n v="-28437739.399999999"/>
    <n v="0"/>
    <s v="-"/>
    <n v="0"/>
    <n v="0"/>
    <s v="-"/>
    <n v="0"/>
    <n v="0"/>
    <s v="-"/>
    <n v="0"/>
    <n v="0"/>
    <s v="-"/>
    <n v="0"/>
  </r>
  <r>
    <s v="492"/>
    <x v="7"/>
    <x v="0"/>
    <s v="009"/>
    <s v="Z1B8014458"/>
    <s v="1867"/>
    <s v="FC"/>
    <s v="00181989-00182000"/>
    <s v=""/>
    <s v=""/>
    <s v=""/>
    <s v=""/>
    <n v="0"/>
    <s v=""/>
    <s v="VENTAS NO CONTRIBUYENTES"/>
    <s v=""/>
    <n v="383843634.91599995"/>
    <n v="0"/>
    <n v="323622218.85000002"/>
    <n v="0"/>
    <s v="-"/>
    <n v="0"/>
    <n v="51915013.850000001"/>
    <s v="16"/>
    <n v="8306402.2159999991"/>
    <n v="0"/>
    <s v="-"/>
    <n v="0"/>
    <n v="0"/>
    <s v="-"/>
    <n v="0"/>
  </r>
  <r>
    <s v="529"/>
    <x v="8"/>
    <x v="0"/>
    <s v="009"/>
    <s v="Z1B8014458"/>
    <s v="1868"/>
    <s v="FC"/>
    <s v="00182001-00182004"/>
    <s v=""/>
    <s v=""/>
    <s v=""/>
    <s v=""/>
    <n v="0"/>
    <s v=""/>
    <s v="VENTAS NO CONTRIBUYENTES"/>
    <s v=""/>
    <n v="270401057.90999997"/>
    <n v="0"/>
    <n v="181744257.75"/>
    <n v="0"/>
    <s v="-"/>
    <n v="0"/>
    <n v="76428276"/>
    <s v="16"/>
    <n v="12228524.16"/>
    <n v="0"/>
    <s v="-"/>
    <n v="0"/>
    <n v="0"/>
    <s v="-"/>
    <n v="0"/>
  </r>
  <r>
    <s v="593"/>
    <x v="9"/>
    <x v="0"/>
    <s v="009"/>
    <s v="Z1B8014458"/>
    <s v="1869"/>
    <s v="FC"/>
    <s v="00182005-00182048"/>
    <s v=""/>
    <s v=""/>
    <s v=""/>
    <s v=""/>
    <n v="0"/>
    <s v=""/>
    <s v="VENTAS NO CONTRIBUYENTES"/>
    <s v=""/>
    <n v="1143230192.01"/>
    <n v="0"/>
    <n v="852591186"/>
    <n v="0"/>
    <s v="-"/>
    <n v="0"/>
    <n v="250550867.25"/>
    <s v="16"/>
    <n v="40088138.760000005"/>
    <n v="0"/>
    <s v="-"/>
    <n v="0"/>
    <n v="0"/>
    <s v="-"/>
    <n v="0"/>
  </r>
  <r>
    <s v="640"/>
    <x v="10"/>
    <x v="0"/>
    <s v="009"/>
    <s v="Z1B8014458"/>
    <s v="1870"/>
    <s v="FC"/>
    <s v="00182060"/>
    <s v=""/>
    <s v=""/>
    <s v=""/>
    <s v=""/>
    <n v="0"/>
    <s v=""/>
    <s v="WILLIAMS TORREALBA"/>
    <s v="V14675273"/>
    <n v="1661552622"/>
    <n v="0"/>
    <n v="0"/>
    <n v="0"/>
    <s v="-"/>
    <n v="0"/>
    <n v="1432372950"/>
    <s v="16"/>
    <n v="229179672"/>
    <n v="0"/>
    <s v="-"/>
    <n v="0"/>
    <n v="0"/>
    <s v="-"/>
    <n v="0"/>
  </r>
  <r>
    <s v="703"/>
    <x v="10"/>
    <x v="0"/>
    <s v="009"/>
    <s v="Z1B8014458"/>
    <s v="1870"/>
    <s v="NC"/>
    <s v=""/>
    <s v="00000152"/>
    <s v=""/>
    <s v="00182060"/>
    <s v="13/5/2021"/>
    <n v="1661552622"/>
    <s v="VEN"/>
    <s v="WILLIAMS TORREALBA"/>
    <s v="V14675273"/>
    <n v="-1661552622"/>
    <n v="0"/>
    <n v="0"/>
    <n v="0"/>
    <s v="-"/>
    <n v="0"/>
    <n v="-1432372950"/>
    <s v="16"/>
    <n v="-229179672"/>
    <n v="0"/>
    <s v="-"/>
    <n v="0"/>
    <n v="0"/>
    <s v="-"/>
    <n v="0"/>
  </r>
  <r>
    <s v="766"/>
    <x v="11"/>
    <x v="0"/>
    <s v="009"/>
    <s v="Z1B8014458"/>
    <s v="1871"/>
    <s v="FC"/>
    <s v="00182061-00182149"/>
    <s v=""/>
    <s v=""/>
    <s v=""/>
    <s v=""/>
    <n v="0"/>
    <s v=""/>
    <s v="VENTAS NO CONTRIBUYENTES"/>
    <s v=""/>
    <n v="3156706822.5999999"/>
    <n v="0"/>
    <n v="2366173364.3000002"/>
    <n v="0"/>
    <s v="-"/>
    <n v="0"/>
    <n v="681494360.60000002"/>
    <s v="16"/>
    <n v="109039097.7"/>
    <n v="0"/>
    <s v="-"/>
    <n v="0"/>
    <n v="0"/>
    <s v="-"/>
    <n v="0"/>
  </r>
  <r>
    <s v="64"/>
    <x v="0"/>
    <x v="0"/>
    <s v="012"/>
    <s v="Z1B8038506"/>
    <s v="1709"/>
    <s v="FC"/>
    <s v="00074589-00074599"/>
    <s v=""/>
    <s v=""/>
    <s v=""/>
    <s v=""/>
    <n v="0"/>
    <s v=""/>
    <s v="VENTAS NO CONTRIBUYENTES"/>
    <s v=""/>
    <n v="180959856.07499999"/>
    <n v="0"/>
    <n v="130152630.375"/>
    <n v="0"/>
    <s v="-"/>
    <n v="0"/>
    <n v="43799332.5"/>
    <s v="-"/>
    <n v="7007893.1999999993"/>
    <n v="0"/>
    <s v="-"/>
    <n v="0"/>
    <n v="0"/>
    <s v="-"/>
    <n v="0"/>
  </r>
  <r>
    <s v="65"/>
    <x v="0"/>
    <x v="0"/>
    <s v="012"/>
    <s v="Z1B8038506"/>
    <s v="1709"/>
    <s v="FC"/>
    <s v="00074601"/>
    <s v=""/>
    <s v=""/>
    <s v=""/>
    <s v=""/>
    <n v="0"/>
    <s v=""/>
    <s v="MAXI LUNCHERIA"/>
    <s v="J-400200253 "/>
    <n v="8783311.9499999993"/>
    <n v="0"/>
    <n v="8783311.9499999993"/>
    <n v="0"/>
    <s v="-"/>
    <n v="0"/>
    <n v="0"/>
    <s v="-"/>
    <n v="0"/>
    <n v="0"/>
    <s v="-"/>
    <n v="0"/>
    <n v="0"/>
    <s v="-"/>
    <n v="0"/>
  </r>
  <r>
    <s v="66"/>
    <x v="0"/>
    <x v="0"/>
    <s v="012"/>
    <s v="Z1B8038506"/>
    <s v="1709"/>
    <s v="FC"/>
    <s v="00074602"/>
    <s v=""/>
    <s v=""/>
    <s v=""/>
    <s v=""/>
    <n v="0"/>
    <s v=""/>
    <s v="MAXI LUNCHERIA"/>
    <s v="J-400200253 "/>
    <n v="964381.95"/>
    <n v="0"/>
    <n v="964381.95"/>
    <n v="0"/>
    <s v="-"/>
    <n v="0"/>
    <n v="0"/>
    <s v="-"/>
    <n v="0"/>
    <n v="0"/>
    <s v="-"/>
    <n v="0"/>
    <n v="0"/>
    <s v="-"/>
    <n v="0"/>
  </r>
  <r>
    <s v="67"/>
    <x v="0"/>
    <x v="0"/>
    <s v="012"/>
    <s v="Z1B8038506"/>
    <s v="1709"/>
    <s v="FC"/>
    <s v="00074603-00074665"/>
    <s v=""/>
    <s v=""/>
    <s v=""/>
    <s v=""/>
    <n v="0"/>
    <s v=""/>
    <s v="VENTAS NO CONTRIBUYENTES"/>
    <s v=""/>
    <n v="1283150538.5220001"/>
    <n v="0"/>
    <n v="919656066.23000002"/>
    <n v="0"/>
    <s v="-"/>
    <n v="0"/>
    <n v="313357303.69999999"/>
    <s v="16"/>
    <n v="50137168.592"/>
    <n v="0"/>
    <s v="-"/>
    <n v="0"/>
    <n v="0"/>
    <s v="-"/>
    <n v="0"/>
  </r>
  <r>
    <s v="68"/>
    <x v="0"/>
    <x v="0"/>
    <s v="012"/>
    <s v="Z1B8038506"/>
    <s v="1709"/>
    <s v="NC"/>
    <s v=""/>
    <s v="00000088"/>
    <s v=""/>
    <s v="00074592"/>
    <s v="1/5/2021"/>
    <n v="43088881.5"/>
    <s v="VEN"/>
    <s v="CARLA OLIVARES"/>
    <s v="V11369104 "/>
    <n v="-3138345"/>
    <n v="0"/>
    <n v="-3138345"/>
    <n v="0"/>
    <s v="-"/>
    <n v="0"/>
    <n v="0"/>
    <s v="-"/>
    <n v="0"/>
    <n v="0"/>
    <s v="-"/>
    <n v="0"/>
    <n v="0"/>
    <s v="-"/>
    <n v="0"/>
  </r>
  <r>
    <s v="87"/>
    <x v="12"/>
    <x v="0"/>
    <s v="012"/>
    <s v="Z1B8038506"/>
    <s v="1710"/>
    <s v="FC"/>
    <s v="00074666-00074704"/>
    <s v=""/>
    <s v=""/>
    <s v=""/>
    <s v=""/>
    <n v="0"/>
    <s v=""/>
    <s v="VENTAS NO CONTRIBUYENTES"/>
    <s v=""/>
    <n v="544635338.47500002"/>
    <n v="0"/>
    <n v="335680374.07499999"/>
    <n v="0"/>
    <s v="-"/>
    <n v="0"/>
    <n v="180133590"/>
    <s v="16"/>
    <n v="28821374.400000002"/>
    <n v="0"/>
    <s v="-"/>
    <n v="0"/>
    <n v="0"/>
    <s v="-"/>
    <n v="0"/>
  </r>
  <r>
    <s v="137"/>
    <x v="1"/>
    <x v="0"/>
    <s v="012"/>
    <s v="Z1B8038506"/>
    <s v="1711"/>
    <s v="FC"/>
    <s v="00074705-00074727"/>
    <s v=""/>
    <s v=""/>
    <s v=""/>
    <s v=""/>
    <n v="0"/>
    <s v=""/>
    <s v="VENTAS NO CONTRIBUYENTES"/>
    <s v=""/>
    <n v="200867698.13999999"/>
    <n v="0"/>
    <n v="160662060.15000001"/>
    <n v="0"/>
    <s v="-"/>
    <n v="0"/>
    <n v="34660032.75"/>
    <s v="16"/>
    <n v="5545605.2399999993"/>
    <n v="0"/>
    <s v="-"/>
    <n v="0"/>
    <n v="0"/>
    <s v="-"/>
    <n v="0"/>
  </r>
  <r>
    <s v="182"/>
    <x v="2"/>
    <x v="0"/>
    <s v="012"/>
    <s v="Z1B8038506"/>
    <s v="1712"/>
    <s v="FC"/>
    <s v="00074728-00074743"/>
    <s v=""/>
    <s v=""/>
    <s v=""/>
    <s v=""/>
    <n v="0"/>
    <s v=""/>
    <s v="VENTAS NO CONTRIBUYENTES"/>
    <s v=""/>
    <n v="258940281.59999999"/>
    <n v="0"/>
    <n v="103419099"/>
    <n v="0"/>
    <s v="-"/>
    <n v="0"/>
    <n v="134069985"/>
    <s v="16"/>
    <n v="21451197.600000005"/>
    <n v="0"/>
    <s v="-"/>
    <n v="0"/>
    <n v="0"/>
    <s v="-"/>
    <n v="0"/>
  </r>
  <r>
    <s v="225"/>
    <x v="13"/>
    <x v="0"/>
    <s v="012"/>
    <s v="Z1B8038506"/>
    <s v="1713"/>
    <s v="FC"/>
    <s v="00074744-00074756"/>
    <s v=""/>
    <s v=""/>
    <s v=""/>
    <s v=""/>
    <n v="0"/>
    <s v=""/>
    <s v="VENTAS NO CONTRIBUYENTES"/>
    <s v=""/>
    <n v="206961116.02959999"/>
    <n v="0"/>
    <n v="84485116.099999994"/>
    <n v="0"/>
    <s v="-"/>
    <n v="0"/>
    <n v="105582758.56"/>
    <s v="-"/>
    <n v="16893241.369599998"/>
    <n v="0"/>
    <s v="-"/>
    <n v="0"/>
    <n v="0"/>
    <s v="-"/>
    <n v="0"/>
  </r>
  <r>
    <s v="282"/>
    <x v="3"/>
    <x v="0"/>
    <s v="012"/>
    <s v="Z1B8038506"/>
    <s v="1714"/>
    <s v="FC"/>
    <s v="00074757-00074764"/>
    <s v=""/>
    <s v=""/>
    <s v=""/>
    <s v=""/>
    <n v="0"/>
    <s v=""/>
    <s v="VENTAS NO CONTRIBUYENTES"/>
    <s v=""/>
    <n v="61753912"/>
    <n v="0"/>
    <n v="40746660"/>
    <n v="0"/>
    <s v="-"/>
    <n v="0"/>
    <n v="18109700"/>
    <s v="-"/>
    <n v="2897552"/>
    <n v="0"/>
    <s v="-"/>
    <n v="0"/>
    <n v="0"/>
    <s v="-"/>
    <n v="0"/>
  </r>
  <r>
    <s v="343"/>
    <x v="4"/>
    <x v="0"/>
    <s v="012"/>
    <s v="Z1B8038506"/>
    <s v="1715"/>
    <s v="FC"/>
    <s v="00074766-00074783"/>
    <s v=""/>
    <s v=""/>
    <s v=""/>
    <s v=""/>
    <n v="0"/>
    <s v=""/>
    <s v="VENTAS NO CONTRIBUYENTES"/>
    <s v=""/>
    <n v="277441407.60000002"/>
    <n v="0"/>
    <n v="124354804"/>
    <n v="0"/>
    <s v="-"/>
    <n v="0"/>
    <n v="131971210"/>
    <s v="16"/>
    <n v="21115393.600000001"/>
    <n v="0"/>
    <s v="-"/>
    <n v="0"/>
    <n v="0"/>
    <s v="-"/>
    <n v="0"/>
  </r>
  <r>
    <s v="345"/>
    <x v="4"/>
    <x v="0"/>
    <s v="012"/>
    <s v="Z1B8038506"/>
    <s v="1715"/>
    <s v="NC"/>
    <s v=""/>
    <s v="00000089"/>
    <s v=""/>
    <s v="00074780"/>
    <s v="7/5/2021"/>
    <n v="5166000"/>
    <s v="VEN"/>
    <s v="LUIS CALLES"/>
    <s v="V6868769 "/>
    <n v="-1148000"/>
    <n v="0"/>
    <n v="-1148000"/>
    <n v="0"/>
    <s v="-"/>
    <n v="0"/>
    <n v="0"/>
    <s v="-"/>
    <n v="0"/>
    <n v="0"/>
    <s v="-"/>
    <n v="0"/>
    <n v="0"/>
    <s v="-"/>
    <n v="0"/>
  </r>
  <r>
    <s v="396"/>
    <x v="5"/>
    <x v="0"/>
    <s v="012"/>
    <s v="Z1B8038506"/>
    <s v="1716"/>
    <s v="FC"/>
    <s v="00074785-00074837"/>
    <s v=""/>
    <s v=""/>
    <s v=""/>
    <s v=""/>
    <n v="0"/>
    <s v=""/>
    <s v="VENTAS NO CONTRIBUYENTES"/>
    <s v=""/>
    <n v="1112769713.0599999"/>
    <n v="0"/>
    <n v="461805244.5"/>
    <n v="0"/>
    <s v="-"/>
    <n v="0"/>
    <n v="561176266"/>
    <s v="16"/>
    <n v="89788202.560000002"/>
    <n v="0"/>
    <s v="-"/>
    <n v="0"/>
    <n v="0"/>
    <s v="-"/>
    <n v="0"/>
  </r>
  <r>
    <s v="397"/>
    <x v="5"/>
    <x v="0"/>
    <s v="012"/>
    <s v="Z1B8038506"/>
    <s v="1716"/>
    <s v="FC"/>
    <s v="00074838"/>
    <s v=""/>
    <s v=""/>
    <s v=""/>
    <s v=""/>
    <n v="0"/>
    <s v=""/>
    <s v="MAXI LUNCHERIA TODO SABOR C.A"/>
    <s v="J-40020025-3 "/>
    <n v="73902213"/>
    <n v="0"/>
    <n v="73902213"/>
    <n v="0"/>
    <s v="-"/>
    <n v="0"/>
    <n v="0"/>
    <s v="-"/>
    <n v="0"/>
    <n v="0"/>
    <s v="-"/>
    <n v="0"/>
    <n v="0"/>
    <s v="-"/>
    <n v="0"/>
  </r>
  <r>
    <s v="398"/>
    <x v="5"/>
    <x v="0"/>
    <s v="012"/>
    <s v="Z1B8038506"/>
    <s v="1716"/>
    <s v="FC"/>
    <s v="00074839-00074841"/>
    <s v=""/>
    <s v=""/>
    <s v=""/>
    <s v=""/>
    <n v="0"/>
    <s v=""/>
    <s v="VENTAS NO CONTRIBUYENTES"/>
    <s v=""/>
    <n v="21424750.899999999"/>
    <n v="0"/>
    <n v="14110498.5"/>
    <n v="0"/>
    <s v="-"/>
    <n v="0"/>
    <n v="6305390"/>
    <s v="16"/>
    <n v="1008862.4"/>
    <n v="0"/>
    <s v="-"/>
    <n v="0"/>
    <n v="0"/>
    <s v="-"/>
    <n v="0"/>
  </r>
  <r>
    <s v="399"/>
    <x v="5"/>
    <x v="0"/>
    <s v="012"/>
    <s v="Z1B8038506"/>
    <s v="1716"/>
    <s v="NC"/>
    <s v=""/>
    <s v="00000090"/>
    <s v=""/>
    <s v="00074809"/>
    <s v="8/5/2021"/>
    <n v="54701511.200000003"/>
    <s v="VEN"/>
    <s v="GREGORIA B"/>
    <s v="V4457738 "/>
    <n v="-9321760"/>
    <n v="0"/>
    <n v="0"/>
    <n v="0"/>
    <s v="-"/>
    <n v="0"/>
    <n v="-8036000"/>
    <s v="16"/>
    <n v="-1285760"/>
    <n v="0"/>
    <s v="-"/>
    <n v="0"/>
    <n v="0"/>
    <s v="-"/>
    <n v="0"/>
  </r>
  <r>
    <s v="428"/>
    <x v="6"/>
    <x v="0"/>
    <s v="012"/>
    <s v="Z1B8038506"/>
    <s v="1717"/>
    <s v="FC"/>
    <s v="00074842-00074902"/>
    <s v=""/>
    <s v=""/>
    <s v=""/>
    <s v=""/>
    <n v="0"/>
    <s v=""/>
    <s v="VENTAS NO CONTRIBUYENTES"/>
    <s v=""/>
    <n v="1262658128.3800004"/>
    <n v="0"/>
    <n v="615788141.4000001"/>
    <n v="0"/>
    <s v="-"/>
    <n v="0"/>
    <n v="557646540.5"/>
    <s v="16"/>
    <n v="89223446.480000019"/>
    <n v="0"/>
    <s v="-"/>
    <n v="0"/>
    <n v="0"/>
    <s v="-"/>
    <n v="0"/>
  </r>
  <r>
    <s v="493"/>
    <x v="7"/>
    <x v="0"/>
    <s v="012"/>
    <s v="Z1B8038506"/>
    <s v="1718"/>
    <s v="FC"/>
    <s v="00074903-00074909"/>
    <s v=""/>
    <s v=""/>
    <s v=""/>
    <s v=""/>
    <n v="0"/>
    <s v=""/>
    <s v="VENTAS NO CONTRIBUYENTES"/>
    <s v=""/>
    <n v="37866521.699999996"/>
    <n v="0"/>
    <n v="20617936.5"/>
    <n v="0"/>
    <s v="-"/>
    <n v="0"/>
    <n v="14869470"/>
    <s v="16"/>
    <n v="2379115.1999999997"/>
    <n v="0"/>
    <s v="-"/>
    <n v="0"/>
    <n v="0"/>
    <s v="-"/>
    <n v="0"/>
  </r>
  <r>
    <s v="533"/>
    <x v="8"/>
    <x v="0"/>
    <s v="012"/>
    <s v="Z1B8038506"/>
    <s v="1719"/>
    <s v="FC"/>
    <s v="00074910-00074914"/>
    <s v=""/>
    <s v=""/>
    <s v=""/>
    <s v=""/>
    <n v="0"/>
    <s v=""/>
    <s v="VENTAS NO CONTRIBUYENTES"/>
    <s v=""/>
    <n v="64666500"/>
    <n v="0"/>
    <n v="46648800"/>
    <n v="0"/>
    <s v="-"/>
    <n v="0"/>
    <n v="15532500"/>
    <s v="-"/>
    <n v="2485200"/>
    <n v="0"/>
    <s v="-"/>
    <n v="0"/>
    <n v="0"/>
    <s v="-"/>
    <n v="0"/>
  </r>
  <r>
    <s v="594"/>
    <x v="9"/>
    <x v="0"/>
    <s v="012"/>
    <s v="Z1B8038506"/>
    <s v="1720"/>
    <s v="FC"/>
    <s v="00074915-00074923"/>
    <s v=""/>
    <s v=""/>
    <s v=""/>
    <s v=""/>
    <n v="0"/>
    <s v=""/>
    <s v="VENTAS NO CONTRIBUYENTES"/>
    <s v=""/>
    <n v="65014086"/>
    <n v="0"/>
    <n v="10693200"/>
    <n v="0"/>
    <s v="-"/>
    <n v="0"/>
    <n v="46828350"/>
    <s v="16"/>
    <n v="7492536"/>
    <n v="0"/>
    <s v="-"/>
    <n v="0"/>
    <n v="0"/>
    <s v="-"/>
    <n v="0"/>
  </r>
  <r>
    <s v="642"/>
    <x v="14"/>
    <x v="0"/>
    <s v="012"/>
    <s v="Z1B8038506"/>
    <s v="1721"/>
    <s v="FC"/>
    <s v="00074924"/>
    <s v=""/>
    <s v=""/>
    <s v=""/>
    <s v=""/>
    <n v="0"/>
    <s v=""/>
    <s v="MARIA"/>
    <s v="V30183218"/>
    <n v="1172000"/>
    <n v="0"/>
    <n v="1172000"/>
    <n v="0"/>
    <s v="-"/>
    <n v="0"/>
    <n v="0"/>
    <s v="-"/>
    <n v="0"/>
    <n v="0"/>
    <s v="-"/>
    <n v="0"/>
    <n v="0"/>
    <s v="-"/>
    <n v="0"/>
  </r>
  <r>
    <s v="643"/>
    <x v="14"/>
    <x v="0"/>
    <s v="012"/>
    <s v="Z1B8038506"/>
    <s v="1721"/>
    <s v="NC"/>
    <s v=""/>
    <s v="00000091"/>
    <s v=""/>
    <s v="00074924"/>
    <s v="13/5/2021"/>
    <n v="1172000"/>
    <s v="VEN"/>
    <s v="MARIA"/>
    <s v="V30183218"/>
    <n v="-1172000"/>
    <n v="0"/>
    <n v="-1172000"/>
    <n v="0"/>
    <s v="-"/>
    <n v="0"/>
    <n v="0"/>
    <s v="-"/>
    <n v="0"/>
    <n v="0"/>
    <s v="-"/>
    <n v="0"/>
    <n v="0"/>
    <s v="-"/>
    <n v="0"/>
  </r>
  <r>
    <s v="707"/>
    <x v="10"/>
    <x v="0"/>
    <s v="012"/>
    <s v="Z1B8038506"/>
    <s v="1722"/>
    <s v="FC"/>
    <s v="00074925-00074932"/>
    <s v=""/>
    <s v=""/>
    <s v=""/>
    <s v=""/>
    <n v="0"/>
    <s v=""/>
    <s v="VENTAS NO CONTRIBUYENTES"/>
    <s v=""/>
    <n v="116043057.59999999"/>
    <n v="0"/>
    <n v="54964336.400000006"/>
    <n v="0"/>
    <s v="-"/>
    <n v="0"/>
    <n v="52654070"/>
    <s v="16"/>
    <n v="8424651.2000000011"/>
    <n v="0"/>
    <s v="-"/>
    <n v="0"/>
    <n v="0"/>
    <s v="-"/>
    <n v="0"/>
  </r>
  <r>
    <s v="768"/>
    <x v="11"/>
    <x v="0"/>
    <s v="012"/>
    <s v="Z1B8038506"/>
    <s v="1723"/>
    <s v="FC"/>
    <s v="00074933-00074937"/>
    <s v=""/>
    <s v=""/>
    <s v=""/>
    <s v=""/>
    <n v="0"/>
    <s v=""/>
    <s v="VENTAS NO CONTRIBUYENTES"/>
    <s v=""/>
    <n v="27259848"/>
    <n v="0"/>
    <n v="22731440"/>
    <n v="0"/>
    <s v="-"/>
    <n v="0"/>
    <n v="3903800"/>
    <s v="-"/>
    <n v="624608"/>
    <n v="0"/>
    <s v="-"/>
    <n v="0"/>
    <n v="0"/>
    <s v="-"/>
    <n v="0"/>
  </r>
  <r>
    <s v="53"/>
    <x v="0"/>
    <x v="0"/>
    <s v="006"/>
    <s v="Z1B8044815"/>
    <s v="1851"/>
    <s v="FC"/>
    <s v="00159150-00159178"/>
    <s v=""/>
    <s v=""/>
    <s v=""/>
    <s v=""/>
    <n v="0"/>
    <s v=""/>
    <s v="VENTAS NO CONTRIBUYENTES"/>
    <s v=""/>
    <n v="1201261098.9101999"/>
    <n v="0"/>
    <n v="885396090.14999986"/>
    <n v="0"/>
    <s v="-"/>
    <n v="0"/>
    <n v="272297421.34500003"/>
    <s v="16"/>
    <n v="43567587.415199995"/>
    <n v="0"/>
    <s v="-"/>
    <n v="0"/>
    <n v="0"/>
    <s v="-"/>
    <n v="0"/>
  </r>
  <r>
    <s v="54"/>
    <x v="0"/>
    <x v="0"/>
    <s v="006"/>
    <s v="Z1B8044815"/>
    <s v="1851"/>
    <s v="FC"/>
    <s v="00159179"/>
    <s v=""/>
    <s v=""/>
    <s v=""/>
    <s v=""/>
    <n v="0"/>
    <s v=""/>
    <s v="ALIMENTOS COMARCA"/>
    <s v="J-407069675"/>
    <n v="186490949.40000001"/>
    <n v="0"/>
    <n v="165019680"/>
    <n v="18509715"/>
    <s v="16"/>
    <n v="2961554.4"/>
    <n v="0"/>
    <s v="-"/>
    <n v="0"/>
    <n v="0"/>
    <s v="-"/>
    <n v="0"/>
    <n v="0"/>
    <s v="-"/>
    <n v="0"/>
  </r>
  <r>
    <s v="55"/>
    <x v="0"/>
    <x v="0"/>
    <s v="006"/>
    <s v="Z1B8044815"/>
    <s v="1851"/>
    <s v="FC"/>
    <s v="00159180-00159189"/>
    <s v=""/>
    <s v=""/>
    <s v=""/>
    <s v=""/>
    <n v="0"/>
    <s v=""/>
    <s v="VENTAS NO CONTRIBUYENTES"/>
    <s v=""/>
    <n v="402013810.98899996"/>
    <n v="0"/>
    <n v="261887420.02500001"/>
    <n v="0"/>
    <s v="-"/>
    <n v="0"/>
    <n v="120798612.90000001"/>
    <s v="-"/>
    <n v="19327778.063999999"/>
    <n v="0"/>
    <s v="-"/>
    <n v="0"/>
    <n v="0"/>
    <s v="-"/>
    <n v="0"/>
  </r>
  <r>
    <s v="56"/>
    <x v="0"/>
    <x v="0"/>
    <s v="006"/>
    <s v="Z1B8044815"/>
    <s v="1851"/>
    <s v="FC"/>
    <s v="00159190"/>
    <s v=""/>
    <s v=""/>
    <s v=""/>
    <s v=""/>
    <n v="0"/>
    <s v=""/>
    <s v="CLUB DE CAMPO"/>
    <s v="J-409424812"/>
    <n v="85105282.5"/>
    <n v="0"/>
    <n v="66031402.5"/>
    <n v="16443000"/>
    <s v="16"/>
    <n v="2630880"/>
    <n v="0"/>
    <s v="-"/>
    <n v="0"/>
    <n v="0"/>
    <s v="-"/>
    <n v="0"/>
    <n v="0"/>
    <s v="-"/>
    <n v="0"/>
  </r>
  <r>
    <s v="57"/>
    <x v="0"/>
    <x v="0"/>
    <s v="006"/>
    <s v="Z1B8044815"/>
    <s v="1851"/>
    <s v="FC"/>
    <s v="00159191-00159270"/>
    <s v=""/>
    <s v=""/>
    <s v=""/>
    <s v=""/>
    <n v="0"/>
    <s v=""/>
    <s v="VENTAS NO CONTRIBUYENTES"/>
    <s v=""/>
    <n v="3083650936.2827997"/>
    <n v="0"/>
    <n v="2310634610.0250006"/>
    <n v="0"/>
    <s v="-"/>
    <n v="0"/>
    <n v="666393384.70499992"/>
    <s v="16"/>
    <n v="106622941.55280001"/>
    <n v="0"/>
    <s v="-"/>
    <n v="0"/>
    <n v="0"/>
    <s v="-"/>
    <n v="0"/>
  </r>
  <r>
    <s v="84"/>
    <x v="12"/>
    <x v="0"/>
    <s v="006"/>
    <s v="Z1B8044815"/>
    <s v="1852"/>
    <s v="FC"/>
    <s v="00159271-00159373"/>
    <s v=""/>
    <s v=""/>
    <s v=""/>
    <s v=""/>
    <n v="0"/>
    <s v=""/>
    <s v="VENTAS NO CONTRIBUYENTES"/>
    <s v=""/>
    <n v="3371786382.1500001"/>
    <n v="0"/>
    <n v="2606983142.9499998"/>
    <n v="0"/>
    <s v="-"/>
    <n v="0"/>
    <n v="659313137.14499998"/>
    <s v="16"/>
    <n v="105490101.94320004"/>
    <n v="0"/>
    <s v="-"/>
    <n v="0"/>
    <n v="0"/>
    <s v="-"/>
    <n v="0"/>
  </r>
  <r>
    <s v="129"/>
    <x v="1"/>
    <x v="0"/>
    <s v="006"/>
    <s v="Z1B8044815"/>
    <s v="1853"/>
    <s v="FC"/>
    <s v="00159374-00159430"/>
    <s v=""/>
    <s v=""/>
    <s v=""/>
    <s v=""/>
    <n v="0"/>
    <s v=""/>
    <s v="VENTAS NO CONTRIBUYENTES"/>
    <s v=""/>
    <n v="1802619214.6210001"/>
    <n v="0"/>
    <n v="1363161179.5"/>
    <n v="0"/>
    <s v="-"/>
    <n v="0"/>
    <n v="378843133.72500002"/>
    <s v="-"/>
    <n v="60614901.39599999"/>
    <n v="0"/>
    <s v="-"/>
    <n v="0"/>
    <n v="0"/>
    <s v="-"/>
    <n v="0"/>
  </r>
  <r>
    <s v="130"/>
    <x v="1"/>
    <x v="0"/>
    <s v="006"/>
    <s v="Z1B8044815"/>
    <s v="1853"/>
    <s v="FC"/>
    <s v="00159431"/>
    <s v=""/>
    <s v=""/>
    <s v=""/>
    <s v=""/>
    <n v="0"/>
    <s v=""/>
    <s v="VIGIELECTRONIC"/>
    <s v="J-40152920-8"/>
    <n v="198290428.55399999"/>
    <n v="0"/>
    <n v="155844007.94999999"/>
    <n v="36591741.899999999"/>
    <s v="16"/>
    <n v="5854678.7039999999"/>
    <n v="0"/>
    <s v="-"/>
    <n v="0"/>
    <n v="0"/>
    <s v="-"/>
    <n v="0"/>
    <n v="0"/>
    <s v="-"/>
    <n v="0"/>
  </r>
  <r>
    <s v="131"/>
    <x v="1"/>
    <x v="0"/>
    <s v="006"/>
    <s v="Z1B8044815"/>
    <s v="1853"/>
    <s v="FC"/>
    <s v="00159432-00159476"/>
    <s v=""/>
    <s v=""/>
    <s v=""/>
    <s v=""/>
    <n v="0"/>
    <s v=""/>
    <s v="VENTAS NO CONTRIBUYENTES"/>
    <s v=""/>
    <n v="1366620543.023"/>
    <n v="0"/>
    <n v="1042238613.1999998"/>
    <n v="0"/>
    <s v="-"/>
    <n v="0"/>
    <n v="279639594.67500001"/>
    <s v="16"/>
    <n v="44742335.148000009"/>
    <n v="0"/>
    <s v="-"/>
    <n v="0"/>
    <n v="0"/>
    <s v="-"/>
    <n v="0"/>
  </r>
  <r>
    <s v="132"/>
    <x v="1"/>
    <x v="0"/>
    <s v="006"/>
    <s v="Z1B8044815"/>
    <s v="1853"/>
    <s v="NC"/>
    <s v=""/>
    <s v="00000218"/>
    <s v=""/>
    <s v="00159460"/>
    <s v="3/5/2021"/>
    <n v="92326951.140000001"/>
    <s v="VEN"/>
    <s v="YONY HUGLER"/>
    <s v="V11820921"/>
    <n v="-15025500"/>
    <n v="0"/>
    <n v="-15025500"/>
    <n v="0"/>
    <s v="-"/>
    <n v="0"/>
    <n v="0"/>
    <s v="-"/>
    <n v="0"/>
    <n v="0"/>
    <s v="-"/>
    <n v="0"/>
    <n v="0"/>
    <s v="-"/>
    <n v="0"/>
  </r>
  <r>
    <s v="178"/>
    <x v="2"/>
    <x v="0"/>
    <s v="006"/>
    <s v="Z1B8044815"/>
    <s v="1854"/>
    <s v="FC"/>
    <s v="00159477-00159579"/>
    <s v=""/>
    <s v=""/>
    <s v=""/>
    <s v=""/>
    <n v="0"/>
    <s v=""/>
    <s v="VENTAS NO CONTRIBUYENTES"/>
    <s v=""/>
    <n v="4489432870.6526003"/>
    <n v="0"/>
    <n v="3508385861.0000005"/>
    <n v="0"/>
    <s v="-"/>
    <n v="0"/>
    <n v="845730180.73500001"/>
    <s v="16"/>
    <n v="135316828.91760001"/>
    <n v="0"/>
    <s v="-"/>
    <n v="0"/>
    <n v="0"/>
    <s v="-"/>
    <n v="0"/>
  </r>
  <r>
    <s v="218"/>
    <x v="13"/>
    <x v="0"/>
    <s v="006"/>
    <s v="Z1B8044815"/>
    <s v="1855"/>
    <s v="FC"/>
    <s v="00159580-00159655"/>
    <s v=""/>
    <s v=""/>
    <s v=""/>
    <s v=""/>
    <n v="0"/>
    <s v=""/>
    <s v="VENTAS NO CONTRIBUYENTES"/>
    <s v=""/>
    <n v="1721369598.4455996"/>
    <n v="0"/>
    <n v="1443101172.9999993"/>
    <n v="0"/>
    <s v="-"/>
    <n v="0"/>
    <n v="239886573.66000003"/>
    <s v="16"/>
    <n v="38381851.785600007"/>
    <n v="0"/>
    <s v="-"/>
    <n v="0"/>
    <n v="0"/>
    <s v="-"/>
    <n v="0"/>
  </r>
  <r>
    <s v="219"/>
    <x v="13"/>
    <x v="0"/>
    <s v="006"/>
    <s v="Z1B8044815"/>
    <s v="1855"/>
    <s v="FC"/>
    <s v="00159656"/>
    <s v=""/>
    <s v=""/>
    <s v=""/>
    <s v=""/>
    <n v="0"/>
    <s v=""/>
    <s v="JIREH VISION C.A"/>
    <s v="J-29802340-6"/>
    <n v="9312719.5"/>
    <n v="0"/>
    <n v="9312719.5"/>
    <n v="0"/>
    <s v="-"/>
    <n v="0"/>
    <n v="0"/>
    <s v="-"/>
    <n v="0"/>
    <n v="0"/>
    <s v="-"/>
    <n v="0"/>
    <n v="0"/>
    <s v="-"/>
    <n v="0"/>
  </r>
  <r>
    <s v="220"/>
    <x v="13"/>
    <x v="0"/>
    <s v="006"/>
    <s v="Z1B8044815"/>
    <s v="1855"/>
    <s v="FC"/>
    <s v="00159657-00159697"/>
    <s v=""/>
    <s v=""/>
    <s v=""/>
    <s v=""/>
    <n v="0"/>
    <s v=""/>
    <s v="VENTAS NO CONTRIBUYENTES"/>
    <s v=""/>
    <n v="1556168390.6860001"/>
    <n v="0"/>
    <n v="1223953732.0499997"/>
    <n v="0"/>
    <s v="-"/>
    <n v="0"/>
    <n v="286391947.10000002"/>
    <s v="-"/>
    <n v="45822711.535999984"/>
    <n v="0"/>
    <s v="-"/>
    <n v="0"/>
    <n v="0"/>
    <s v="-"/>
    <n v="0"/>
  </r>
  <r>
    <s v="275"/>
    <x v="3"/>
    <x v="0"/>
    <s v="006"/>
    <s v="Z1B8044815"/>
    <s v="1856"/>
    <s v="FC"/>
    <s v="00159698-00159750"/>
    <s v=""/>
    <s v=""/>
    <s v=""/>
    <s v=""/>
    <n v="0"/>
    <s v=""/>
    <s v="VENTAS NO CONTRIBUYENTES"/>
    <s v=""/>
    <n v="1737199964.9799998"/>
    <n v="0"/>
    <n v="1354485037.3500001"/>
    <n v="0"/>
    <s v="-"/>
    <n v="0"/>
    <n v="329926661.75"/>
    <s v="16"/>
    <n v="52788265.880000003"/>
    <n v="0"/>
    <s v="-"/>
    <n v="0"/>
    <n v="0"/>
    <s v="-"/>
    <n v="0"/>
  </r>
  <r>
    <s v="276"/>
    <x v="3"/>
    <x v="0"/>
    <s v="006"/>
    <s v="Z1B8044815"/>
    <s v="1856"/>
    <s v="FC"/>
    <s v="00159751"/>
    <s v=""/>
    <s v=""/>
    <s v=""/>
    <s v=""/>
    <n v="0"/>
    <s v=""/>
    <s v="ALIMENTOS COMARCA C.A"/>
    <s v="J-40706967-5 "/>
    <n v="500086375.94599998"/>
    <n v="0"/>
    <n v="416938757"/>
    <n v="71678981.849999994"/>
    <s v="16"/>
    <n v="11468637.096000001"/>
    <n v="0"/>
    <s v="-"/>
    <n v="0"/>
    <n v="0"/>
    <s v="-"/>
    <n v="0"/>
    <n v="0"/>
    <s v="-"/>
    <n v="0"/>
  </r>
  <r>
    <s v="277"/>
    <x v="3"/>
    <x v="0"/>
    <s v="006"/>
    <s v="Z1B8044815"/>
    <s v="1856"/>
    <s v="FC"/>
    <s v="00159752"/>
    <s v=""/>
    <s v=""/>
    <s v=""/>
    <s v=""/>
    <n v="0"/>
    <s v=""/>
    <s v="ALIMENTOS COMARCA C.A"/>
    <s v="J-40706967-5 "/>
    <n v="97287030.400000006"/>
    <n v="0"/>
    <n v="12685400"/>
    <n v="72932440"/>
    <s v="16"/>
    <n v="11669190.4"/>
    <n v="0"/>
    <s v="-"/>
    <n v="0"/>
    <n v="0"/>
    <s v="-"/>
    <n v="0"/>
    <n v="0"/>
    <s v="-"/>
    <n v="0"/>
  </r>
  <r>
    <s v="278"/>
    <x v="3"/>
    <x v="0"/>
    <s v="006"/>
    <s v="Z1B8044815"/>
    <s v="1856"/>
    <s v="FC"/>
    <s v="00159753-00159804"/>
    <s v=""/>
    <s v=""/>
    <s v=""/>
    <s v=""/>
    <n v="0"/>
    <s v=""/>
    <s v="VENTAS NO CONTRIBUYENTES"/>
    <s v=""/>
    <n v="1228010489.6259997"/>
    <n v="0"/>
    <n v="865959889.74999988"/>
    <n v="0"/>
    <s v="-"/>
    <n v="0"/>
    <n v="312112586.10000002"/>
    <s v="16"/>
    <n v="49938013.775999986"/>
    <n v="0"/>
    <s v="-"/>
    <n v="0"/>
    <n v="0"/>
    <s v="-"/>
    <n v="0"/>
  </r>
  <r>
    <s v="332"/>
    <x v="4"/>
    <x v="0"/>
    <s v="006"/>
    <s v="Z1B8044815"/>
    <s v="1857"/>
    <s v="FC"/>
    <s v="00159805-00159865"/>
    <s v=""/>
    <s v=""/>
    <s v=""/>
    <s v=""/>
    <n v="0"/>
    <s v=""/>
    <s v="VENTAS NO CONTRIBUYENTES"/>
    <s v=""/>
    <n v="1935499760.4880002"/>
    <n v="0"/>
    <n v="1475151251.3500001"/>
    <n v="0"/>
    <s v="-"/>
    <n v="0"/>
    <n v="396852163.05000001"/>
    <s v="16"/>
    <n v="63496346.088"/>
    <n v="0"/>
    <s v="-"/>
    <n v="0"/>
    <n v="0"/>
    <s v="-"/>
    <n v="0"/>
  </r>
  <r>
    <s v="333"/>
    <x v="4"/>
    <x v="0"/>
    <s v="006"/>
    <s v="Z1B8044815"/>
    <s v="1857"/>
    <s v="FC"/>
    <s v="00159866"/>
    <s v=""/>
    <s v=""/>
    <s v=""/>
    <s v=""/>
    <n v="0"/>
    <s v=""/>
    <s v="L ANGOLO DEL GELATO"/>
    <s v="J306194533"/>
    <n v="20657686"/>
    <n v="0"/>
    <n v="0"/>
    <n v="17808350"/>
    <s v="16"/>
    <n v="2849336"/>
    <n v="0"/>
    <s v="-"/>
    <n v="0"/>
    <n v="0"/>
    <s v="-"/>
    <n v="0"/>
    <n v="0"/>
    <s v="-"/>
    <n v="0"/>
  </r>
  <r>
    <s v="334"/>
    <x v="4"/>
    <x v="0"/>
    <s v="006"/>
    <s v="Z1B8044815"/>
    <s v="1857"/>
    <s v="FC"/>
    <s v="00159867-00159880"/>
    <s v=""/>
    <s v=""/>
    <s v=""/>
    <s v=""/>
    <n v="0"/>
    <s v=""/>
    <s v="VENTAS NO CONTRIBUYENTES"/>
    <s v=""/>
    <n v="738988115.95879984"/>
    <n v="0"/>
    <n v="506826478.44999999"/>
    <n v="0"/>
    <s v="-"/>
    <n v="0"/>
    <n v="200139342.68000001"/>
    <s v="16"/>
    <n v="32022294.8288"/>
    <n v="0"/>
    <s v="-"/>
    <n v="0"/>
    <n v="0"/>
    <s v="-"/>
    <n v="0"/>
  </r>
  <r>
    <s v="386"/>
    <x v="5"/>
    <x v="0"/>
    <s v="006"/>
    <s v="Z1B8044815"/>
    <s v="1858"/>
    <s v="FC"/>
    <s v="00159881-00159970"/>
    <s v=""/>
    <s v=""/>
    <s v=""/>
    <s v=""/>
    <n v="0"/>
    <s v=""/>
    <s v="VENTAS NO CONTRIBUYENTES"/>
    <s v=""/>
    <n v="4095996154.348001"/>
    <n v="0"/>
    <n v="3221614557.0500002"/>
    <n v="0"/>
    <s v="-"/>
    <n v="0"/>
    <n v="753777239.04999995"/>
    <s v="-"/>
    <n v="120604358.24799998"/>
    <n v="0"/>
    <s v="-"/>
    <n v="0"/>
    <n v="0"/>
    <s v="-"/>
    <n v="0"/>
  </r>
  <r>
    <s v="417"/>
    <x v="6"/>
    <x v="0"/>
    <s v="006"/>
    <s v="Z1B8044815"/>
    <s v="1859"/>
    <s v="FC"/>
    <s v="00159971-00160031"/>
    <s v=""/>
    <s v=""/>
    <s v=""/>
    <s v=""/>
    <n v="0"/>
    <s v=""/>
    <s v="VENTAS NO CONTRIBUYENTES"/>
    <s v=""/>
    <n v="1840408035.6979995"/>
    <n v="0"/>
    <n v="1361435368.7"/>
    <n v="0"/>
    <s v="-"/>
    <n v="0"/>
    <n v="412907471.55000001"/>
    <s v="16"/>
    <n v="66065195.447999999"/>
    <n v="0"/>
    <s v="-"/>
    <n v="0"/>
    <n v="0"/>
    <s v="-"/>
    <n v="0"/>
  </r>
  <r>
    <s v="482"/>
    <x v="7"/>
    <x v="0"/>
    <s v="006"/>
    <s v="Z1B8044815"/>
    <s v="1860"/>
    <s v="FC"/>
    <s v="00160032-00160062"/>
    <s v=""/>
    <s v=""/>
    <s v=""/>
    <s v=""/>
    <n v="0"/>
    <s v=""/>
    <s v="VENTAS NO CONTRIBUYENTES"/>
    <s v=""/>
    <n v="1054386075.618"/>
    <n v="0"/>
    <n v="812418021.85000002"/>
    <n v="0"/>
    <s v="-"/>
    <n v="0"/>
    <n v="208593149.79999998"/>
    <s v="16"/>
    <n v="33374903.967999998"/>
    <n v="0"/>
    <s v="-"/>
    <n v="0"/>
    <n v="0"/>
    <s v="-"/>
    <n v="0"/>
  </r>
  <r>
    <s v="483"/>
    <x v="7"/>
    <x v="0"/>
    <s v="006"/>
    <s v="Z1B8044815"/>
    <s v="1860"/>
    <s v="FC"/>
    <s v="00160063"/>
    <s v=""/>
    <s v=""/>
    <s v=""/>
    <s v=""/>
    <n v="0"/>
    <s v=""/>
    <s v="JHON RAMIREZ"/>
    <s v="J-317304497"/>
    <n v="1774521"/>
    <n v="0"/>
    <n v="1774521"/>
    <n v="0"/>
    <s v="-"/>
    <n v="0"/>
    <n v="0"/>
    <s v="-"/>
    <n v="0"/>
    <n v="0"/>
    <s v="-"/>
    <n v="0"/>
    <n v="0"/>
    <s v="-"/>
    <n v="0"/>
  </r>
  <r>
    <s v="484"/>
    <x v="7"/>
    <x v="0"/>
    <s v="006"/>
    <s v="Z1B8044815"/>
    <s v="1860"/>
    <s v="FC"/>
    <s v="00160064-00160079"/>
    <s v=""/>
    <s v=""/>
    <s v=""/>
    <s v=""/>
    <n v="0"/>
    <s v=""/>
    <s v="VENTAS NO CONTRIBUYENTES"/>
    <s v=""/>
    <n v="500944787.90799999"/>
    <n v="0"/>
    <n v="420121000.5"/>
    <n v="0"/>
    <s v="-"/>
    <n v="0"/>
    <n v="69675678.799999997"/>
    <s v="-"/>
    <n v="11148108.608000001"/>
    <n v="0"/>
    <s v="-"/>
    <n v="0"/>
    <n v="0"/>
    <s v="-"/>
    <n v="0"/>
  </r>
  <r>
    <s v="485"/>
    <x v="7"/>
    <x v="0"/>
    <s v="006"/>
    <s v="Z1B8044815"/>
    <s v="1860"/>
    <s v="FC"/>
    <s v="00160080"/>
    <s v=""/>
    <s v=""/>
    <s v=""/>
    <s v=""/>
    <n v="0"/>
    <s v=""/>
    <s v="INVERSIONES SOLCARSA"/>
    <s v="J312167319"/>
    <n v="229057188.28999999"/>
    <n v="0"/>
    <n v="203521558.44999999"/>
    <n v="22013474"/>
    <s v="16"/>
    <n v="3522155.84"/>
    <n v="0"/>
    <s v="-"/>
    <n v="0"/>
    <n v="0"/>
    <s v="-"/>
    <n v="0"/>
    <n v="0"/>
    <s v="-"/>
    <n v="0"/>
  </r>
  <r>
    <s v="486"/>
    <x v="7"/>
    <x v="0"/>
    <s v="006"/>
    <s v="Z1B8044815"/>
    <s v="1860"/>
    <s v="FC"/>
    <s v="00160081-00160113"/>
    <s v=""/>
    <s v=""/>
    <s v=""/>
    <s v=""/>
    <n v="0"/>
    <s v=""/>
    <s v="VENTAS NO CONTRIBUYENTES"/>
    <s v=""/>
    <n v="941755993.63960004"/>
    <n v="0"/>
    <n v="684813455.20000005"/>
    <n v="0"/>
    <s v="-"/>
    <n v="0"/>
    <n v="221502188.31"/>
    <s v="-"/>
    <n v="35440350.129600003"/>
    <n v="0"/>
    <s v="-"/>
    <n v="0"/>
    <n v="0"/>
    <s v="-"/>
    <n v="0"/>
  </r>
  <r>
    <s v="527"/>
    <x v="8"/>
    <x v="0"/>
    <s v="006"/>
    <s v="Z1B8044815"/>
    <s v="1861"/>
    <s v="FC"/>
    <s v="00160114-00160199"/>
    <s v=""/>
    <s v=""/>
    <s v=""/>
    <s v=""/>
    <n v="0"/>
    <s v=""/>
    <s v="VENTAS NO CONTRIBUYENTES"/>
    <s v=""/>
    <n v="2681393651.9864001"/>
    <n v="0"/>
    <n v="2023839514.25"/>
    <n v="0"/>
    <s v="-"/>
    <n v="0"/>
    <n v="566857015.28999996"/>
    <s v="-"/>
    <n v="90697122.446400002"/>
    <n v="0"/>
    <s v="-"/>
    <n v="0"/>
    <n v="0"/>
    <s v="-"/>
    <n v="0"/>
  </r>
  <r>
    <s v="587"/>
    <x v="9"/>
    <x v="0"/>
    <s v="006"/>
    <s v="Z1B8044815"/>
    <s v="1862"/>
    <s v="FC"/>
    <s v="00160200-00160202"/>
    <s v=""/>
    <s v=""/>
    <s v=""/>
    <s v=""/>
    <n v="0"/>
    <s v=""/>
    <s v="VENTAS NO CONTRIBUYENTES"/>
    <s v=""/>
    <n v="24287643"/>
    <n v="0"/>
    <n v="24287643"/>
    <n v="0"/>
    <s v="-"/>
    <n v="0"/>
    <n v="0"/>
    <s v="-"/>
    <n v="0"/>
    <n v="0"/>
    <s v="-"/>
    <n v="0"/>
    <n v="0"/>
    <s v="-"/>
    <n v="0"/>
  </r>
  <r>
    <s v="588"/>
    <x v="9"/>
    <x v="0"/>
    <s v="006"/>
    <s v="Z1B8044815"/>
    <s v="1862"/>
    <s v="FC"/>
    <s v="00160203"/>
    <s v=""/>
    <s v=""/>
    <s v=""/>
    <s v=""/>
    <n v="0"/>
    <s v=""/>
    <s v="OH SI SALUD C.A"/>
    <s v="J41151440-3"/>
    <n v="25857594"/>
    <n v="0"/>
    <n v="20736600"/>
    <n v="4414650"/>
    <s v="16"/>
    <n v="706344"/>
    <n v="0"/>
    <s v="-"/>
    <n v="0"/>
    <n v="0"/>
    <s v="-"/>
    <n v="0"/>
    <n v="0"/>
    <s v="-"/>
    <n v="0"/>
  </r>
  <r>
    <s v="589"/>
    <x v="9"/>
    <x v="0"/>
    <s v="006"/>
    <s v="Z1B8044815"/>
    <s v="1862"/>
    <s v="FC"/>
    <s v="00160204-00160285"/>
    <s v=""/>
    <s v=""/>
    <s v=""/>
    <s v=""/>
    <n v="0"/>
    <s v=""/>
    <s v="VENTAS NO CONTRIBUYENTES"/>
    <s v=""/>
    <n v="2230553572.71"/>
    <n v="0"/>
    <n v="1394008589.25"/>
    <n v="0"/>
    <s v="-"/>
    <n v="0"/>
    <n v="721159468.5"/>
    <s v="-"/>
    <n v="115385514.95999999"/>
    <n v="0"/>
    <s v="-"/>
    <n v="0"/>
    <n v="0"/>
    <s v="-"/>
    <n v="0"/>
  </r>
  <r>
    <s v="637"/>
    <x v="14"/>
    <x v="0"/>
    <s v="006"/>
    <s v="Z1B8044815"/>
    <s v="1863"/>
    <s v="FC"/>
    <s v="00160286-00160347"/>
    <s v=""/>
    <s v=""/>
    <s v=""/>
    <s v=""/>
    <n v="0"/>
    <s v=""/>
    <s v="VENTAS NO CONTRIBUYENTES"/>
    <s v=""/>
    <n v="1773467843.3760006"/>
    <n v="0"/>
    <n v="1353083646.3500004"/>
    <n v="0"/>
    <s v="-"/>
    <n v="0"/>
    <n v="362400169.85000002"/>
    <s v="16"/>
    <n v="57984027.176000006"/>
    <n v="0"/>
    <s v="-"/>
    <n v="0"/>
    <n v="0"/>
    <s v="-"/>
    <n v="0"/>
  </r>
  <r>
    <s v="696"/>
    <x v="10"/>
    <x v="0"/>
    <s v="006"/>
    <s v="Z1B8044815"/>
    <s v="1864"/>
    <s v="FC"/>
    <s v="00160348-00160446"/>
    <s v=""/>
    <s v=""/>
    <s v=""/>
    <s v=""/>
    <n v="0"/>
    <s v=""/>
    <s v="VENTAS NO CONTRIBUYENTES"/>
    <s v=""/>
    <n v="3638529013.3615994"/>
    <n v="0"/>
    <n v="2851018975.3999996"/>
    <n v="0"/>
    <s v="-"/>
    <n v="0"/>
    <n v="678887963.75999999"/>
    <s v="16"/>
    <n v="108622074.20159999"/>
    <n v="0"/>
    <s v="-"/>
    <n v="0"/>
    <n v="0"/>
    <s v="-"/>
    <n v="0"/>
  </r>
  <r>
    <s v="697"/>
    <x v="10"/>
    <x v="0"/>
    <s v="006"/>
    <s v="Z1B8044815"/>
    <s v="1864"/>
    <s v="NC"/>
    <s v=""/>
    <s v="00000219"/>
    <s v=""/>
    <s v="00160407"/>
    <s v="14/5/2021"/>
    <n v="22382773.600000001"/>
    <s v="VEN"/>
    <s v="DANIELA SILVA"/>
    <s v="V21469392"/>
    <n v="-22382773.600000001"/>
    <n v="0"/>
    <n v="-17829820"/>
    <n v="0"/>
    <s v="-"/>
    <n v="0"/>
    <n v="-3924960"/>
    <s v="16"/>
    <n v="-627993.59999999998"/>
    <n v="0"/>
    <s v="-"/>
    <n v="0"/>
    <n v="0"/>
    <s v="-"/>
    <n v="0"/>
  </r>
  <r>
    <s v="758"/>
    <x v="11"/>
    <x v="0"/>
    <s v="006"/>
    <s v="Z1B8044815"/>
    <s v="1865"/>
    <s v="FC"/>
    <s v="00160447-00160482"/>
    <s v=""/>
    <s v=""/>
    <s v=""/>
    <s v=""/>
    <n v="0"/>
    <s v=""/>
    <s v="VENTAS NO CONTRIBUYENTES"/>
    <s v=""/>
    <n v="1768085385.2280002"/>
    <n v="0"/>
    <n v="1340240412.2000005"/>
    <n v="0"/>
    <s v="-"/>
    <n v="0"/>
    <n v="368831873.30000001"/>
    <s v="-"/>
    <n v="59013099.728"/>
    <n v="0"/>
    <s v="-"/>
    <n v="0"/>
    <n v="0"/>
    <s v="-"/>
    <n v="0"/>
  </r>
  <r>
    <s v="759"/>
    <x v="11"/>
    <x v="0"/>
    <s v="006"/>
    <s v="Z1B8044815"/>
    <s v="1865"/>
    <s v="FC"/>
    <s v="00160483"/>
    <s v=""/>
    <s v=""/>
    <s v=""/>
    <s v=""/>
    <n v="0"/>
    <s v=""/>
    <s v="HARRYS PACHECO"/>
    <s v="V157584711"/>
    <n v="114026808.7"/>
    <n v="0"/>
    <n v="98305282.299999997"/>
    <n v="13553040"/>
    <s v="16"/>
    <n v="2168486.4"/>
    <n v="0"/>
    <s v="-"/>
    <n v="0"/>
    <n v="0"/>
    <s v="-"/>
    <n v="0"/>
    <n v="0"/>
    <s v="-"/>
    <n v="0"/>
  </r>
  <r>
    <s v="760"/>
    <x v="11"/>
    <x v="0"/>
    <s v="006"/>
    <s v="Z1B8044815"/>
    <s v="1865"/>
    <s v="FC"/>
    <s v="00160484"/>
    <s v=""/>
    <s v=""/>
    <s v=""/>
    <s v=""/>
    <n v="0"/>
    <s v=""/>
    <s v="HARRYS PACHECO"/>
    <s v="V157584711 "/>
    <n v="112427949.3"/>
    <n v="0"/>
    <n v="98203217.299999997"/>
    <n v="12262700"/>
    <s v="16"/>
    <n v="1962032"/>
    <n v="0"/>
    <s v="-"/>
    <n v="0"/>
    <n v="0"/>
    <s v="-"/>
    <n v="0"/>
    <n v="0"/>
    <s v="-"/>
    <n v="0"/>
  </r>
  <r>
    <s v="761"/>
    <x v="11"/>
    <x v="0"/>
    <s v="006"/>
    <s v="Z1B8044815"/>
    <s v="1865"/>
    <s v="FC"/>
    <s v="00160485-00160535"/>
    <s v=""/>
    <s v=""/>
    <s v=""/>
    <s v=""/>
    <n v="0"/>
    <s v=""/>
    <s v="VENTAS NO CONTRIBUYENTES"/>
    <s v=""/>
    <n v="1721054586.3675997"/>
    <n v="0"/>
    <n v="1312159734.8999996"/>
    <n v="0"/>
    <s v="-"/>
    <n v="0"/>
    <n v="352495561.61000001"/>
    <s v="16"/>
    <n v="56399289.857600003"/>
    <n v="0"/>
    <s v="-"/>
    <n v="0"/>
    <n v="0"/>
    <s v="-"/>
    <n v="0"/>
  </r>
  <r>
    <s v="762"/>
    <x v="11"/>
    <x v="0"/>
    <s v="006"/>
    <s v="Z1B8044815"/>
    <s v="1865"/>
    <s v="NC"/>
    <s v=""/>
    <s v="00000220"/>
    <s v=""/>
    <s v="00160483"/>
    <s v="15/5/2021"/>
    <n v="114026808.7"/>
    <s v="VEN"/>
    <s v="HARRYS PACHECO"/>
    <s v="V157584711"/>
    <n v="-114026808.70000002"/>
    <n v="0"/>
    <n v="-98305282.299999997"/>
    <n v="-13553040"/>
    <s v="16"/>
    <n v="-2168486.4"/>
    <n v="0"/>
    <s v="-"/>
    <n v="0"/>
    <n v="0"/>
    <s v="-"/>
    <n v="0"/>
    <n v="0"/>
    <s v="-"/>
    <n v="0"/>
  </r>
  <r>
    <s v="43"/>
    <x v="0"/>
    <x v="0"/>
    <s v="002"/>
    <s v="Z1B8050002"/>
    <s v="1861"/>
    <s v="FC"/>
    <s v="00170719-00170819"/>
    <s v=""/>
    <s v=""/>
    <s v=""/>
    <s v=""/>
    <n v="0"/>
    <s v=""/>
    <s v="VENTAS NO CONTRIBUYENTES"/>
    <s v=""/>
    <n v="3822127541.5899997"/>
    <n v="0"/>
    <n v="3077224349.0250001"/>
    <n v="0"/>
    <s v="-"/>
    <n v="0"/>
    <n v="642157924.62500012"/>
    <s v="-"/>
    <n v="102745267.94000001"/>
    <n v="0"/>
    <s v="-"/>
    <n v="0"/>
    <n v="0"/>
    <s v="-"/>
    <n v="0"/>
  </r>
  <r>
    <s v="44"/>
    <x v="0"/>
    <x v="0"/>
    <s v="002"/>
    <s v="Z1B8050002"/>
    <s v="1861"/>
    <s v="NC"/>
    <s v=""/>
    <s v="00000162"/>
    <s v=""/>
    <s v="00170752"/>
    <s v="1/5/2021"/>
    <n v="75397037.629999995"/>
    <s v="VEN"/>
    <s v="BELKIS MONTERREY"/>
    <s v="V8585901"/>
    <n v="-18712134"/>
    <n v="0"/>
    <n v="0"/>
    <n v="0"/>
    <s v="-"/>
    <n v="0"/>
    <n v="-16131150"/>
    <s v="16"/>
    <n v="-2580984"/>
    <n v="0"/>
    <s v="-"/>
    <n v="0"/>
    <n v="0"/>
    <s v="-"/>
    <n v="0"/>
  </r>
  <r>
    <s v="76"/>
    <x v="12"/>
    <x v="0"/>
    <s v="002"/>
    <s v="Z1B8050002"/>
    <s v="1862"/>
    <s v="FC"/>
    <s v="00170820-00170829"/>
    <s v=""/>
    <s v=""/>
    <s v=""/>
    <s v=""/>
    <n v="0"/>
    <s v=""/>
    <s v="VENTAS NO CONTRIBUYENTES"/>
    <s v=""/>
    <n v="197672359.49999997"/>
    <n v="0"/>
    <n v="143098042.5"/>
    <n v="0"/>
    <s v="-"/>
    <n v="0"/>
    <n v="47046825"/>
    <s v="16"/>
    <n v="7527492"/>
    <n v="0"/>
    <s v="-"/>
    <n v="0"/>
    <n v="0"/>
    <s v="-"/>
    <n v="0"/>
  </r>
  <r>
    <s v="77"/>
    <x v="12"/>
    <x v="0"/>
    <s v="002"/>
    <s v="Z1B8050002"/>
    <s v="1862"/>
    <s v="FC"/>
    <s v="00170830"/>
    <s v=""/>
    <s v=""/>
    <s v=""/>
    <s v=""/>
    <n v="0"/>
    <s v=""/>
    <s v="COMERCIAL EL GUACHARO"/>
    <s v="J-00234243-9 "/>
    <n v="7371921.375"/>
    <n v="0"/>
    <n v="7371921.375"/>
    <n v="0"/>
    <s v="-"/>
    <n v="0"/>
    <n v="0"/>
    <s v="-"/>
    <n v="0"/>
    <n v="0"/>
    <s v="-"/>
    <n v="0"/>
    <n v="0"/>
    <s v="-"/>
    <n v="0"/>
  </r>
  <r>
    <s v="78"/>
    <x v="12"/>
    <x v="0"/>
    <s v="002"/>
    <s v="Z1B8050002"/>
    <s v="1862"/>
    <s v="FC"/>
    <s v="00170831-00170892"/>
    <s v=""/>
    <s v=""/>
    <s v=""/>
    <s v=""/>
    <n v="0"/>
    <s v=""/>
    <s v="VENTAS NO CONTRIBUYENTES"/>
    <s v=""/>
    <n v="3295262619.4274011"/>
    <n v="0"/>
    <n v="2460369076.474999"/>
    <n v="0"/>
    <s v="-"/>
    <n v="0"/>
    <n v="719735812.88999999"/>
    <s v="-"/>
    <n v="115157730.06240001"/>
    <n v="0"/>
    <s v="-"/>
    <n v="0"/>
    <n v="0"/>
    <s v="-"/>
    <n v="0"/>
  </r>
  <r>
    <s v="123"/>
    <x v="1"/>
    <x v="0"/>
    <s v="002"/>
    <s v="Z1B8050002"/>
    <s v="1863"/>
    <s v="FC"/>
    <s v="00170893-00170923"/>
    <s v=""/>
    <s v=""/>
    <s v=""/>
    <s v=""/>
    <n v="0"/>
    <s v=""/>
    <s v="VENTAS NO CONTRIBUYENTES"/>
    <s v=""/>
    <n v="1635066570.8259997"/>
    <n v="0"/>
    <n v="1146491485.9749999"/>
    <n v="0"/>
    <s v="-"/>
    <n v="0"/>
    <n v="421185417.97500002"/>
    <s v="16"/>
    <n v="67389666.876000002"/>
    <n v="0"/>
    <s v="-"/>
    <n v="0"/>
    <n v="0"/>
    <s v="-"/>
    <n v="0"/>
  </r>
  <r>
    <s v="124"/>
    <x v="1"/>
    <x v="0"/>
    <s v="002"/>
    <s v="Z1B8050002"/>
    <s v="1863"/>
    <s v="FC"/>
    <s v="00170924"/>
    <s v=""/>
    <s v=""/>
    <s v=""/>
    <s v=""/>
    <n v="0"/>
    <s v=""/>
    <s v="INVENSIONES TAMBORE"/>
    <s v="J317061675"/>
    <n v="121192422.75000001"/>
    <n v="0"/>
    <n v="76723973.550000027"/>
    <n v="38334870"/>
    <s v="16"/>
    <n v="6133579.2000000002"/>
    <n v="0"/>
    <s v="-"/>
    <n v="0"/>
    <n v="0"/>
    <s v="-"/>
    <n v="0"/>
    <n v="0"/>
    <s v="-"/>
    <n v="0"/>
  </r>
  <r>
    <s v="125"/>
    <x v="1"/>
    <x v="0"/>
    <s v="002"/>
    <s v="Z1B8050002"/>
    <s v="1863"/>
    <s v="FC"/>
    <s v="00170925-00170941"/>
    <s v=""/>
    <s v=""/>
    <s v=""/>
    <s v=""/>
    <n v="0"/>
    <s v=""/>
    <s v="VENTAS NO CONTRIBUYENTES"/>
    <s v=""/>
    <n v="540520043.47319996"/>
    <n v="0"/>
    <n v="447796558.5"/>
    <n v="0"/>
    <s v="-"/>
    <n v="0"/>
    <n v="79934038.770000011"/>
    <s v="16"/>
    <n v="12789446.203199999"/>
    <n v="0"/>
    <s v="-"/>
    <n v="0"/>
    <n v="0"/>
    <s v="-"/>
    <n v="0"/>
  </r>
  <r>
    <s v="168"/>
    <x v="2"/>
    <x v="0"/>
    <s v="002"/>
    <s v="Z1B8050002"/>
    <s v="1864"/>
    <s v="FC"/>
    <s v="00170942-00170962"/>
    <s v=""/>
    <s v=""/>
    <s v=""/>
    <s v=""/>
    <n v="0"/>
    <s v=""/>
    <s v="VENTAS NO CONTRIBUYENTES"/>
    <s v=""/>
    <n v="715530988.10599995"/>
    <n v="0"/>
    <n v="638798626.92500007"/>
    <n v="0"/>
    <s v="-"/>
    <n v="0"/>
    <n v="66148587.225000001"/>
    <s v="16"/>
    <n v="10583773.956000002"/>
    <n v="0"/>
    <s v="-"/>
    <n v="0"/>
    <n v="0"/>
    <s v="-"/>
    <n v="0"/>
  </r>
  <r>
    <s v="169"/>
    <x v="2"/>
    <x v="0"/>
    <s v="002"/>
    <s v="Z1B8050002"/>
    <s v="1864"/>
    <s v="FC"/>
    <s v="00170963"/>
    <s v=""/>
    <s v=""/>
    <s v=""/>
    <s v=""/>
    <n v="0"/>
    <s v=""/>
    <s v="INVERSORA LOCKEY"/>
    <s v="J00-119849-0"/>
    <n v="28202580"/>
    <n v="0"/>
    <n v="9128700"/>
    <n v="16443000"/>
    <s v="16"/>
    <n v="2630880"/>
    <n v="0"/>
    <s v="-"/>
    <n v="0"/>
    <n v="0"/>
    <s v="-"/>
    <n v="0"/>
    <n v="0"/>
    <s v="-"/>
    <n v="0"/>
  </r>
  <r>
    <s v="170"/>
    <x v="2"/>
    <x v="0"/>
    <s v="002"/>
    <s v="Z1B8050002"/>
    <s v="1864"/>
    <s v="FC"/>
    <s v="00170964-00170981"/>
    <s v=""/>
    <s v=""/>
    <s v=""/>
    <s v=""/>
    <n v="0"/>
    <s v=""/>
    <s v="VENTAS NO CONTRIBUYENTES"/>
    <s v=""/>
    <n v="267270799.82400003"/>
    <n v="0"/>
    <n v="220647199.5"/>
    <n v="0"/>
    <s v="-"/>
    <n v="0"/>
    <n v="40192758.899999999"/>
    <s v="-"/>
    <n v="6430841.4240000006"/>
    <n v="0"/>
    <s v="-"/>
    <n v="0"/>
    <n v="0"/>
    <s v="-"/>
    <n v="0"/>
  </r>
  <r>
    <s v="208"/>
    <x v="13"/>
    <x v="0"/>
    <s v="002"/>
    <s v="Z1B8050002"/>
    <s v="185"/>
    <s v="FC"/>
    <s v="00170982-00170985"/>
    <s v=""/>
    <s v=""/>
    <s v=""/>
    <s v=""/>
    <n v="0"/>
    <s v=""/>
    <s v="VENTAS NO CONTRIBUYENTES"/>
    <s v=""/>
    <n v="53534669.650000006"/>
    <n v="0"/>
    <n v="43580361.649999999"/>
    <n v="0"/>
    <s v="-"/>
    <n v="0"/>
    <n v="8581300"/>
    <s v="16"/>
    <n v="1373008"/>
    <n v="0"/>
    <s v="-"/>
    <n v="0"/>
    <n v="0"/>
    <s v="-"/>
    <n v="0"/>
  </r>
  <r>
    <s v="209"/>
    <x v="13"/>
    <x v="0"/>
    <s v="002"/>
    <s v="Z1B8050002"/>
    <s v="1865"/>
    <s v="FC"/>
    <s v="00170986"/>
    <s v=""/>
    <s v=""/>
    <s v=""/>
    <s v=""/>
    <n v="0"/>
    <s v=""/>
    <s v="INVERSINES GAL, C.A"/>
    <s v="J500910622"/>
    <n v="4128208"/>
    <n v="0"/>
    <n v="0"/>
    <n v="3558800"/>
    <s v="16"/>
    <n v="569408"/>
    <n v="0"/>
    <s v="-"/>
    <n v="0"/>
    <n v="0"/>
    <s v="-"/>
    <n v="0"/>
    <n v="0"/>
    <s v="-"/>
    <n v="0"/>
  </r>
  <r>
    <s v="210"/>
    <x v="13"/>
    <x v="0"/>
    <s v="002"/>
    <s v="Z1B8050002"/>
    <s v="1865"/>
    <s v="FC"/>
    <s v="00170987-00170994"/>
    <s v=""/>
    <s v=""/>
    <s v=""/>
    <s v=""/>
    <n v="0"/>
    <s v=""/>
    <s v="VENTAS NO CONTRIBUYENTES"/>
    <s v=""/>
    <n v="467482012.38200003"/>
    <n v="0"/>
    <n v="248588910.14999998"/>
    <n v="0"/>
    <s v="-"/>
    <n v="0"/>
    <n v="188700950.19999999"/>
    <s v="16"/>
    <n v="30192152.032000002"/>
    <n v="0"/>
    <s v="-"/>
    <n v="0"/>
    <n v="0"/>
    <s v="-"/>
    <n v="0"/>
  </r>
  <r>
    <s v="271"/>
    <x v="3"/>
    <x v="0"/>
    <s v="002"/>
    <s v="Z1B8050002"/>
    <s v="1866"/>
    <s v="FC"/>
    <s v="00170995-00171003"/>
    <s v=""/>
    <s v=""/>
    <s v=""/>
    <s v=""/>
    <n v="0"/>
    <s v=""/>
    <s v="VENTAS NO CONTRIBUYENTES"/>
    <s v=""/>
    <n v="384978428.75"/>
    <n v="0"/>
    <n v="292429997.95000005"/>
    <n v="0"/>
    <s v="-"/>
    <n v="0"/>
    <n v="79783130"/>
    <s v="16"/>
    <n v="12765300.800000001"/>
    <n v="0"/>
    <s v="-"/>
    <n v="0"/>
    <n v="0"/>
    <s v="-"/>
    <n v="0"/>
  </r>
  <r>
    <s v="325"/>
    <x v="4"/>
    <x v="0"/>
    <s v="002"/>
    <s v="Z1B8050002"/>
    <s v="1867"/>
    <s v="FC"/>
    <s v="00171004-00171058"/>
    <s v=""/>
    <s v=""/>
    <s v=""/>
    <s v=""/>
    <n v="0"/>
    <s v=""/>
    <s v="VENTAS NO CONTRIBUYENTES"/>
    <s v=""/>
    <n v="2285280941.1020002"/>
    <n v="0"/>
    <n v="1814300035.3500001"/>
    <n v="0"/>
    <s v="-"/>
    <n v="0"/>
    <n v="406018022.19999999"/>
    <s v="16"/>
    <n v="64962883.552000001"/>
    <n v="0"/>
    <s v="-"/>
    <n v="0"/>
    <n v="0"/>
    <s v="-"/>
    <n v="0"/>
  </r>
  <r>
    <s v="378"/>
    <x v="5"/>
    <x v="0"/>
    <s v="002"/>
    <s v="Z1B8050002"/>
    <s v="1868"/>
    <s v="FC"/>
    <s v="00171059-00171086"/>
    <s v=""/>
    <s v=""/>
    <s v=""/>
    <s v=""/>
    <n v="0"/>
    <s v=""/>
    <s v="VENTAS NO CONTRIBUYENTES"/>
    <s v=""/>
    <n v="1518524472.0739996"/>
    <n v="0"/>
    <n v="1171809615.5999999"/>
    <n v="0"/>
    <s v="-"/>
    <n v="0"/>
    <n v="298892117.65000004"/>
    <s v="16"/>
    <n v="47822738.824000008"/>
    <n v="0"/>
    <s v="-"/>
    <n v="0"/>
    <n v="0"/>
    <s v="-"/>
    <n v="0"/>
  </r>
  <r>
    <s v="379"/>
    <x v="5"/>
    <x v="0"/>
    <s v="002"/>
    <s v="Z1B8050002"/>
    <s v="1868"/>
    <s v="FC"/>
    <s v="00171087"/>
    <s v=""/>
    <s v=""/>
    <s v=""/>
    <s v=""/>
    <n v="0"/>
    <s v=""/>
    <s v="MAXI LUNCHERIA TODO SABOR C.A"/>
    <s v="J-40020025-3"/>
    <n v="20719678"/>
    <n v="0"/>
    <n v="12929350"/>
    <n v="6715800"/>
    <s v="16"/>
    <n v="1074528"/>
    <n v="0"/>
    <s v="-"/>
    <n v="0"/>
    <n v="0"/>
    <s v="-"/>
    <n v="0"/>
    <n v="0"/>
    <s v="-"/>
    <n v="0"/>
  </r>
  <r>
    <s v="380"/>
    <x v="5"/>
    <x v="0"/>
    <s v="002"/>
    <s v="Z1B8050002"/>
    <s v="1868"/>
    <s v="FC"/>
    <s v="00171088-00171139"/>
    <s v=""/>
    <s v=""/>
    <s v=""/>
    <s v=""/>
    <n v="0"/>
    <s v=""/>
    <s v="VENTAS NO CONTRIBUYENTES"/>
    <s v=""/>
    <n v="2321936318.4660001"/>
    <n v="0"/>
    <n v="1722853889.1500001"/>
    <n v="0"/>
    <s v="-"/>
    <n v="0"/>
    <n v="516450370.09999996"/>
    <s v="-"/>
    <n v="82632059.215999991"/>
    <n v="0"/>
    <s v="-"/>
    <n v="0"/>
    <n v="0"/>
    <s v="-"/>
    <n v="0"/>
  </r>
  <r>
    <s v="408"/>
    <x v="6"/>
    <x v="0"/>
    <s v="002"/>
    <s v="Z1B8050002"/>
    <s v="1869"/>
    <s v="FC"/>
    <s v="00171140-00171163"/>
    <s v=""/>
    <s v=""/>
    <s v=""/>
    <s v=""/>
    <n v="0"/>
    <s v=""/>
    <s v="VENTAS NO CONTRIBUYENTES"/>
    <s v=""/>
    <n v="879570257.93400002"/>
    <n v="0"/>
    <n v="643498182.45000005"/>
    <n v="0"/>
    <s v="-"/>
    <n v="0"/>
    <n v="203510409.90000001"/>
    <s v="16"/>
    <n v="32561665.584000003"/>
    <n v="0"/>
    <s v="-"/>
    <n v="0"/>
    <n v="0"/>
    <s v="-"/>
    <n v="0"/>
  </r>
  <r>
    <s v="409"/>
    <x v="6"/>
    <x v="0"/>
    <s v="002"/>
    <s v="Z1B8050002"/>
    <s v="1869"/>
    <s v="FC"/>
    <s v="00171164"/>
    <s v=""/>
    <s v=""/>
    <s v=""/>
    <s v=""/>
    <n v="0"/>
    <s v=""/>
    <s v="INVERSIONES SUVINCLA 17 C.A."/>
    <s v="J-40751912-3"/>
    <n v="129706808.7"/>
    <n v="0"/>
    <n v="93881287.5"/>
    <n v="30884070"/>
    <s v="16"/>
    <n v="4941451.2"/>
    <n v="0"/>
    <s v="-"/>
    <n v="0"/>
    <n v="0"/>
    <s v="-"/>
    <n v="0"/>
    <n v="0"/>
    <s v="-"/>
    <n v="0"/>
  </r>
  <r>
    <s v="410"/>
    <x v="6"/>
    <x v="0"/>
    <s v="002"/>
    <s v="Z1B8050002"/>
    <s v="1869"/>
    <s v="FC"/>
    <s v="00171165-00171216"/>
    <s v=""/>
    <s v=""/>
    <s v=""/>
    <s v=""/>
    <n v="0"/>
    <s v=""/>
    <s v="VENTAS NO CONTRIBUYENTES"/>
    <s v=""/>
    <n v="1874205055.132"/>
    <n v="0"/>
    <n v="1395495774.9499998"/>
    <n v="0"/>
    <s v="-"/>
    <n v="0"/>
    <n v="412680413.94999999"/>
    <s v="16"/>
    <n v="66028866.231999986"/>
    <n v="0"/>
    <s v="-"/>
    <n v="0"/>
    <n v="0"/>
    <s v="-"/>
    <n v="0"/>
  </r>
  <r>
    <s v="476"/>
    <x v="7"/>
    <x v="0"/>
    <s v="002"/>
    <s v="Z1B8050002"/>
    <s v="1870"/>
    <s v="FC"/>
    <s v="00171217-00171219"/>
    <s v=""/>
    <s v=""/>
    <s v=""/>
    <s v=""/>
    <n v="0"/>
    <s v=""/>
    <s v="VENTAS NO CONTRIBUYENTES"/>
    <s v=""/>
    <n v="47919242"/>
    <n v="0"/>
    <n v="28343546"/>
    <n v="0"/>
    <s v="-"/>
    <n v="0"/>
    <n v="16875600"/>
    <s v="16"/>
    <n v="2700096"/>
    <n v="0"/>
    <s v="-"/>
    <n v="0"/>
    <n v="0"/>
    <s v="-"/>
    <n v="0"/>
  </r>
  <r>
    <s v="519"/>
    <x v="8"/>
    <x v="0"/>
    <s v="002"/>
    <s v="Z1B8050002"/>
    <s v="1871"/>
    <s v="FC"/>
    <s v="00171220-00171295"/>
    <s v=""/>
    <s v=""/>
    <s v=""/>
    <s v=""/>
    <n v="0"/>
    <s v=""/>
    <s v="VENTAS NO CONTRIBUYENTES"/>
    <s v=""/>
    <n v="2260099180.1100001"/>
    <n v="0"/>
    <n v="1635203820.75"/>
    <n v="0"/>
    <s v="-"/>
    <n v="0"/>
    <n v="538702896"/>
    <s v="16"/>
    <n v="86192463.359999999"/>
    <n v="0"/>
    <s v="-"/>
    <n v="0"/>
    <n v="0"/>
    <s v="-"/>
    <n v="0"/>
  </r>
  <r>
    <s v="580"/>
    <x v="9"/>
    <x v="0"/>
    <s v="002"/>
    <s v="Z1B8050002"/>
    <s v="1872"/>
    <s v="FC"/>
    <s v="00171296-00171345"/>
    <s v=""/>
    <s v=""/>
    <s v=""/>
    <s v=""/>
    <n v="0"/>
    <s v=""/>
    <s v="VENTAS NO CONTRIBUYENTES"/>
    <s v=""/>
    <n v="2178521277.3668003"/>
    <n v="0"/>
    <n v="1585428642.75"/>
    <n v="0"/>
    <s v="-"/>
    <n v="0"/>
    <n v="511286753.98000002"/>
    <s v="-"/>
    <n v="81805880.636799991"/>
    <n v="0"/>
    <s v="-"/>
    <n v="0"/>
    <n v="0"/>
    <s v="-"/>
    <n v="0"/>
  </r>
  <r>
    <s v="581"/>
    <x v="9"/>
    <x v="0"/>
    <s v="002"/>
    <s v="Z1B8050002"/>
    <s v="1872"/>
    <s v="NC"/>
    <s v=""/>
    <s v="00000163"/>
    <s v=""/>
    <s v="00171220"/>
    <s v="11/5/2021"/>
    <n v="102627934.56"/>
    <s v="VEN"/>
    <s v="PALACIOS MAYRA"/>
    <s v="V12984665"/>
    <n v="-6929376"/>
    <n v="0"/>
    <n v="0"/>
    <n v="0"/>
    <s v="-"/>
    <n v="0"/>
    <n v="-5973600"/>
    <s v="16"/>
    <n v="-955776"/>
    <n v="0"/>
    <s v="-"/>
    <n v="0"/>
    <n v="0"/>
    <s v="-"/>
    <n v="0"/>
  </r>
  <r>
    <s v="622"/>
    <x v="14"/>
    <x v="0"/>
    <s v="002"/>
    <s v="Z1B8050002"/>
    <s v="1873"/>
    <s v="FC"/>
    <s v="00171346-00171359"/>
    <s v=""/>
    <s v=""/>
    <s v=""/>
    <s v=""/>
    <n v="0"/>
    <s v=""/>
    <s v="VENTAS NO CONTRIBUYENTES"/>
    <s v=""/>
    <n v="563657608.20000005"/>
    <n v="0"/>
    <n v="346972202.25"/>
    <n v="0"/>
    <s v="-"/>
    <n v="0"/>
    <n v="186797763.75"/>
    <s v="-"/>
    <n v="29887642.199999999"/>
    <n v="0"/>
    <s v="-"/>
    <n v="0"/>
    <n v="0"/>
    <s v="-"/>
    <n v="0"/>
  </r>
  <r>
    <s v="623"/>
    <x v="14"/>
    <x v="0"/>
    <s v="002"/>
    <s v="Z1B8050002"/>
    <s v="1873"/>
    <s v="FC"/>
    <s v="00171360"/>
    <s v=""/>
    <s v=""/>
    <s v=""/>
    <s v=""/>
    <n v="0"/>
    <s v=""/>
    <s v="FUNERARIA LA QUINTA"/>
    <s v="J-29413307-0 "/>
    <n v="42105900"/>
    <n v="0"/>
    <n v="42105900"/>
    <n v="0"/>
    <s v="-"/>
    <n v="0"/>
    <n v="0"/>
    <s v="-"/>
    <n v="0"/>
    <n v="0"/>
    <s v="-"/>
    <n v="0"/>
    <n v="0"/>
    <s v="-"/>
    <n v="0"/>
  </r>
  <r>
    <s v="624"/>
    <x v="14"/>
    <x v="0"/>
    <s v="002"/>
    <s v="Z1B8050002"/>
    <s v="1873"/>
    <s v="FC"/>
    <s v="00171361-00171375"/>
    <s v=""/>
    <s v=""/>
    <s v=""/>
    <s v=""/>
    <n v="0"/>
    <s v=""/>
    <s v="VENTAS NO CONTRIBUYENTES"/>
    <s v=""/>
    <n v="564092398.33319986"/>
    <n v="0"/>
    <n v="432570016.64999998"/>
    <n v="0"/>
    <s v="-"/>
    <n v="0"/>
    <n v="113381363.52000001"/>
    <s v="16"/>
    <n v="18141018.163199998"/>
    <n v="0"/>
    <s v="-"/>
    <n v="0"/>
    <n v="0"/>
    <s v="-"/>
    <n v="0"/>
  </r>
  <r>
    <s v="625"/>
    <x v="14"/>
    <x v="0"/>
    <s v="002"/>
    <s v="Z1B8050002"/>
    <s v="1873"/>
    <s v="FC"/>
    <s v="00171376"/>
    <s v=""/>
    <s v=""/>
    <s v=""/>
    <s v=""/>
    <n v="0"/>
    <s v=""/>
    <s v="ALIMENTOS COMARCA C.A"/>
    <s v="J-40706967-5"/>
    <n v="825987566.39680004"/>
    <n v="0"/>
    <n v="685102185.60000002"/>
    <n v="121452914.48"/>
    <s v="16"/>
    <n v="19432466.316799998"/>
    <n v="0"/>
    <s v="-"/>
    <n v="0"/>
    <n v="0"/>
    <s v="-"/>
    <n v="0"/>
    <n v="0"/>
    <s v="-"/>
    <n v="0"/>
  </r>
  <r>
    <s v="626"/>
    <x v="14"/>
    <x v="0"/>
    <s v="002"/>
    <s v="Z1B8050002"/>
    <s v="1873"/>
    <s v="FC"/>
    <s v="00171377"/>
    <s v=""/>
    <s v=""/>
    <s v=""/>
    <s v=""/>
    <n v="0"/>
    <s v=""/>
    <s v="ALIMENTOS COMARCA C.A"/>
    <s v="J-40706967-5"/>
    <n v="50784927.600000001"/>
    <n v="0"/>
    <n v="5829000"/>
    <n v="38755110"/>
    <s v="16"/>
    <n v="6200817.5999999996"/>
    <n v="0"/>
    <s v="-"/>
    <n v="0"/>
    <n v="0"/>
    <s v="-"/>
    <n v="0"/>
    <n v="0"/>
    <s v="-"/>
    <n v="0"/>
  </r>
  <r>
    <s v="627"/>
    <x v="14"/>
    <x v="0"/>
    <s v="002"/>
    <s v="Z1B8050002"/>
    <s v="1873"/>
    <s v="FC"/>
    <s v="00171378-00171383"/>
    <s v=""/>
    <s v=""/>
    <s v=""/>
    <s v=""/>
    <n v="0"/>
    <s v=""/>
    <s v="VENTAS NO CONTRIBUYENTES"/>
    <s v=""/>
    <n v="258650774.95000002"/>
    <n v="0"/>
    <n v="110763888.75"/>
    <n v="0"/>
    <s v="-"/>
    <n v="0"/>
    <n v="127488695"/>
    <s v="16"/>
    <n v="20398191.200000003"/>
    <n v="0"/>
    <s v="-"/>
    <n v="0"/>
    <n v="0"/>
    <s v="-"/>
    <n v="0"/>
  </r>
  <r>
    <s v="628"/>
    <x v="14"/>
    <x v="0"/>
    <s v="002"/>
    <s v="Z1B8050002"/>
    <s v="1873"/>
    <s v="FC"/>
    <s v="00171384"/>
    <s v=""/>
    <s v=""/>
    <s v=""/>
    <s v=""/>
    <n v="0"/>
    <s v=""/>
    <s v="TRANSPORTES ALEXAUR C.A."/>
    <s v="J-410686723"/>
    <n v="401069651.19999999"/>
    <n v="0"/>
    <n v="388582460"/>
    <n v="10764820"/>
    <s v="16"/>
    <n v="1722371.2"/>
    <n v="0"/>
    <s v="-"/>
    <n v="0"/>
    <n v="0"/>
    <s v="-"/>
    <n v="0"/>
    <n v="0"/>
    <s v="-"/>
    <n v="0"/>
  </r>
  <r>
    <s v="629"/>
    <x v="14"/>
    <x v="0"/>
    <s v="002"/>
    <s v="Z1B8050002"/>
    <s v="1873"/>
    <s v="FC"/>
    <s v="00171385-00171401"/>
    <s v=""/>
    <s v=""/>
    <s v=""/>
    <s v=""/>
    <n v="0"/>
    <s v=""/>
    <s v="VENTAS NO CONTRIBUYENTES"/>
    <s v=""/>
    <n v="501783460.04799992"/>
    <n v="0"/>
    <n v="366345664.49999994"/>
    <n v="0"/>
    <s v="-"/>
    <n v="0"/>
    <n v="116756720.3"/>
    <s v="16"/>
    <n v="18681075.248"/>
    <n v="0"/>
    <s v="-"/>
    <n v="0"/>
    <n v="0"/>
    <s v="-"/>
    <n v="0"/>
  </r>
  <r>
    <s v="690"/>
    <x v="10"/>
    <x v="0"/>
    <s v="002"/>
    <s v="Z1B8050002"/>
    <s v="1874"/>
    <s v="FC"/>
    <s v="00171402-00171482"/>
    <s v=""/>
    <s v=""/>
    <s v=""/>
    <s v=""/>
    <n v="0"/>
    <s v=""/>
    <s v="VENTAS NO CONTRIBUYENTES"/>
    <s v=""/>
    <n v="2873493527.0239992"/>
    <n v="0"/>
    <n v="2393732486.4999995"/>
    <n v="0"/>
    <s v="-"/>
    <n v="0"/>
    <n v="413587103.90000004"/>
    <s v="16"/>
    <n v="66173936.623999991"/>
    <n v="0"/>
    <s v="-"/>
    <n v="0"/>
    <n v="0"/>
    <s v="-"/>
    <n v="0"/>
  </r>
  <r>
    <s v="748"/>
    <x v="11"/>
    <x v="0"/>
    <s v="002"/>
    <s v="Z1B8050002"/>
    <s v="1875"/>
    <s v="FC"/>
    <s v="00171483-00171581"/>
    <s v=""/>
    <s v=""/>
    <s v=""/>
    <s v=""/>
    <n v="0"/>
    <s v=""/>
    <s v="VENTAS NO CONTRIBUYENTES"/>
    <s v=""/>
    <n v="4019180442.0519996"/>
    <n v="0"/>
    <n v="3018412592.599999"/>
    <n v="0"/>
    <s v="-"/>
    <n v="0"/>
    <n v="862730904.70000017"/>
    <s v="16"/>
    <n v="138036944.752"/>
    <n v="0"/>
    <s v="-"/>
    <n v="0"/>
    <n v="0"/>
    <s v="-"/>
    <n v="0"/>
  </r>
  <r>
    <s v="59"/>
    <x v="0"/>
    <x v="0"/>
    <s v="008"/>
    <s v="Z1B8050003"/>
    <s v="1805"/>
    <s v="FC"/>
    <s v="00177021-00177113"/>
    <s v=""/>
    <s v=""/>
    <s v=""/>
    <s v=""/>
    <n v="0"/>
    <s v=""/>
    <s v="VENTAS NO CONTRIBUYENTES"/>
    <s v=""/>
    <n v="4005729469.9230013"/>
    <n v="0"/>
    <n v="3145079237.7750001"/>
    <n v="0"/>
    <s v="-"/>
    <n v="0"/>
    <n v="741939855.30000007"/>
    <s v="-"/>
    <n v="118710376.848"/>
    <n v="0"/>
    <s v="-"/>
    <n v="0"/>
    <n v="0"/>
    <s v="-"/>
    <n v="0"/>
  </r>
  <r>
    <s v="86"/>
    <x v="12"/>
    <x v="0"/>
    <s v="008"/>
    <s v="Z1B8050003"/>
    <s v="1806"/>
    <s v="FC"/>
    <s v="00177114-00177192"/>
    <s v=""/>
    <s v=""/>
    <s v=""/>
    <s v=""/>
    <n v="0"/>
    <s v=""/>
    <s v="VENTAS NO CONTRIBUYENTES"/>
    <s v=""/>
    <n v="3203673307.2856002"/>
    <n v="0"/>
    <n v="2458575438.5499992"/>
    <n v="0"/>
    <s v="-"/>
    <n v="0"/>
    <n v="642325748.91000009"/>
    <s v="16"/>
    <n v="102772119.82560001"/>
    <n v="0"/>
    <s v="-"/>
    <n v="0"/>
    <n v="0"/>
    <s v="-"/>
    <n v="0"/>
  </r>
  <r>
    <s v="134"/>
    <x v="1"/>
    <x v="0"/>
    <s v="008"/>
    <s v="Z1B8050003"/>
    <s v="1807"/>
    <s v="FC"/>
    <s v="00177193-00177253"/>
    <s v=""/>
    <s v=""/>
    <s v=""/>
    <s v=""/>
    <n v="0"/>
    <s v=""/>
    <s v="VENTAS NO CONTRIBUYENTES"/>
    <s v=""/>
    <n v="2206630026.8020005"/>
    <n v="0"/>
    <n v="1698362690.0500002"/>
    <n v="0"/>
    <s v="-"/>
    <n v="0"/>
    <n v="438161497.19999999"/>
    <s v="16"/>
    <n v="70105839.551999986"/>
    <n v="0"/>
    <s v="-"/>
    <n v="0"/>
    <n v="0"/>
    <s v="-"/>
    <n v="0"/>
  </r>
  <r>
    <s v="180"/>
    <x v="2"/>
    <x v="0"/>
    <s v="008"/>
    <s v="Z1B8050003"/>
    <s v="1808"/>
    <s v="FC"/>
    <s v="00177254-00177310"/>
    <s v=""/>
    <s v=""/>
    <s v=""/>
    <s v=""/>
    <n v="0"/>
    <s v=""/>
    <s v="VENTAS NO CONTRIBUYENTES"/>
    <s v=""/>
    <n v="1077634868.181"/>
    <n v="0"/>
    <n v="864964526.32499993"/>
    <n v="0"/>
    <s v="-"/>
    <n v="0"/>
    <n v="183336501.59999999"/>
    <s v="16"/>
    <n v="29333840.256000005"/>
    <n v="0"/>
    <s v="-"/>
    <n v="0"/>
    <n v="0"/>
    <s v="-"/>
    <n v="0"/>
  </r>
  <r>
    <s v="222"/>
    <x v="13"/>
    <x v="0"/>
    <s v="008"/>
    <s v="Z1B8050003"/>
    <s v="1809"/>
    <s v="FC"/>
    <s v="00177311-00177323"/>
    <s v=""/>
    <s v=""/>
    <s v=""/>
    <s v=""/>
    <n v="0"/>
    <s v=""/>
    <s v="VENTAS NO CONTRIBUYENTES"/>
    <s v=""/>
    <n v="228076054.15799999"/>
    <n v="0"/>
    <n v="157017642.64999998"/>
    <n v="0"/>
    <s v="-"/>
    <n v="0"/>
    <n v="61257251.299999997"/>
    <s v="16"/>
    <n v="9801160.2080000006"/>
    <n v="0"/>
    <s v="-"/>
    <n v="0"/>
    <n v="0"/>
    <s v="-"/>
    <n v="0"/>
  </r>
  <r>
    <s v="223"/>
    <x v="13"/>
    <x v="0"/>
    <s v="008"/>
    <s v="Z1B8050003"/>
    <s v="1809"/>
    <s v="FC"/>
    <s v="00177324"/>
    <s v=""/>
    <s v=""/>
    <s v=""/>
    <s v=""/>
    <n v="0"/>
    <s v=""/>
    <s v="FRIGORIFICO GENESIS AN-CAR, CA"/>
    <s v="J-30282006-5"/>
    <n v="36449000"/>
    <n v="0"/>
    <n v="36449000"/>
    <n v="0"/>
    <s v="-"/>
    <n v="0"/>
    <n v="0"/>
    <s v="-"/>
    <n v="0"/>
    <n v="0"/>
    <s v="-"/>
    <n v="0"/>
    <n v="0"/>
    <s v="-"/>
    <n v="0"/>
  </r>
  <r>
    <s v="224"/>
    <x v="13"/>
    <x v="0"/>
    <s v="008"/>
    <s v="Z1B8050003"/>
    <s v="1809"/>
    <s v="FC"/>
    <s v="00177325-00177394"/>
    <s v=""/>
    <s v=""/>
    <s v=""/>
    <s v=""/>
    <n v="0"/>
    <s v=""/>
    <s v="VENTAS NO CONTRIBUYENTES"/>
    <s v=""/>
    <n v="1511286044.7500002"/>
    <n v="0"/>
    <n v="1130256522.3000002"/>
    <n v="0"/>
    <s v="-"/>
    <n v="0"/>
    <n v="328473726.25"/>
    <s v="-"/>
    <n v="52555796.199999981"/>
    <n v="0"/>
    <s v="-"/>
    <n v="0"/>
    <n v="0"/>
    <s v="-"/>
    <n v="0"/>
  </r>
  <r>
    <s v="279"/>
    <x v="3"/>
    <x v="0"/>
    <s v="008"/>
    <s v="Z1B8050003"/>
    <s v="1810"/>
    <s v="FC"/>
    <s v="00177395-00177477"/>
    <s v=""/>
    <s v=""/>
    <s v=""/>
    <s v=""/>
    <n v="0"/>
    <s v=""/>
    <s v="VENTAS NO CONTRIBUYENTES"/>
    <s v=""/>
    <n v="2162684844.2120004"/>
    <n v="0"/>
    <n v="1563216206.7000003"/>
    <n v="0"/>
    <s v="-"/>
    <n v="0"/>
    <n v="516783308.19999993"/>
    <s v="-"/>
    <n v="82685329.311999977"/>
    <n v="0"/>
    <s v="-"/>
    <n v="0"/>
    <n v="0"/>
    <s v="-"/>
    <n v="0"/>
  </r>
  <r>
    <s v="280"/>
    <x v="3"/>
    <x v="0"/>
    <s v="008"/>
    <s v="Z1B8050003"/>
    <s v="1810"/>
    <s v="NC"/>
    <s v=""/>
    <s v="00000160"/>
    <s v=""/>
    <s v="00177462"/>
    <s v="6/5/2021"/>
    <n v="139448995"/>
    <s v="VEN"/>
    <s v="JEAN CARLOS PEREZ"/>
    <s v="V16772501 "/>
    <n v="-139448995"/>
    <n v="0"/>
    <n v="-118891185"/>
    <n v="0"/>
    <s v="-"/>
    <n v="0"/>
    <n v="-17722250"/>
    <s v="16"/>
    <n v="-2835560"/>
    <n v="0"/>
    <s v="-"/>
    <n v="0"/>
    <n v="0"/>
    <s v="-"/>
    <n v="0"/>
  </r>
  <r>
    <s v="336"/>
    <x v="4"/>
    <x v="0"/>
    <s v="008"/>
    <s v="Z1B8050003"/>
    <s v="1811"/>
    <s v="FC"/>
    <s v="00177478-00177566"/>
    <s v=""/>
    <s v=""/>
    <s v=""/>
    <s v=""/>
    <n v="0"/>
    <s v=""/>
    <s v="VENTAS NO CONTRIBUYENTES"/>
    <s v=""/>
    <n v="2590099295.0679994"/>
    <n v="0"/>
    <n v="2082587174.7499998"/>
    <n v="0"/>
    <s v="-"/>
    <n v="0"/>
    <n v="437510448.54999995"/>
    <s v="-"/>
    <n v="70001671.767999992"/>
    <n v="0"/>
    <s v="-"/>
    <n v="0"/>
    <n v="0"/>
    <s v="-"/>
    <n v="0"/>
  </r>
  <r>
    <s v="388"/>
    <x v="5"/>
    <x v="0"/>
    <s v="008"/>
    <s v="Z1B8050003"/>
    <s v="1812"/>
    <s v="FC"/>
    <s v="00177567-00177592"/>
    <s v=""/>
    <s v=""/>
    <s v=""/>
    <s v=""/>
    <n v="0"/>
    <s v=""/>
    <s v="VENTAS NO CONTRIBUYENTES"/>
    <s v=""/>
    <n v="890262176.91599989"/>
    <n v="0"/>
    <n v="782657404.20000005"/>
    <n v="0"/>
    <s v="-"/>
    <n v="0"/>
    <n v="92762735.099999994"/>
    <s v="16"/>
    <n v="14842037.616"/>
    <n v="0"/>
    <s v="-"/>
    <n v="0"/>
    <n v="0"/>
    <s v="-"/>
    <n v="0"/>
  </r>
  <r>
    <s v="389"/>
    <x v="5"/>
    <x v="0"/>
    <s v="008"/>
    <s v="Z1B8050003"/>
    <s v="1812"/>
    <s v="FC"/>
    <s v="00177593"/>
    <s v=""/>
    <s v=""/>
    <s v=""/>
    <s v=""/>
    <n v="0"/>
    <s v=""/>
    <s v="MANTENIMIENTOS ARFERCA C.A"/>
    <s v="J41073527-9"/>
    <n v="66005895.899999999"/>
    <n v="0"/>
    <n v="57742821.5"/>
    <n v="7123340"/>
    <s v="16"/>
    <n v="1139734.3999999999"/>
    <n v="0"/>
    <s v="-"/>
    <n v="0"/>
    <n v="0"/>
    <s v="-"/>
    <n v="0"/>
    <n v="0"/>
    <s v="-"/>
    <n v="0"/>
  </r>
  <r>
    <s v="390"/>
    <x v="5"/>
    <x v="0"/>
    <s v="008"/>
    <s v="Z1B8050003"/>
    <s v="1812"/>
    <s v="FC"/>
    <s v="00177594-00177662"/>
    <s v=""/>
    <s v=""/>
    <s v=""/>
    <s v=""/>
    <n v="0"/>
    <s v=""/>
    <s v="VENTAS NO CONTRIBUYENTES"/>
    <s v=""/>
    <n v="2533568686.9880004"/>
    <n v="0"/>
    <n v="1855068067.8999999"/>
    <n v="0"/>
    <s v="-"/>
    <n v="0"/>
    <n v="584914326.79999995"/>
    <s v="-"/>
    <n v="93586292.288000003"/>
    <n v="0"/>
    <s v="-"/>
    <n v="0"/>
    <n v="0"/>
    <s v="-"/>
    <n v="0"/>
  </r>
  <r>
    <s v="391"/>
    <x v="5"/>
    <x v="0"/>
    <s v="008"/>
    <s v="Z1B8050003"/>
    <s v="1812"/>
    <s v="NC"/>
    <s v=""/>
    <s v="00000161"/>
    <s v=""/>
    <s v="00177608"/>
    <s v="8/5/2021"/>
    <n v="110668979.40000001"/>
    <s v="VEN"/>
    <s v="JOANQUER DAVILA"/>
    <s v="V15106684"/>
    <n v="-2238600"/>
    <n v="0"/>
    <n v="-2238600"/>
    <n v="0"/>
    <s v="-"/>
    <n v="0"/>
    <n v="0"/>
    <s v="-"/>
    <n v="0"/>
    <n v="0"/>
    <s v="-"/>
    <n v="0"/>
    <n v="0"/>
    <s v="-"/>
    <n v="0"/>
  </r>
  <r>
    <s v="420"/>
    <x v="6"/>
    <x v="0"/>
    <s v="008"/>
    <s v="Z1B8050003"/>
    <s v="1813"/>
    <s v="FC"/>
    <s v="00177663-00177742"/>
    <s v=""/>
    <s v=""/>
    <s v=""/>
    <s v=""/>
    <n v="0"/>
    <s v=""/>
    <s v="VENTAS NO CONTRIBUYENTES"/>
    <s v=""/>
    <n v="2229228252.8359995"/>
    <n v="0"/>
    <n v="1672326068.9000001"/>
    <n v="0"/>
    <s v="-"/>
    <n v="0"/>
    <n v="480088089.60000002"/>
    <s v="-"/>
    <n v="76814094.335999981"/>
    <n v="0"/>
    <s v="-"/>
    <n v="0"/>
    <n v="0"/>
    <s v="-"/>
    <n v="0"/>
  </r>
  <r>
    <s v="489"/>
    <x v="7"/>
    <x v="0"/>
    <s v="008"/>
    <s v="Z1B8050003"/>
    <s v="1814"/>
    <s v="FC"/>
    <s v="00177743-00177772"/>
    <s v=""/>
    <s v=""/>
    <s v=""/>
    <s v=""/>
    <n v="0"/>
    <s v=""/>
    <s v="VENTAS NO CONTRIBUYENTES"/>
    <s v=""/>
    <n v="826897814.88999999"/>
    <n v="0"/>
    <n v="668143414.75"/>
    <n v="0"/>
    <s v="-"/>
    <n v="0"/>
    <n v="136857241.5"/>
    <s v="-"/>
    <n v="21897158.640000001"/>
    <n v="0"/>
    <s v="-"/>
    <n v="0"/>
    <n v="0"/>
    <s v="-"/>
    <n v="0"/>
  </r>
  <r>
    <s v="490"/>
    <x v="7"/>
    <x v="0"/>
    <s v="008"/>
    <s v="Z1B8050003"/>
    <s v="1814"/>
    <s v="FC"/>
    <s v="00177773"/>
    <s v=""/>
    <s v=""/>
    <s v=""/>
    <s v=""/>
    <n v="0"/>
    <s v=""/>
    <s v="VOV-3 CONTAC CENTER"/>
    <s v="J29809525-3"/>
    <n v="20013658"/>
    <n v="0"/>
    <n v="12123454"/>
    <n v="6801900"/>
    <s v="16"/>
    <n v="1088304"/>
    <n v="0"/>
    <s v="-"/>
    <n v="0"/>
    <n v="0"/>
    <s v="-"/>
    <n v="0"/>
    <n v="0"/>
    <s v="-"/>
    <n v="0"/>
  </r>
  <r>
    <s v="491"/>
    <x v="7"/>
    <x v="0"/>
    <s v="008"/>
    <s v="Z1B8050003"/>
    <s v="1814"/>
    <s v="FC"/>
    <s v="00177774-00177788"/>
    <s v=""/>
    <s v=""/>
    <s v=""/>
    <s v=""/>
    <n v="0"/>
    <s v=""/>
    <s v="VENTAS NO CONTRIBUYENTES"/>
    <s v=""/>
    <n v="435173401.74999994"/>
    <n v="0"/>
    <n v="334957823.35000002"/>
    <n v="0"/>
    <s v="-"/>
    <n v="0"/>
    <n v="86392740"/>
    <s v="16"/>
    <n v="13822838.4"/>
    <n v="0"/>
    <s v="-"/>
    <n v="0"/>
    <n v="0"/>
    <s v="-"/>
    <n v="0"/>
  </r>
  <r>
    <s v="528"/>
    <x v="8"/>
    <x v="0"/>
    <s v="008"/>
    <s v="Z1B8050003"/>
    <s v="1815"/>
    <s v="FC"/>
    <s v="00177789-00177850"/>
    <s v=""/>
    <s v=""/>
    <s v=""/>
    <s v=""/>
    <n v="0"/>
    <s v=""/>
    <s v="VENTAS NO CONTRIBUYENTES"/>
    <s v=""/>
    <n v="1930870213.1015999"/>
    <n v="0"/>
    <n v="1519498515.25"/>
    <n v="0"/>
    <s v="-"/>
    <n v="0"/>
    <n v="354630774.00999999"/>
    <s v="16"/>
    <n v="56740923.841599993"/>
    <n v="0"/>
    <s v="-"/>
    <n v="0"/>
    <n v="0"/>
    <s v="-"/>
    <n v="0"/>
  </r>
  <r>
    <s v="591"/>
    <x v="9"/>
    <x v="0"/>
    <s v="008"/>
    <s v="Z1B8050003"/>
    <s v="1816"/>
    <s v="FC"/>
    <s v="00177851-00177906"/>
    <s v=""/>
    <s v=""/>
    <s v=""/>
    <s v=""/>
    <n v="0"/>
    <s v=""/>
    <s v="VENTAS NO CONTRIBUYENTES"/>
    <s v=""/>
    <n v="1423182113.8216"/>
    <n v="0"/>
    <n v="968964679.75"/>
    <n v="0"/>
    <s v="-"/>
    <n v="0"/>
    <n v="391566753.50999999"/>
    <s v="-"/>
    <n v="62650680.5616"/>
    <n v="0"/>
    <s v="-"/>
    <n v="0"/>
    <n v="0"/>
    <s v="-"/>
    <n v="0"/>
  </r>
  <r>
    <s v="592"/>
    <x v="9"/>
    <x v="0"/>
    <s v="008"/>
    <s v="Z1B8050003"/>
    <s v="1816"/>
    <s v="NC"/>
    <s v=""/>
    <s v="00000162"/>
    <s v=""/>
    <s v="00177872"/>
    <s v="12/5/2021"/>
    <n v="145940587.46000001"/>
    <s v="VEN"/>
    <s v="FELIPE BLANCO"/>
    <s v="V10864140"/>
    <n v="-5700000"/>
    <n v="0"/>
    <n v="-5700000"/>
    <n v="0"/>
    <s v="-"/>
    <n v="0"/>
    <n v="0"/>
    <s v="-"/>
    <n v="0"/>
    <n v="0"/>
    <s v="-"/>
    <n v="0"/>
    <n v="0"/>
    <s v="-"/>
    <n v="0"/>
  </r>
  <r>
    <s v="639"/>
    <x v="14"/>
    <x v="0"/>
    <s v="008"/>
    <s v="Z1B8050003"/>
    <s v="1817"/>
    <s v="FC"/>
    <s v="00177907-00177982"/>
    <s v=""/>
    <s v=""/>
    <s v=""/>
    <s v=""/>
    <n v="0"/>
    <s v=""/>
    <s v="VENTAS NO CONTRIBUYENTES"/>
    <s v=""/>
    <n v="2132302159.892"/>
    <n v="0"/>
    <n v="1596684247.1500003"/>
    <n v="0"/>
    <s v="-"/>
    <n v="0"/>
    <n v="461739579.94999999"/>
    <s v="-"/>
    <n v="73878332.792000011"/>
    <n v="0"/>
    <s v="-"/>
    <n v="0"/>
    <n v="0"/>
    <s v="-"/>
    <n v="0"/>
  </r>
  <r>
    <s v="699"/>
    <x v="10"/>
    <x v="0"/>
    <s v="008"/>
    <s v="Z1B8050003"/>
    <s v="1818"/>
    <s v="FC"/>
    <s v="00177983-00178009"/>
    <s v=""/>
    <s v=""/>
    <s v=""/>
    <s v=""/>
    <n v="0"/>
    <s v=""/>
    <s v="VENTAS NO CONTRIBUYENTES"/>
    <s v=""/>
    <n v="1552960786.8959999"/>
    <n v="0"/>
    <n v="1164666208.4000001"/>
    <n v="0"/>
    <s v="-"/>
    <n v="0"/>
    <n v="334736705.59999996"/>
    <s v="16"/>
    <n v="53557872.895999998"/>
    <n v="0"/>
    <s v="-"/>
    <n v="0"/>
    <n v="0"/>
    <s v="-"/>
    <n v="0"/>
  </r>
  <r>
    <s v="700"/>
    <x v="10"/>
    <x v="0"/>
    <s v="008"/>
    <s v="Z1B8050003"/>
    <s v="1818"/>
    <s v="FC"/>
    <s v="00178010"/>
    <s v=""/>
    <s v=""/>
    <s v=""/>
    <s v=""/>
    <n v="0"/>
    <s v=""/>
    <s v="MAXI LUNCHERIA TODO SABOR C.A"/>
    <s v="J-40020025-3"/>
    <n v="17071060"/>
    <n v="0"/>
    <n v="17071060"/>
    <n v="0"/>
    <s v="-"/>
    <n v="0"/>
    <n v="0"/>
    <s v="-"/>
    <n v="0"/>
    <n v="0"/>
    <s v="-"/>
    <n v="0"/>
    <n v="0"/>
    <s v="-"/>
    <n v="0"/>
  </r>
  <r>
    <s v="701"/>
    <x v="10"/>
    <x v="0"/>
    <s v="008"/>
    <s v="Z1B8050003"/>
    <s v="1818"/>
    <s v="FC"/>
    <s v="00178011-00178059"/>
    <s v=""/>
    <s v=""/>
    <s v=""/>
    <s v=""/>
    <n v="0"/>
    <s v=""/>
    <s v="VENTAS NO CONTRIBUYENTES"/>
    <s v=""/>
    <n v="1634329698.8035996"/>
    <n v="0"/>
    <n v="1292374880.8"/>
    <n v="0"/>
    <s v="-"/>
    <n v="0"/>
    <n v="294788636.21000004"/>
    <s v="-"/>
    <n v="47166181.793600008"/>
    <n v="0"/>
    <s v="-"/>
    <n v="0"/>
    <n v="0"/>
    <s v="-"/>
    <n v="0"/>
  </r>
  <r>
    <s v="702"/>
    <x v="10"/>
    <x v="0"/>
    <s v="008"/>
    <s v="Z1B8050003"/>
    <s v="1818"/>
    <s v="NC"/>
    <s v=""/>
    <s v="00000163"/>
    <s v=""/>
    <s v="00178000"/>
    <s v="14/5/2021"/>
    <n v="5075200"/>
    <s v="VEN"/>
    <s v="JOSE RAMIREZ"/>
    <s v="V9391418 "/>
    <n v="-5075200"/>
    <n v="0"/>
    <n v="-5075200"/>
    <n v="0"/>
    <s v="-"/>
    <n v="0"/>
    <n v="0"/>
    <s v="-"/>
    <n v="0"/>
    <n v="0"/>
    <s v="-"/>
    <n v="0"/>
    <n v="0"/>
    <s v="-"/>
    <n v="0"/>
  </r>
  <r>
    <s v="764"/>
    <x v="11"/>
    <x v="0"/>
    <s v="008"/>
    <s v="Z1B8050003"/>
    <s v="1819"/>
    <s v="FC"/>
    <s v="00178060-00178143"/>
    <s v=""/>
    <s v=""/>
    <s v=""/>
    <s v=""/>
    <n v="0"/>
    <s v=""/>
    <s v="VENTAS NO CONTRIBUYENTES"/>
    <s v=""/>
    <n v="3628962883.2399988"/>
    <n v="0"/>
    <n v="2795055513.000001"/>
    <n v="0"/>
    <s v="-"/>
    <n v="0"/>
    <n v="718885664"/>
    <s v="-"/>
    <n v="115021706.24000001"/>
    <n v="0"/>
    <s v="-"/>
    <n v="0"/>
    <n v="0"/>
    <s v="-"/>
    <n v="0"/>
  </r>
  <r>
    <s v="765"/>
    <x v="11"/>
    <x v="0"/>
    <s v="008"/>
    <s v="Z1B8050003"/>
    <s v="1819"/>
    <s v="NC"/>
    <s v=""/>
    <s v="00000164"/>
    <s v=""/>
    <s v="00177988"/>
    <s v="14/5/2021"/>
    <n v="268388474.02000001"/>
    <s v="VEN"/>
    <s v="RICHARD ARRIETA"/>
    <s v="V14850779"/>
    <n v="-7695000"/>
    <n v="0"/>
    <n v="-7695000"/>
    <n v="0"/>
    <s v="-"/>
    <n v="0"/>
    <n v="0"/>
    <s v="-"/>
    <n v="0"/>
    <n v="0"/>
    <s v="-"/>
    <n v="0"/>
    <n v="0"/>
    <s v="-"/>
    <n v="0"/>
  </r>
  <r>
    <s v="58"/>
    <x v="0"/>
    <x v="0"/>
    <s v="007"/>
    <s v="Z1B8050013"/>
    <s v="1889"/>
    <s v="FC"/>
    <s v="00179212-00179248"/>
    <s v=""/>
    <s v=""/>
    <s v=""/>
    <s v=""/>
    <n v="0"/>
    <s v=""/>
    <s v="VENTAS NO CONTRIBUYENTES"/>
    <s v=""/>
    <n v="2848892307.744"/>
    <n v="0"/>
    <n v="2249293248.2999997"/>
    <n v="0"/>
    <s v="-"/>
    <n v="0"/>
    <n v="516895740.89999998"/>
    <s v="16"/>
    <n v="82703318.544"/>
    <n v="0"/>
    <s v="-"/>
    <n v="0"/>
    <n v="0"/>
    <s v="-"/>
    <n v="0"/>
  </r>
  <r>
    <s v="85"/>
    <x v="12"/>
    <x v="0"/>
    <s v="007"/>
    <s v="Z1B8050013"/>
    <s v="1890"/>
    <s v="FC"/>
    <s v="00179249-00179341"/>
    <s v=""/>
    <s v=""/>
    <s v=""/>
    <s v=""/>
    <n v="0"/>
    <s v=""/>
    <s v="VENTAS NO CONTRIBUYENTES"/>
    <s v=""/>
    <n v="3392112373"/>
    <n v="0"/>
    <n v="2494631122.8999996"/>
    <n v="0"/>
    <s v="-"/>
    <n v="0"/>
    <n v="773690732.83500004"/>
    <s v="16"/>
    <n v="123790517.25360002"/>
    <n v="0"/>
    <s v="-"/>
    <n v="0"/>
    <n v="0"/>
    <s v="-"/>
    <n v="0"/>
  </r>
  <r>
    <s v="133"/>
    <x v="1"/>
    <x v="0"/>
    <s v="007"/>
    <s v="Z1B8050013"/>
    <s v="1891"/>
    <s v="FC"/>
    <s v="00179342-00179368"/>
    <s v=""/>
    <s v=""/>
    <s v=""/>
    <s v=""/>
    <n v="0"/>
    <s v=""/>
    <s v="VENTAS NO CONTRIBUYENTES"/>
    <s v=""/>
    <n v="795988577.26300001"/>
    <n v="0"/>
    <n v="609116085.625"/>
    <n v="0"/>
    <s v="-"/>
    <n v="0"/>
    <n v="161096975.55000001"/>
    <s v="16"/>
    <n v="25775516.088000003"/>
    <n v="0"/>
    <s v="-"/>
    <n v="0"/>
    <n v="0"/>
    <s v="-"/>
    <n v="0"/>
  </r>
  <r>
    <s v="179"/>
    <x v="2"/>
    <x v="0"/>
    <s v="007"/>
    <s v="Z1B8050013"/>
    <s v="1892"/>
    <s v="FC"/>
    <s v="00179369-00179375"/>
    <s v=""/>
    <s v=""/>
    <s v=""/>
    <s v=""/>
    <n v="0"/>
    <s v=""/>
    <s v="VENTAS NO CONTRIBUYENTES"/>
    <s v=""/>
    <n v="215463671.32500002"/>
    <n v="0"/>
    <n v="176247116.32499999"/>
    <n v="0"/>
    <s v="-"/>
    <n v="0"/>
    <n v="33807375"/>
    <s v="16"/>
    <n v="5409180"/>
    <n v="0"/>
    <s v="-"/>
    <n v="0"/>
    <n v="0"/>
    <s v="-"/>
    <n v="0"/>
  </r>
  <r>
    <s v="221"/>
    <x v="13"/>
    <x v="0"/>
    <s v="007"/>
    <s v="Z1B8050013"/>
    <s v="1893"/>
    <s v="FC"/>
    <s v="00179376-00179390"/>
    <s v=""/>
    <s v=""/>
    <s v=""/>
    <s v=""/>
    <n v="0"/>
    <s v=""/>
    <s v="VENTAS NO CONTRIBUYENTES"/>
    <s v=""/>
    <n v="331073322.92000002"/>
    <n v="0"/>
    <n v="289408884.29999995"/>
    <n v="0"/>
    <s v="-"/>
    <n v="0"/>
    <n v="35917619.5"/>
    <s v="-"/>
    <n v="5746819.1199999992"/>
    <n v="0"/>
    <s v="-"/>
    <n v="0"/>
    <n v="0"/>
    <s v="-"/>
    <n v="0"/>
  </r>
  <r>
    <s v="335"/>
    <x v="4"/>
    <x v="0"/>
    <s v="007"/>
    <s v="Z1B8050013"/>
    <s v="1895"/>
    <s v="FC"/>
    <s v="00179391-00179441"/>
    <s v=""/>
    <s v=""/>
    <s v=""/>
    <s v=""/>
    <n v="0"/>
    <s v=""/>
    <s v="VENTAS NO CONTRIBUYENTES"/>
    <s v=""/>
    <n v="1986713296.1956"/>
    <n v="0"/>
    <n v="1502868851.5"/>
    <n v="0"/>
    <s v="-"/>
    <n v="0"/>
    <n v="417107279.91000003"/>
    <s v="-"/>
    <n v="66737164.785600007"/>
    <n v="0"/>
    <s v="-"/>
    <n v="0"/>
    <n v="0"/>
    <s v="-"/>
    <n v="0"/>
  </r>
  <r>
    <s v="387"/>
    <x v="5"/>
    <x v="0"/>
    <s v="007"/>
    <s v="Z1B8050013"/>
    <s v="1896"/>
    <s v="FC"/>
    <s v="00179442-00179556"/>
    <s v=""/>
    <s v=""/>
    <s v=""/>
    <s v=""/>
    <n v="0"/>
    <s v=""/>
    <s v="VENTAS NO CONTRIBUYENTES"/>
    <s v=""/>
    <n v="5249851199.75"/>
    <n v="0"/>
    <n v="3868931699.1999998"/>
    <n v="0"/>
    <s v="-"/>
    <n v="0"/>
    <n v="1190447845.3"/>
    <s v="16"/>
    <n v="190471655.25"/>
    <n v="0"/>
    <s v="-"/>
    <n v="0"/>
    <n v="0"/>
    <s v="-"/>
    <n v="0"/>
  </r>
  <r>
    <s v="418"/>
    <x v="6"/>
    <x v="0"/>
    <s v="007"/>
    <s v="Z1B8050013"/>
    <s v="1897"/>
    <s v="FC"/>
    <s v="00179557-00179635"/>
    <s v=""/>
    <s v=""/>
    <s v=""/>
    <s v=""/>
    <n v="0"/>
    <s v=""/>
    <s v="VENTAS NO CONTRIBUYENTES"/>
    <s v=""/>
    <n v="2824015330.7960005"/>
    <n v="0"/>
    <n v="2147302146.9500003"/>
    <n v="0"/>
    <s v="-"/>
    <n v="0"/>
    <n v="583373434.3499999"/>
    <s v="-"/>
    <n v="93339749.496000022"/>
    <n v="0"/>
    <s v="-"/>
    <n v="0"/>
    <n v="0"/>
    <s v="-"/>
    <n v="0"/>
  </r>
  <r>
    <s v="419"/>
    <x v="6"/>
    <x v="0"/>
    <s v="007"/>
    <s v="Z1B8050013"/>
    <s v="1897"/>
    <s v="NC"/>
    <s v=""/>
    <s v="00000208"/>
    <s v=""/>
    <s v="00177697"/>
    <s v="9/5/2021"/>
    <n v="48533795.100000001"/>
    <s v="VEN"/>
    <s v="CARLOS TORRES"/>
    <s v="V12157660"/>
    <n v="-4735500"/>
    <n v="0"/>
    <n v="-4735500"/>
    <n v="0"/>
    <s v="-"/>
    <n v="0"/>
    <n v="0"/>
    <s v="-"/>
    <n v="0"/>
    <n v="0"/>
    <s v="-"/>
    <n v="0"/>
    <n v="0"/>
    <s v="-"/>
    <n v="0"/>
  </r>
  <r>
    <s v="487"/>
    <x v="7"/>
    <x v="0"/>
    <s v="007"/>
    <s v="Z1B8050013"/>
    <s v="1898"/>
    <s v="FC"/>
    <s v="00179636"/>
    <s v=""/>
    <s v=""/>
    <s v=""/>
    <s v=""/>
    <n v="0"/>
    <s v=""/>
    <s v="MANFELPER C.A"/>
    <s v="J310888299"/>
    <n v="175865506.59999999"/>
    <n v="0"/>
    <n v="90694583"/>
    <n v="73423210"/>
    <s v="16"/>
    <n v="11747713.6"/>
    <n v="0"/>
    <s v="-"/>
    <n v="0"/>
    <n v="0"/>
    <s v="-"/>
    <n v="0"/>
    <n v="0"/>
    <s v="-"/>
    <n v="0"/>
  </r>
  <r>
    <s v="488"/>
    <x v="7"/>
    <x v="0"/>
    <s v="007"/>
    <s v="Z1B8050013"/>
    <s v="1898"/>
    <s v="FC"/>
    <s v="00179637-00179660"/>
    <s v=""/>
    <s v=""/>
    <s v=""/>
    <s v=""/>
    <n v="0"/>
    <s v=""/>
    <s v="VENTAS NO CONTRIBUYENTES"/>
    <s v=""/>
    <n v="1044731008.51"/>
    <n v="0"/>
    <n v="604156998.54999995"/>
    <n v="0"/>
    <s v="-"/>
    <n v="0"/>
    <n v="379805181"/>
    <s v="16"/>
    <n v="60768828.959999993"/>
    <n v="0"/>
    <s v="-"/>
    <n v="0"/>
    <n v="0"/>
    <s v="-"/>
    <n v="0"/>
  </r>
  <r>
    <s v="590"/>
    <x v="9"/>
    <x v="0"/>
    <s v="007"/>
    <s v="Z1B8050013"/>
    <s v="-"/>
    <s v="FC"/>
    <s v="00179661-00179693"/>
    <s v=""/>
    <s v=""/>
    <s v=""/>
    <s v=""/>
    <n v="0"/>
    <s v=""/>
    <s v="VENTAS NO CONTRIBUYENTES"/>
    <s v=""/>
    <n v="1712306594.5383999"/>
    <n v="0"/>
    <n v="1076347695.75"/>
    <n v="0"/>
    <s v="-"/>
    <n v="0"/>
    <n v="548240429.99000001"/>
    <s v="16"/>
    <n v="87718468.798399985"/>
    <n v="0"/>
    <s v="-"/>
    <n v="0"/>
    <n v="0"/>
    <s v="-"/>
    <n v="0"/>
  </r>
  <r>
    <s v="638"/>
    <x v="14"/>
    <x v="0"/>
    <s v="007"/>
    <s v="Z1B8050013"/>
    <s v="1901"/>
    <s v="FC"/>
    <s v="00179694-00179747"/>
    <s v=""/>
    <s v=""/>
    <s v=""/>
    <s v=""/>
    <n v="0"/>
    <s v=""/>
    <s v="VENTAS NO CONTRIBUYENTES"/>
    <s v=""/>
    <n v="1345813497.2331998"/>
    <n v="0"/>
    <n v="1030741656.25"/>
    <n v="0"/>
    <s v="-"/>
    <n v="0"/>
    <n v="271613656.01999998"/>
    <s v="-"/>
    <n v="43458184.963200003"/>
    <n v="0"/>
    <s v="-"/>
    <n v="0"/>
    <n v="0"/>
    <s v="-"/>
    <n v="0"/>
  </r>
  <r>
    <s v="698"/>
    <x v="10"/>
    <x v="0"/>
    <s v="007"/>
    <s v="Z1B8050013"/>
    <s v="1902"/>
    <s v="FC"/>
    <s v="00179748-00179834"/>
    <s v=""/>
    <s v=""/>
    <s v=""/>
    <s v=""/>
    <n v="0"/>
    <s v=""/>
    <s v="VENTAS NO CONTRIBUYENTES"/>
    <s v=""/>
    <n v="3076787711.1515994"/>
    <n v="0"/>
    <n v="2244549525.7999992"/>
    <n v="0"/>
    <s v="-"/>
    <n v="0"/>
    <n v="717446711.51000011"/>
    <s v="16"/>
    <n v="114791473.84159999"/>
    <n v="0"/>
    <s v="-"/>
    <n v="0"/>
    <n v="0"/>
    <s v="-"/>
    <n v="0"/>
  </r>
  <r>
    <s v="763"/>
    <x v="11"/>
    <x v="0"/>
    <s v="007"/>
    <s v="Z1B8050013"/>
    <s v="1903"/>
    <s v="FC"/>
    <s v="00179835-00179947"/>
    <s v=""/>
    <s v=""/>
    <s v=""/>
    <s v=""/>
    <n v="0"/>
    <s v=""/>
    <s v="VENTAS NO CONTRIBUYENTES"/>
    <s v=""/>
    <n v="3629583243.8979993"/>
    <n v="0"/>
    <n v="2809554555.8500004"/>
    <n v="0"/>
    <s v="-"/>
    <n v="0"/>
    <n v="706921282.80000007"/>
    <s v="16"/>
    <n v="113107405.24800001"/>
    <n v="0"/>
    <s v="-"/>
    <n v="0"/>
    <n v="0"/>
    <s v="-"/>
    <n v="0"/>
  </r>
  <r>
    <s v="70"/>
    <x v="0"/>
    <x v="0"/>
    <s v="015"/>
    <s v="Z1B8050356"/>
    <s v="1686"/>
    <s v="FC"/>
    <s v="00089331-00089424"/>
    <s v=""/>
    <s v=""/>
    <s v=""/>
    <s v=""/>
    <n v="0"/>
    <s v=""/>
    <s v="VENTAS NO CONTRIBUYENTES"/>
    <s v=""/>
    <n v="2851495555.8390002"/>
    <n v="0"/>
    <n v="2435795172.8249998"/>
    <n v="0"/>
    <s v="-"/>
    <n v="0"/>
    <n v="358362399.14999998"/>
    <s v="16"/>
    <n v="57337983.863999985"/>
    <n v="0"/>
    <s v="-"/>
    <n v="0"/>
    <n v="0"/>
    <s v="-"/>
    <n v="0"/>
  </r>
  <r>
    <s v="91"/>
    <x v="12"/>
    <x v="0"/>
    <s v="015"/>
    <s v="Z1B8050356"/>
    <s v="1687"/>
    <s v="FC"/>
    <s v="00089425-00089466"/>
    <s v=""/>
    <s v=""/>
    <s v=""/>
    <s v=""/>
    <n v="0"/>
    <s v=""/>
    <s v="VENTAS NO CONTRIBUYENTES"/>
    <s v=""/>
    <n v="2483442752.0860009"/>
    <n v="0"/>
    <n v="1549336854.0250001"/>
    <n v="0"/>
    <s v="-"/>
    <n v="0"/>
    <n v="805263705.22500002"/>
    <s v="-"/>
    <n v="128842192.83599998"/>
    <n v="0"/>
    <s v="-"/>
    <n v="0"/>
    <n v="0"/>
    <s v="-"/>
    <n v="0"/>
  </r>
  <r>
    <s v="139"/>
    <x v="1"/>
    <x v="0"/>
    <s v="015"/>
    <s v="Z1B8050356"/>
    <s v="1688-1689"/>
    <s v="FC"/>
    <s v="00089467-00089485"/>
    <s v=""/>
    <s v=""/>
    <s v=""/>
    <s v=""/>
    <n v="0"/>
    <s v=""/>
    <s v="VENTAS NO CONTRIBUYENTES"/>
    <s v=""/>
    <n v="677690929.35000002"/>
    <n v="0"/>
    <n v="542280022.95000005"/>
    <n v="0"/>
    <s v="-"/>
    <n v="0"/>
    <n v="116733540"/>
    <s v="-"/>
    <n v="18677366.400000002"/>
    <n v="0"/>
    <s v="-"/>
    <n v="0"/>
    <n v="0"/>
    <s v="-"/>
    <n v="0"/>
  </r>
  <r>
    <s v="139"/>
    <x v="2"/>
    <x v="0"/>
    <s v="015"/>
    <s v="Z1B8050356"/>
    <s v="1690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9"/>
    <x v="13"/>
    <x v="0"/>
    <s v="015"/>
    <s v="Z1B8050356"/>
    <s v="1691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9"/>
    <x v="3"/>
    <x v="0"/>
    <s v="015"/>
    <s v="Z1B8050356"/>
    <s v="1692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347"/>
    <x v="4"/>
    <x v="0"/>
    <s v="015"/>
    <s v="Z1B8050356"/>
    <s v="1693"/>
    <s v="FC"/>
    <s v="00089486-00089513"/>
    <s v=""/>
    <s v=""/>
    <s v=""/>
    <s v=""/>
    <n v="0"/>
    <s v=""/>
    <s v="VENTAS NO CONTRIBUYENTES"/>
    <s v=""/>
    <n v="765478715.5999999"/>
    <n v="0"/>
    <n v="609861920"/>
    <n v="0"/>
    <s v="-"/>
    <n v="0"/>
    <n v="134152410"/>
    <s v="16"/>
    <n v="21464385.600000001"/>
    <n v="0"/>
    <s v="-"/>
    <n v="0"/>
    <n v="0"/>
    <s v="-"/>
    <n v="0"/>
  </r>
  <r>
    <s v="403"/>
    <x v="5"/>
    <x v="0"/>
    <s v="015"/>
    <s v="Z1B8050356"/>
    <s v="1694"/>
    <s v="FC"/>
    <s v="00089514-00089569"/>
    <s v=""/>
    <s v=""/>
    <s v=""/>
    <s v=""/>
    <n v="0"/>
    <s v=""/>
    <s v="VENTAS NO CONTRIBUYENTES"/>
    <s v=""/>
    <n v="2410625443.7460003"/>
    <n v="0"/>
    <n v="1980739564.0500002"/>
    <n v="0"/>
    <s v="-"/>
    <n v="0"/>
    <n v="370591275.60000002"/>
    <s v="16"/>
    <n v="59294604.096000001"/>
    <n v="0"/>
    <s v="-"/>
    <n v="0"/>
    <n v="0"/>
    <s v="-"/>
    <n v="0"/>
  </r>
  <r>
    <s v="432"/>
    <x v="6"/>
    <x v="0"/>
    <s v="015"/>
    <s v="Z1B8050356"/>
    <s v="1695"/>
    <s v="FC"/>
    <s v="00089570-00089621"/>
    <s v=""/>
    <s v=""/>
    <s v=""/>
    <s v=""/>
    <n v="0"/>
    <s v=""/>
    <s v="VENTAS NO CONTRIBUYENTES"/>
    <s v=""/>
    <n v="2142046319.7180004"/>
    <n v="0"/>
    <n v="1565053795.4000003"/>
    <n v="0"/>
    <s v="-"/>
    <n v="0"/>
    <n v="497407348.54999995"/>
    <s v="-"/>
    <n v="79585175.767999992"/>
    <n v="0"/>
    <s v="-"/>
    <n v="0"/>
    <n v="0"/>
    <s v="-"/>
    <n v="0"/>
  </r>
  <r>
    <s v="139"/>
    <x v="7"/>
    <x v="0"/>
    <s v="015"/>
    <s v="Z1B8050356"/>
    <s v="1696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9"/>
    <x v="9"/>
    <x v="0"/>
    <s v="015"/>
    <s v="Z1B8050356"/>
    <s v="1697-1698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39"/>
    <x v="9"/>
    <x v="0"/>
    <s v="015"/>
    <s v="Z1B8050356"/>
    <s v="1699"/>
    <s v="FC"/>
    <s v="00089485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710"/>
    <x v="10"/>
    <x v="0"/>
    <s v="015"/>
    <s v="Z1B8050356"/>
    <s v="1700"/>
    <s v="FC"/>
    <s v="00089622-00089656"/>
    <s v=""/>
    <s v=""/>
    <s v=""/>
    <s v=""/>
    <n v="0"/>
    <s v=""/>
    <s v="VENTAS NO CONTRIBUYENTES"/>
    <s v=""/>
    <n v="1083767984.7320001"/>
    <n v="0"/>
    <n v="919661447.5999999"/>
    <n v="0"/>
    <s v="-"/>
    <n v="0"/>
    <n v="141471152.69999999"/>
    <s v="16"/>
    <n v="22635384.432"/>
    <n v="0"/>
    <s v="-"/>
    <n v="0"/>
    <n v="0"/>
    <s v="-"/>
    <n v="0"/>
  </r>
  <r>
    <s v="772"/>
    <x v="11"/>
    <x v="0"/>
    <s v="015"/>
    <s v="Z1B8050356"/>
    <s v="1701"/>
    <s v="FC"/>
    <s v="00089657-00089686"/>
    <s v=""/>
    <s v=""/>
    <s v=""/>
    <s v=""/>
    <n v="0"/>
    <s v=""/>
    <s v="VENTAS NO CONTRIBUYENTES"/>
    <s v=""/>
    <n v="1200400323.2480001"/>
    <n v="0"/>
    <n v="967514625.20000005"/>
    <n v="0"/>
    <s v="-"/>
    <n v="0"/>
    <n v="200763532.80000001"/>
    <s v="-"/>
    <n v="32122165.247999996"/>
    <n v="0"/>
    <s v="-"/>
    <n v="0"/>
    <n v="0"/>
    <s v="-"/>
    <n v="0"/>
  </r>
  <r>
    <s v="50"/>
    <x v="0"/>
    <x v="0"/>
    <s v="005"/>
    <s v="Z1B8050363"/>
    <s v="1940"/>
    <s v="FC"/>
    <s v="00179284-00179306"/>
    <s v=""/>
    <s v=""/>
    <s v=""/>
    <s v=""/>
    <n v="0"/>
    <s v=""/>
    <s v="VENTAS NO CONTRIBUYENTES"/>
    <s v=""/>
    <n v="1514740210.5120003"/>
    <n v="0"/>
    <n v="1206502050.9750001"/>
    <n v="0"/>
    <s v="-"/>
    <n v="0"/>
    <n v="265722551.32500002"/>
    <s v="16"/>
    <n v="42515608.211999997"/>
    <n v="0"/>
    <s v="-"/>
    <n v="0"/>
    <n v="0"/>
    <s v="-"/>
    <n v="0"/>
  </r>
  <r>
    <s v="51"/>
    <x v="0"/>
    <x v="0"/>
    <s v="005"/>
    <s v="Z1B8050363"/>
    <s v="1940"/>
    <s v="FC"/>
    <s v="00179307"/>
    <s v=""/>
    <s v=""/>
    <s v=""/>
    <s v=""/>
    <n v="0"/>
    <s v=""/>
    <s v="SERVICIOS BASANG, C.A."/>
    <s v="J-30919810-6"/>
    <n v="16212571.199999999"/>
    <n v="0"/>
    <n v="6208650"/>
    <n v="8624070"/>
    <s v="16"/>
    <n v="1379851.2"/>
    <n v="0"/>
    <s v="-"/>
    <n v="0"/>
    <n v="0"/>
    <s v="-"/>
    <n v="0"/>
    <n v="0"/>
    <s v="-"/>
    <n v="0"/>
  </r>
  <r>
    <s v="52"/>
    <x v="0"/>
    <x v="0"/>
    <s v="005"/>
    <s v="Z1B8050363"/>
    <s v="1940"/>
    <s v="FC"/>
    <s v="00179308-00179390"/>
    <s v=""/>
    <s v=""/>
    <s v=""/>
    <s v=""/>
    <n v="0"/>
    <s v=""/>
    <s v="VENTAS NO CONTRIBUYENTES"/>
    <s v=""/>
    <n v="3843830065.4379992"/>
    <n v="0"/>
    <n v="2971208836.000001"/>
    <n v="0"/>
    <s v="-"/>
    <n v="0"/>
    <n v="752259680.54999995"/>
    <s v="-"/>
    <n v="120361548.88800001"/>
    <n v="0"/>
    <s v="-"/>
    <n v="0"/>
    <n v="0"/>
    <s v="-"/>
    <n v="0"/>
  </r>
  <r>
    <s v="81"/>
    <x v="12"/>
    <x v="0"/>
    <s v="005"/>
    <s v="Z1B8050363"/>
    <s v="1941"/>
    <s v="FC"/>
    <s v="00179391-00179446"/>
    <s v=""/>
    <s v=""/>
    <s v=""/>
    <s v=""/>
    <n v="0"/>
    <s v=""/>
    <s v="VENTAS NO CONTRIBUYENTES"/>
    <s v=""/>
    <n v="2315485490.5342002"/>
    <n v="0"/>
    <n v="1733214399.4750001"/>
    <n v="0"/>
    <s v="-"/>
    <n v="0"/>
    <n v="501957837.12000006"/>
    <s v="16"/>
    <n v="80313253.939199999"/>
    <n v="0"/>
    <s v="-"/>
    <n v="0"/>
    <n v="0"/>
    <s v="-"/>
    <n v="0"/>
  </r>
  <r>
    <s v="82"/>
    <x v="12"/>
    <x v="0"/>
    <s v="005"/>
    <s v="Z1B8050363"/>
    <s v="1941"/>
    <s v="FC"/>
    <s v="00179447"/>
    <s v=""/>
    <s v=""/>
    <s v=""/>
    <s v=""/>
    <n v="0"/>
    <s v=""/>
    <s v="ALTOS TELECOM C.A"/>
    <s v="J-409414280"/>
    <n v="219420909.477"/>
    <n v="0"/>
    <n v="139101557.17500001"/>
    <n v="69240820.950000003"/>
    <s v="16"/>
    <n v="11078531.352"/>
    <n v="0"/>
    <s v="-"/>
    <n v="0"/>
    <n v="0"/>
    <s v="-"/>
    <n v="0"/>
    <n v="0"/>
    <s v="-"/>
    <n v="0"/>
  </r>
  <r>
    <s v="83"/>
    <x v="12"/>
    <x v="0"/>
    <s v="005"/>
    <s v="Z1B8050363"/>
    <s v="1941"/>
    <s v="FC"/>
    <s v="00179448-00179485"/>
    <s v=""/>
    <s v=""/>
    <s v=""/>
    <s v=""/>
    <n v="0"/>
    <s v=""/>
    <s v="VENTAS NO CONTRIBUYENTES"/>
    <s v=""/>
    <n v="1161891280.631"/>
    <n v="0"/>
    <n v="985902394.24999988"/>
    <n v="0"/>
    <s v="-"/>
    <n v="0"/>
    <n v="151714557.22499999"/>
    <s v="16"/>
    <n v="24274329.155999996"/>
    <n v="0"/>
    <s v="-"/>
    <n v="0"/>
    <n v="0"/>
    <s v="-"/>
    <n v="0"/>
  </r>
  <r>
    <s v="128"/>
    <x v="1"/>
    <x v="0"/>
    <s v="005"/>
    <s v="Z1B8050363"/>
    <s v="1942"/>
    <s v="FC"/>
    <s v="00179486-00179577"/>
    <s v=""/>
    <s v=""/>
    <s v=""/>
    <s v=""/>
    <n v="0"/>
    <s v=""/>
    <s v="VENTAS NO CONTRIBUYENTES"/>
    <s v=""/>
    <n v="2978796167.6612005"/>
    <n v="0"/>
    <n v="2202349048.3250003"/>
    <n v="0"/>
    <s v="-"/>
    <n v="0"/>
    <n v="669350964.94499981"/>
    <s v="-"/>
    <n v="107096154.39119998"/>
    <n v="0"/>
    <s v="-"/>
    <n v="0"/>
    <n v="0"/>
    <s v="-"/>
    <n v="0"/>
  </r>
  <r>
    <s v="173"/>
    <x v="2"/>
    <x v="0"/>
    <s v="005"/>
    <s v="Z1B8050363"/>
    <s v="1943"/>
    <s v="FC"/>
    <s v="00179578-00179579"/>
    <s v=""/>
    <s v=""/>
    <s v=""/>
    <s v=""/>
    <n v="0"/>
    <s v=""/>
    <s v="VENTAS NO CONTRIBUYENTES"/>
    <s v=""/>
    <n v="3537600"/>
    <n v="0"/>
    <n v="3537600"/>
    <n v="0"/>
    <s v="-"/>
    <n v="0"/>
    <n v="0"/>
    <s v="-"/>
    <n v="0"/>
    <n v="0"/>
    <s v="-"/>
    <n v="0"/>
    <n v="0"/>
    <s v="-"/>
    <n v="0"/>
  </r>
  <r>
    <s v="174"/>
    <x v="2"/>
    <x v="0"/>
    <s v="005"/>
    <s v="Z1B8050363"/>
    <s v="1943"/>
    <s v="FC"/>
    <s v="00179580"/>
    <s v=""/>
    <s v=""/>
    <s v=""/>
    <s v=""/>
    <n v="0"/>
    <s v=""/>
    <s v="PANADERIA NATIPAN C.A"/>
    <s v="J-00359330-3 "/>
    <n v="394065000"/>
    <n v="0"/>
    <n v="394065000"/>
    <n v="0"/>
    <s v="-"/>
    <n v="0"/>
    <n v="0"/>
    <s v="-"/>
    <n v="0"/>
    <n v="0"/>
    <s v="-"/>
    <n v="0"/>
    <n v="0"/>
    <s v="-"/>
    <n v="0"/>
  </r>
  <r>
    <s v="175"/>
    <x v="2"/>
    <x v="0"/>
    <s v="005"/>
    <s v="Z1B8050363"/>
    <s v="1943"/>
    <s v="FC"/>
    <s v="00179581-00179628"/>
    <s v=""/>
    <s v=""/>
    <s v=""/>
    <s v=""/>
    <n v="0"/>
    <s v=""/>
    <s v="VENTAS NO CONTRIBUYENTES"/>
    <s v=""/>
    <n v="1446944320.375"/>
    <n v="0"/>
    <n v="1182782181.3999999"/>
    <n v="0"/>
    <s v="-"/>
    <n v="0"/>
    <n v="227725981.875"/>
    <s v="16"/>
    <n v="36436157.100000001"/>
    <n v="0"/>
    <s v="-"/>
    <n v="0"/>
    <n v="0"/>
    <s v="-"/>
    <n v="0"/>
  </r>
  <r>
    <s v="176"/>
    <x v="2"/>
    <x v="0"/>
    <s v="005"/>
    <s v="Z1B8050363"/>
    <s v="1943"/>
    <s v="FC"/>
    <s v="00179629"/>
    <s v=""/>
    <s v=""/>
    <s v=""/>
    <s v=""/>
    <n v="0"/>
    <s v=""/>
    <s v="MARIA RODRIGUEZ"/>
    <s v="J-412725190 "/>
    <n v="62224451.100000001"/>
    <n v="0"/>
    <n v="33856987.5"/>
    <n v="24454710"/>
    <s v="16"/>
    <n v="3912753.6"/>
    <n v="0"/>
    <s v="-"/>
    <n v="0"/>
    <n v="0"/>
    <s v="-"/>
    <n v="0"/>
    <n v="0"/>
    <s v="-"/>
    <n v="0"/>
  </r>
  <r>
    <s v="177"/>
    <x v="2"/>
    <x v="0"/>
    <s v="005"/>
    <s v="Z1B8050363"/>
    <s v="1943"/>
    <s v="FC"/>
    <s v="00179630-00179672"/>
    <s v=""/>
    <s v=""/>
    <s v=""/>
    <s v=""/>
    <n v="0"/>
    <s v=""/>
    <s v="VENTAS NO CONTRIBUYENTES"/>
    <s v=""/>
    <n v="1064979222.084"/>
    <n v="0"/>
    <n v="800405794.3499999"/>
    <n v="0"/>
    <s v="-"/>
    <n v="0"/>
    <n v="228080541.15000004"/>
    <s v="-"/>
    <n v="36492886.583999999"/>
    <n v="0"/>
    <s v="-"/>
    <n v="0"/>
    <n v="0"/>
    <s v="-"/>
    <n v="0"/>
  </r>
  <r>
    <s v="215"/>
    <x v="13"/>
    <x v="0"/>
    <s v="005"/>
    <s v="Z1B8050363"/>
    <s v="1944"/>
    <s v="FC"/>
    <s v="00179673-00179705"/>
    <s v=""/>
    <s v=""/>
    <s v=""/>
    <s v=""/>
    <n v="0"/>
    <s v=""/>
    <s v="VENTAS NO CONTRIBUYENTES"/>
    <s v=""/>
    <n v="659708341.23500001"/>
    <n v="0"/>
    <n v="556013881.79999995"/>
    <n v="0"/>
    <s v="-"/>
    <n v="0"/>
    <n v="89391775.375"/>
    <s v="-"/>
    <n v="14302684.059999999"/>
    <n v="0"/>
    <s v="-"/>
    <n v="0"/>
    <n v="0"/>
    <s v="-"/>
    <n v="0"/>
  </r>
  <r>
    <s v="216"/>
    <x v="13"/>
    <x v="0"/>
    <s v="005"/>
    <s v="Z1B8050363"/>
    <s v="1944"/>
    <s v="FC"/>
    <s v="00179706"/>
    <s v=""/>
    <s v=""/>
    <s v=""/>
    <s v=""/>
    <n v="0"/>
    <s v=""/>
    <s v="INVERSIONES CRYSRTALLINE WATER"/>
    <s v="J50042722-0 "/>
    <n v="19955376.1296"/>
    <n v="0"/>
    <n v="14417445"/>
    <n v="4774078.5599999996"/>
    <s v="16"/>
    <n v="763852.56960000005"/>
    <n v="0"/>
    <s v="-"/>
    <n v="0"/>
    <n v="0"/>
    <s v="-"/>
    <n v="0"/>
    <n v="0"/>
    <s v="-"/>
    <n v="0"/>
  </r>
  <r>
    <s v="217"/>
    <x v="13"/>
    <x v="0"/>
    <s v="005"/>
    <s v="Z1B8050363"/>
    <s v="1944"/>
    <s v="FC"/>
    <s v="00179707-00179792"/>
    <s v=""/>
    <s v=""/>
    <s v=""/>
    <s v=""/>
    <n v="0"/>
    <s v=""/>
    <s v="VENTAS NO CONTRIBUYENTES"/>
    <s v=""/>
    <n v="2784272572.738801"/>
    <n v="0"/>
    <n v="2037260079.9000001"/>
    <n v="0"/>
    <s v="-"/>
    <n v="0"/>
    <n v="643976286.92999995"/>
    <s v="16"/>
    <n v="103036205.90880001"/>
    <n v="0"/>
    <s v="-"/>
    <n v="0"/>
    <n v="0"/>
    <s v="-"/>
    <n v="0"/>
  </r>
  <r>
    <s v="274"/>
    <x v="3"/>
    <x v="0"/>
    <s v="005"/>
    <s v="Z1B8050363"/>
    <s v="1945"/>
    <s v="FC"/>
    <s v="00179793-00179917"/>
    <s v=""/>
    <s v=""/>
    <s v=""/>
    <s v=""/>
    <n v="0"/>
    <s v=""/>
    <s v="VENTAS NO CONTRIBUYENTES"/>
    <s v=""/>
    <n v="3756478715.46"/>
    <n v="0"/>
    <n v="2895174558.5999994"/>
    <n v="0"/>
    <s v="-"/>
    <n v="0"/>
    <n v="742503583.5"/>
    <s v="-"/>
    <n v="118800573.35999997"/>
    <n v="0"/>
    <s v="-"/>
    <n v="0"/>
    <n v="0"/>
    <s v="-"/>
    <n v="0"/>
  </r>
  <r>
    <s v="331"/>
    <x v="4"/>
    <x v="0"/>
    <s v="005"/>
    <s v="Z1B8050363"/>
    <s v="1946"/>
    <s v="FC"/>
    <s v="00179918-00180027"/>
    <s v=""/>
    <s v=""/>
    <s v=""/>
    <s v=""/>
    <n v="0"/>
    <s v=""/>
    <s v="VENTAS NO CONTRIBUYENTES"/>
    <s v=""/>
    <n v="3545514954.6620002"/>
    <n v="0"/>
    <n v="2820096889.8499994"/>
    <n v="0"/>
    <s v="-"/>
    <n v="0"/>
    <n v="625360400.70000005"/>
    <s v="-"/>
    <n v="100057664.11200002"/>
    <n v="0"/>
    <s v="-"/>
    <n v="0"/>
    <n v="0"/>
    <s v="-"/>
    <n v="0"/>
  </r>
  <r>
    <s v="385"/>
    <x v="5"/>
    <x v="0"/>
    <s v="005"/>
    <s v="Z1B8050363"/>
    <s v="1947"/>
    <s v="FC"/>
    <s v="00180028-00180135"/>
    <s v=""/>
    <s v=""/>
    <s v=""/>
    <s v=""/>
    <n v="0"/>
    <s v=""/>
    <s v="VENTAS NO CONTRIBUYENTES"/>
    <s v=""/>
    <n v="4823384342.743597"/>
    <n v="0"/>
    <n v="3821031661.5499992"/>
    <n v="0"/>
    <s v="-"/>
    <n v="0"/>
    <n v="864097138.95999992"/>
    <s v="-"/>
    <n v="138255542.23360002"/>
    <n v="0"/>
    <s v="-"/>
    <n v="0"/>
    <n v="0"/>
    <s v="-"/>
    <n v="0"/>
  </r>
  <r>
    <s v="415"/>
    <x v="6"/>
    <x v="0"/>
    <s v="005"/>
    <s v="Z1B8050363"/>
    <s v="1948"/>
    <s v="FC"/>
    <s v="00180136-00180223"/>
    <s v=""/>
    <s v=""/>
    <s v=""/>
    <s v=""/>
    <n v="0"/>
    <s v=""/>
    <s v="VENTAS NO CONTRIBUYENTES"/>
    <s v=""/>
    <n v="3167427341.6075993"/>
    <n v="0"/>
    <n v="2325191653.7999992"/>
    <n v="0"/>
    <s v="-"/>
    <n v="0"/>
    <n v="726065248.1099999"/>
    <s v="16"/>
    <n v="116170439.69760001"/>
    <n v="0"/>
    <s v="-"/>
    <n v="0"/>
    <n v="0"/>
    <s v="-"/>
    <n v="0"/>
  </r>
  <r>
    <s v="416"/>
    <x v="6"/>
    <x v="0"/>
    <s v="005"/>
    <s v="Z1B8050363"/>
    <s v="1948"/>
    <s v="NC"/>
    <s v=""/>
    <s v="00000204"/>
    <s v=""/>
    <s v="00159949"/>
    <s v="8/5/2021"/>
    <n v="445289339.60000002"/>
    <s v="VEN"/>
    <s v="HENRRY CARRASQUEL"/>
    <s v="V6458173"/>
    <n v="-42831880"/>
    <n v="0"/>
    <n v="-42831880"/>
    <n v="0"/>
    <s v="-"/>
    <n v="0"/>
    <n v="0"/>
    <s v="-"/>
    <n v="0"/>
    <n v="0"/>
    <s v="-"/>
    <n v="0"/>
    <n v="0"/>
    <s v="-"/>
    <n v="0"/>
  </r>
  <r>
    <s v="479"/>
    <x v="7"/>
    <x v="0"/>
    <s v="005"/>
    <s v="Z1B8050363"/>
    <s v="1949"/>
    <s v="FC"/>
    <s v="00180224-00180276"/>
    <s v=""/>
    <s v=""/>
    <s v=""/>
    <s v=""/>
    <n v="0"/>
    <s v=""/>
    <s v="VENTAS NO CONTRIBUYENTES"/>
    <s v=""/>
    <n v="1544899163.5519998"/>
    <n v="0"/>
    <n v="1138546768.95"/>
    <n v="0"/>
    <s v="-"/>
    <n v="0"/>
    <n v="350303788.44999999"/>
    <s v="16"/>
    <n v="56048606.151999995"/>
    <n v="0"/>
    <s v="-"/>
    <n v="0"/>
    <n v="0"/>
    <s v="-"/>
    <n v="0"/>
  </r>
  <r>
    <s v="480"/>
    <x v="7"/>
    <x v="0"/>
    <s v="005"/>
    <s v="Z1B8050363"/>
    <s v="1949"/>
    <s v="FC"/>
    <s v="00180277"/>
    <s v=""/>
    <s v=""/>
    <s v=""/>
    <s v=""/>
    <n v="0"/>
    <s v=""/>
    <s v="LEONARDO SOTILLO"/>
    <s v="V185395454"/>
    <n v="57294982.130000003"/>
    <n v="0"/>
    <n v="33432441.75"/>
    <n v="20571155.5"/>
    <s v="16"/>
    <n v="3291384.88"/>
    <n v="0"/>
    <s v="-"/>
    <n v="0"/>
    <n v="0"/>
    <s v="-"/>
    <n v="0"/>
    <n v="0"/>
    <s v="-"/>
    <n v="0"/>
  </r>
  <r>
    <s v="481"/>
    <x v="7"/>
    <x v="0"/>
    <s v="005"/>
    <s v="Z1B8050363"/>
    <s v="1949"/>
    <s v="FC"/>
    <s v="00180278-00180318"/>
    <s v=""/>
    <s v=""/>
    <s v=""/>
    <s v=""/>
    <n v="0"/>
    <s v=""/>
    <s v="VENTAS NO CONTRIBUYENTES"/>
    <s v=""/>
    <n v="881779716.22599983"/>
    <n v="0"/>
    <n v="649449729.74999988"/>
    <n v="0"/>
    <s v="-"/>
    <n v="0"/>
    <n v="200284471.09999999"/>
    <s v="-"/>
    <n v="32045515.375999995"/>
    <n v="0"/>
    <s v="-"/>
    <n v="0"/>
    <n v="0"/>
    <s v="-"/>
    <n v="0"/>
  </r>
  <r>
    <s v="526"/>
    <x v="8"/>
    <x v="0"/>
    <s v="005"/>
    <s v="Z1B8050363"/>
    <s v="1950"/>
    <s v="FC"/>
    <s v="00180319-00180371"/>
    <s v=""/>
    <s v=""/>
    <s v=""/>
    <s v=""/>
    <n v="0"/>
    <s v=""/>
    <s v="VENTAS NO CONTRIBUYENTES"/>
    <s v=""/>
    <n v="1669217666.8799999"/>
    <n v="0"/>
    <n v="1277555086.5"/>
    <n v="0"/>
    <s v="-"/>
    <n v="0"/>
    <n v="337640155.5"/>
    <s v="16"/>
    <n v="54022424.879999995"/>
    <n v="0"/>
    <s v="-"/>
    <n v="0"/>
    <n v="0"/>
    <s v="-"/>
    <n v="0"/>
  </r>
  <r>
    <s v="584"/>
    <x v="9"/>
    <x v="0"/>
    <s v="005"/>
    <s v="Z1B8050363"/>
    <s v="1951"/>
    <s v="FC"/>
    <s v="00180372-00180418"/>
    <s v=""/>
    <s v=""/>
    <s v=""/>
    <s v=""/>
    <n v="0"/>
    <s v=""/>
    <s v="VENTAS NO CONTRIBUYENTES"/>
    <s v=""/>
    <n v="1397042171.8216002"/>
    <n v="0"/>
    <n v="1166932279"/>
    <n v="0"/>
    <s v="-"/>
    <n v="0"/>
    <n v="198370597.25999999"/>
    <s v="16"/>
    <n v="31739295.5616"/>
    <n v="0"/>
    <s v="-"/>
    <n v="0"/>
    <n v="0"/>
    <s v="-"/>
    <n v="0"/>
  </r>
  <r>
    <s v="585"/>
    <x v="9"/>
    <x v="0"/>
    <s v="005"/>
    <s v="Z1B8050363"/>
    <s v="1951"/>
    <s v="FC"/>
    <s v="00180419"/>
    <s v=""/>
    <s v=""/>
    <s v=""/>
    <s v=""/>
    <n v="0"/>
    <s v=""/>
    <s v="TURISMO DOÑA CARMEN"/>
    <s v="J-30014727-4"/>
    <n v="229258588.5"/>
    <n v="0"/>
    <n v="153514822.5"/>
    <n v="65296350"/>
    <s v="16"/>
    <n v="10447416"/>
    <n v="0"/>
    <s v="-"/>
    <n v="0"/>
    <n v="0"/>
    <s v="-"/>
    <n v="0"/>
    <n v="0"/>
    <s v="-"/>
    <n v="0"/>
  </r>
  <r>
    <s v="586"/>
    <x v="9"/>
    <x v="0"/>
    <s v="005"/>
    <s v="Z1B8050363"/>
    <s v="1951"/>
    <s v="FC"/>
    <s v="00180420-00180465"/>
    <s v=""/>
    <s v=""/>
    <s v=""/>
    <s v=""/>
    <n v="0"/>
    <s v=""/>
    <s v="VENTAS NO CONTRIBUYENTES"/>
    <s v=""/>
    <n v="1167371523.52"/>
    <n v="0"/>
    <n v="771472089.25"/>
    <n v="0"/>
    <s v="-"/>
    <n v="0"/>
    <n v="341292615.75"/>
    <s v="16"/>
    <n v="54606818.519999996"/>
    <n v="0"/>
    <s v="-"/>
    <n v="0"/>
    <n v="0"/>
    <s v="-"/>
    <n v="0"/>
  </r>
  <r>
    <s v="634"/>
    <x v="14"/>
    <x v="0"/>
    <s v="005"/>
    <s v="Z1B8050363"/>
    <s v="1952"/>
    <s v="FC"/>
    <s v="00180466-00180529"/>
    <s v=""/>
    <s v=""/>
    <s v=""/>
    <s v=""/>
    <n v="0"/>
    <s v=""/>
    <s v="VENTAS NO CONTRIBUYENTES"/>
    <s v=""/>
    <n v="2031579184.1819999"/>
    <n v="0"/>
    <n v="1603193443.05"/>
    <n v="0"/>
    <s v="-"/>
    <n v="0"/>
    <n v="369298052.69999999"/>
    <s v="-"/>
    <n v="59087688.431999996"/>
    <n v="0"/>
    <s v="-"/>
    <n v="0"/>
    <n v="0"/>
    <s v="-"/>
    <n v="0"/>
  </r>
  <r>
    <s v="635"/>
    <x v="14"/>
    <x v="0"/>
    <s v="005"/>
    <s v="Z1B8050363"/>
    <s v="1952"/>
    <s v="FC"/>
    <s v="00180530"/>
    <s v=""/>
    <s v=""/>
    <s v=""/>
    <s v=""/>
    <n v="0"/>
    <s v=""/>
    <s v="INVERSIONES CRYSRTALLINE WATER"/>
    <s v="J50042722-0"/>
    <n v="29562733.100000001"/>
    <n v="0"/>
    <n v="29562733.100000001"/>
    <n v="0"/>
    <s v="-"/>
    <n v="0"/>
    <n v="0"/>
    <s v="-"/>
    <n v="0"/>
    <n v="0"/>
    <s v="-"/>
    <n v="0"/>
    <n v="0"/>
    <s v="-"/>
    <n v="0"/>
  </r>
  <r>
    <s v="636"/>
    <x v="14"/>
    <x v="0"/>
    <s v="005"/>
    <s v="Z1B8050363"/>
    <s v="1952"/>
    <s v="FC"/>
    <s v="00180531-00180568"/>
    <s v=""/>
    <s v=""/>
    <s v=""/>
    <s v=""/>
    <n v="0"/>
    <s v=""/>
    <s v="VENTAS NO CONTRIBUYENTES"/>
    <s v=""/>
    <n v="708523264.44200003"/>
    <n v="0"/>
    <n v="503565805.09999996"/>
    <n v="0"/>
    <s v="-"/>
    <n v="0"/>
    <n v="176687464.94999999"/>
    <s v="-"/>
    <n v="28269994.391999997"/>
    <n v="0"/>
    <s v="-"/>
    <n v="0"/>
    <n v="0"/>
    <s v="-"/>
    <n v="0"/>
  </r>
  <r>
    <s v="693"/>
    <x v="10"/>
    <x v="0"/>
    <s v="005"/>
    <s v="Z1B8050363"/>
    <s v="1953"/>
    <s v="FC"/>
    <s v="00180569-00180650"/>
    <s v=""/>
    <s v=""/>
    <s v=""/>
    <s v=""/>
    <n v="0"/>
    <s v=""/>
    <s v="VENTAS NO CONTRIBUYENTES"/>
    <s v=""/>
    <n v="3207058935.9576011"/>
    <n v="0"/>
    <n v="2424708222.0500011"/>
    <n v="0"/>
    <s v="-"/>
    <n v="0"/>
    <n v="674440270.6099999"/>
    <s v="16"/>
    <n v="107910443.2976"/>
    <n v="0"/>
    <s v="-"/>
    <n v="0"/>
    <n v="0"/>
    <s v="-"/>
    <n v="0"/>
  </r>
  <r>
    <s v="694"/>
    <x v="10"/>
    <x v="0"/>
    <s v="005"/>
    <s v="Z1B8050363"/>
    <s v="1953"/>
    <s v="FC"/>
    <s v="00180651"/>
    <s v=""/>
    <s v=""/>
    <s v=""/>
    <s v=""/>
    <n v="0"/>
    <s v=""/>
    <s v="MULTISERVICIOS SOFPAC"/>
    <s v="J-411007340"/>
    <n v="191523168.40800005"/>
    <n v="0"/>
    <n v="133716623.00000001"/>
    <n v="49833228.799999997"/>
    <s v="16"/>
    <n v="7973316.608"/>
    <n v="0"/>
    <s v="-"/>
    <n v="0"/>
    <n v="0"/>
    <s v="-"/>
    <n v="0"/>
    <n v="0"/>
    <s v="-"/>
    <n v="0"/>
  </r>
  <r>
    <s v="695"/>
    <x v="10"/>
    <x v="0"/>
    <s v="005"/>
    <s v="Z1B8050363"/>
    <s v="1953"/>
    <s v="FC"/>
    <s v="00180652-00180678"/>
    <s v=""/>
    <s v=""/>
    <s v=""/>
    <s v=""/>
    <n v="0"/>
    <s v=""/>
    <s v="VENTAS NO CONTRIBUYENTES"/>
    <s v=""/>
    <n v="1220044407.5740001"/>
    <n v="0"/>
    <n v="912823710.05000007"/>
    <n v="0"/>
    <s v="-"/>
    <n v="0"/>
    <n v="264845428.90000001"/>
    <s v="16"/>
    <n v="42375268.624000005"/>
    <n v="0"/>
    <s v="-"/>
    <n v="0"/>
    <n v="0"/>
    <s v="-"/>
    <n v="0"/>
  </r>
  <r>
    <s v="757"/>
    <x v="11"/>
    <x v="0"/>
    <s v="005"/>
    <s v="Z1B8050363"/>
    <s v="1954"/>
    <s v="FC"/>
    <s v="00180679-00180779"/>
    <s v=""/>
    <s v=""/>
    <s v=""/>
    <s v=""/>
    <n v="0"/>
    <s v=""/>
    <s v="VENTAS NO CONTRIBUYENTES"/>
    <s v=""/>
    <n v="4711367333.0268002"/>
    <n v="0"/>
    <n v="3421031146.7999988"/>
    <n v="0"/>
    <s v="-"/>
    <n v="0"/>
    <n v="1112358781.23"/>
    <s v="-"/>
    <n v="177977404.99680004"/>
    <n v="0"/>
    <s v="-"/>
    <n v="0"/>
    <n v="0"/>
    <s v="-"/>
    <n v="0"/>
  </r>
  <r>
    <s v="4"/>
    <x v="0"/>
    <x v="2"/>
    <s v="013"/>
    <s v="Z1B8050578"/>
    <s v="1666-1666"/>
    <s v="FC"/>
    <s v="00151171-00151257"/>
    <s v=""/>
    <s v=""/>
    <s v=""/>
    <s v=""/>
    <n v="0"/>
    <s v=""/>
    <s v="VENTAS NO CONTRIBUYENTES"/>
    <s v=""/>
    <n v="991415470.64999998"/>
    <n v="0"/>
    <n v="902754814.6500001"/>
    <n v="0"/>
    <s v="-"/>
    <n v="0"/>
    <n v="76431600"/>
    <s v="-"/>
    <n v="12229056.000000002"/>
    <n v="0"/>
    <s v="-"/>
    <n v="0"/>
    <n v="0"/>
    <s v="-"/>
    <n v="0"/>
  </r>
  <r>
    <s v="10"/>
    <x v="12"/>
    <x v="2"/>
    <s v="013"/>
    <s v="Z1B8050578"/>
    <s v="1667-1667"/>
    <s v="FC"/>
    <s v="00151258-00151297"/>
    <s v=""/>
    <s v=""/>
    <s v=""/>
    <s v=""/>
    <n v="0"/>
    <s v=""/>
    <s v="VENTAS NO CONTRIBUYENTES"/>
    <s v=""/>
    <n v="376118506.12499994"/>
    <n v="0"/>
    <n v="339154642.125"/>
    <n v="0"/>
    <s v="-"/>
    <n v="0"/>
    <n v="31865400"/>
    <s v="-"/>
    <n v="5098463.9999999991"/>
    <n v="0"/>
    <s v="-"/>
    <n v="0"/>
    <n v="0"/>
    <s v="-"/>
    <n v="0"/>
  </r>
  <r>
    <s v="18"/>
    <x v="1"/>
    <x v="2"/>
    <s v="013"/>
    <s v="Z1B8050578"/>
    <s v="1668-1668"/>
    <s v="FC"/>
    <s v="00151298-00151299"/>
    <s v=""/>
    <s v=""/>
    <s v=""/>
    <s v=""/>
    <n v="0"/>
    <s v=""/>
    <s v="VENTAS NO CONTRIBUYENTES"/>
    <s v=""/>
    <n v="17705510.550000001"/>
    <n v="0"/>
    <n v="17333898.75"/>
    <n v="0"/>
    <s v="-"/>
    <n v="0"/>
    <n v="320355"/>
    <s v="16"/>
    <n v="51256.800000000003"/>
    <n v="0"/>
    <s v="-"/>
    <n v="0"/>
    <n v="0"/>
    <s v="-"/>
    <n v="0"/>
  </r>
  <r>
    <s v="19"/>
    <x v="1"/>
    <x v="2"/>
    <s v="013"/>
    <s v="Z1B8050578"/>
    <s v="1668"/>
    <s v="FC"/>
    <s v="00151300"/>
    <s v=""/>
    <s v=""/>
    <s v=""/>
    <s v=""/>
    <n v="0"/>
    <s v=""/>
    <s v="PANADERIA Y PASTELERIA MAXI-PAN CA"/>
    <s v="J31475870-5 "/>
    <n v="101209500"/>
    <n v="0"/>
    <n v="101209500"/>
    <n v="0"/>
    <s v="-"/>
    <n v="0"/>
    <n v="0"/>
    <s v="-"/>
    <n v="0"/>
    <n v="0"/>
    <s v="-"/>
    <n v="0"/>
    <n v="0"/>
    <s v="-"/>
    <n v="0"/>
  </r>
  <r>
    <s v="20"/>
    <x v="1"/>
    <x v="2"/>
    <s v="013"/>
    <s v="Z1B8050578"/>
    <s v="1668-1668"/>
    <s v="FC"/>
    <s v="00151301-00151313"/>
    <s v=""/>
    <s v=""/>
    <s v=""/>
    <s v=""/>
    <n v="0"/>
    <s v=""/>
    <s v="VENTAS NO CONTRIBUYENTES"/>
    <s v=""/>
    <n v="81876077.700000003"/>
    <n v="0"/>
    <n v="79077479.099999994"/>
    <n v="0"/>
    <s v="-"/>
    <n v="0"/>
    <n v="2412585"/>
    <s v="-"/>
    <n v="386013.6"/>
    <n v="0"/>
    <s v="-"/>
    <n v="0"/>
    <n v="0"/>
    <s v="-"/>
    <n v="0"/>
  </r>
  <r>
    <s v="29"/>
    <x v="2"/>
    <x v="2"/>
    <s v="013"/>
    <s v="Z1B8050578"/>
    <s v="1669-1669"/>
    <s v="FC"/>
    <s v="00151314-00151321"/>
    <s v=""/>
    <s v=""/>
    <s v=""/>
    <s v=""/>
    <n v="0"/>
    <s v=""/>
    <s v="VENTAS NO CONTRIBUYENTES"/>
    <s v=""/>
    <n v="27149691.300000001"/>
    <n v="0"/>
    <n v="27106939.5"/>
    <n v="0"/>
    <s v="-"/>
    <n v="0"/>
    <n v="36855"/>
    <s v="-"/>
    <n v="5896.8"/>
    <n v="0"/>
    <s v="-"/>
    <n v="0"/>
    <n v="0"/>
    <s v="-"/>
    <n v="0"/>
  </r>
  <r>
    <s v="30"/>
    <x v="2"/>
    <x v="2"/>
    <s v="013"/>
    <s v="Z1B8050578"/>
    <s v="1669"/>
    <s v="FC"/>
    <s v="00151322"/>
    <s v=""/>
    <s v=""/>
    <s v=""/>
    <s v=""/>
    <n v="0"/>
    <s v=""/>
    <s v="LUCHERIA TEQUEEMPANADA"/>
    <s v="V294208320 "/>
    <n v="5726700"/>
    <n v="0"/>
    <n v="5726700"/>
    <n v="0"/>
    <s v="-"/>
    <n v="0"/>
    <n v="0"/>
    <s v="-"/>
    <n v="0"/>
    <n v="0"/>
    <s v="-"/>
    <n v="0"/>
    <n v="0"/>
    <s v="-"/>
    <n v="0"/>
  </r>
  <r>
    <s v="31"/>
    <x v="2"/>
    <x v="2"/>
    <s v="013"/>
    <s v="Z1B8050578"/>
    <s v="1669-1669"/>
    <s v="FC"/>
    <s v="00151323-00151343"/>
    <s v=""/>
    <s v=""/>
    <s v=""/>
    <s v=""/>
    <n v="0"/>
    <s v=""/>
    <s v="VENTAS NO CONTRIBUYENTES"/>
    <s v=""/>
    <n v="236610772.65000001"/>
    <n v="0"/>
    <n v="234196940.25"/>
    <n v="0"/>
    <s v="-"/>
    <n v="0"/>
    <n v="2080890"/>
    <s v="-"/>
    <n v="332942.39999999991"/>
    <n v="0"/>
    <s v="-"/>
    <n v="0"/>
    <n v="0"/>
    <s v="-"/>
    <n v="0"/>
  </r>
  <r>
    <s v="32"/>
    <x v="2"/>
    <x v="2"/>
    <s v="013"/>
    <s v="Z1B8050578"/>
    <s v="1669"/>
    <s v="FC"/>
    <s v="00151344"/>
    <s v=""/>
    <s v=""/>
    <s v=""/>
    <s v=""/>
    <n v="0"/>
    <s v=""/>
    <s v="MARIA ZAMBRANO"/>
    <s v="V192743283 "/>
    <n v="4717440"/>
    <n v="0"/>
    <n v="4717440"/>
    <n v="0"/>
    <s v="-"/>
    <n v="0"/>
    <n v="0"/>
    <s v="-"/>
    <n v="0"/>
    <n v="0"/>
    <s v="-"/>
    <n v="0"/>
    <n v="0"/>
    <s v="-"/>
    <n v="0"/>
  </r>
  <r>
    <s v="33"/>
    <x v="2"/>
    <x v="2"/>
    <s v="013"/>
    <s v="Z1B8050578"/>
    <s v="1669-1669"/>
    <s v="FC"/>
    <s v="00151345-00151384"/>
    <s v=""/>
    <s v=""/>
    <s v=""/>
    <s v=""/>
    <n v="0"/>
    <s v=""/>
    <s v="VENTAS NO CONTRIBUYENTES"/>
    <s v=""/>
    <n v="306624305.10000008"/>
    <n v="0"/>
    <n v="275599652.69999993"/>
    <n v="0"/>
    <s v="-"/>
    <n v="0"/>
    <n v="26745390"/>
    <s v="16"/>
    <n v="4279262.3999999985"/>
    <n v="0"/>
    <s v="-"/>
    <n v="0"/>
    <n v="0"/>
    <s v="-"/>
    <n v="0"/>
  </r>
  <r>
    <s v="38"/>
    <x v="13"/>
    <x v="2"/>
    <s v="013"/>
    <s v="Z1B8050578"/>
    <s v="1670-1670"/>
    <s v="FC"/>
    <s v="00151385-00151430"/>
    <s v=""/>
    <s v=""/>
    <s v=""/>
    <s v=""/>
    <n v="0"/>
    <s v=""/>
    <s v="VENTAS NO CONTRIBUYENTES"/>
    <s v=""/>
    <n v="350622627.09999996"/>
    <n v="0"/>
    <n v="290814888.89999998"/>
    <n v="0"/>
    <s v="-"/>
    <n v="0"/>
    <n v="51558395"/>
    <s v="16"/>
    <n v="8249343.2000000002"/>
    <n v="0"/>
    <s v="-"/>
    <n v="0"/>
    <n v="0"/>
    <s v="-"/>
    <n v="0"/>
  </r>
  <r>
    <s v="49"/>
    <x v="3"/>
    <x v="2"/>
    <s v="013"/>
    <s v="Z1B8050578"/>
    <s v="1671-1671"/>
    <s v="FC"/>
    <s v="00151431-00151441"/>
    <s v=""/>
    <s v=""/>
    <s v=""/>
    <s v=""/>
    <n v="0"/>
    <s v=""/>
    <s v="VENTAS NO CONTRIBUYENTES"/>
    <s v=""/>
    <n v="68434060.649999991"/>
    <n v="0"/>
    <n v="62045824.650000006"/>
    <n v="0"/>
    <s v="-"/>
    <n v="0"/>
    <n v="5507100"/>
    <s v="-"/>
    <n v="881136"/>
    <n v="0"/>
    <s v="-"/>
    <n v="0"/>
    <n v="0"/>
    <s v="-"/>
    <n v="0"/>
  </r>
  <r>
    <s v="53"/>
    <x v="4"/>
    <x v="2"/>
    <s v="013"/>
    <s v="Z1B8050578"/>
    <s v="1672-1672"/>
    <s v="FC"/>
    <s v="00151442-00151492"/>
    <s v=""/>
    <s v=""/>
    <s v=""/>
    <s v=""/>
    <n v="0"/>
    <s v=""/>
    <s v="VENTAS NO CONTRIBUYENTES"/>
    <s v=""/>
    <n v="661526368.87599993"/>
    <n v="0"/>
    <n v="548812540.30000007"/>
    <n v="0"/>
    <s v="-"/>
    <n v="0"/>
    <n v="97167093.599999994"/>
    <s v="16"/>
    <n v="15546734.976"/>
    <n v="0"/>
    <s v="-"/>
    <n v="0"/>
    <n v="0"/>
    <s v="-"/>
    <n v="0"/>
  </r>
  <r>
    <s v="57"/>
    <x v="5"/>
    <x v="2"/>
    <s v="013"/>
    <s v="Z1B8050578"/>
    <s v="1673-1673"/>
    <s v="FC"/>
    <s v="00151493-00151556"/>
    <s v=""/>
    <s v=""/>
    <s v=""/>
    <s v=""/>
    <n v="0"/>
    <s v=""/>
    <s v="VENTAS NO CONTRIBUYENTES"/>
    <s v=""/>
    <n v="808137001.50000012"/>
    <n v="0"/>
    <n v="730090565.9000001"/>
    <n v="0"/>
    <s v="-"/>
    <n v="0"/>
    <n v="67281410"/>
    <s v="-"/>
    <n v="10765025.6"/>
    <n v="0"/>
    <s v="-"/>
    <n v="0"/>
    <n v="0"/>
    <s v="-"/>
    <n v="0"/>
  </r>
  <r>
    <s v="62"/>
    <x v="6"/>
    <x v="2"/>
    <s v="013"/>
    <s v="Z1B8050578"/>
    <s v="1674-1674"/>
    <s v="FC"/>
    <s v="00151557-00151635"/>
    <s v=""/>
    <s v=""/>
    <s v=""/>
    <s v=""/>
    <n v="0"/>
    <s v=""/>
    <s v="VENTAS NO CONTRIBUYENTES"/>
    <s v=""/>
    <n v="646313705.52199996"/>
    <n v="0"/>
    <n v="544601416.89999998"/>
    <n v="0"/>
    <s v="-"/>
    <n v="0"/>
    <n v="85401972.950000003"/>
    <s v="16"/>
    <n v="13664315.671999998"/>
    <n v="0"/>
    <s v="-"/>
    <n v="0"/>
    <n v="2450000"/>
    <s v="8"/>
    <n v="196000"/>
  </r>
  <r>
    <s v="74"/>
    <x v="7"/>
    <x v="2"/>
    <s v="013"/>
    <s v="Z1B8050578"/>
    <s v="1675-1675"/>
    <s v="FC"/>
    <s v="00151636-00151647"/>
    <s v=""/>
    <s v=""/>
    <s v=""/>
    <s v=""/>
    <n v="0"/>
    <s v=""/>
    <s v="VENTAS NO CONTRIBUYENTES"/>
    <s v=""/>
    <n v="208075112.50400001"/>
    <n v="0"/>
    <n v="180505191.65000001"/>
    <n v="0"/>
    <s v="-"/>
    <n v="0"/>
    <n v="23767173.149999999"/>
    <s v="-"/>
    <n v="3802747.7039999999"/>
    <n v="0"/>
    <s v="-"/>
    <n v="0"/>
    <n v="0"/>
    <s v="-"/>
    <n v="0"/>
  </r>
  <r>
    <s v="81"/>
    <x v="8"/>
    <x v="2"/>
    <s v="013"/>
    <s v="Z1B8050578"/>
    <s v="1676-1676"/>
    <s v="FC"/>
    <s v="00151648-00151667"/>
    <s v=""/>
    <s v=""/>
    <s v=""/>
    <s v=""/>
    <n v="0"/>
    <s v=""/>
    <s v="VENTAS NO CONTRIBUYENTES"/>
    <s v=""/>
    <n v="139645177.09999999"/>
    <n v="0"/>
    <n v="95727717.5"/>
    <n v="0"/>
    <s v="-"/>
    <n v="0"/>
    <n v="33297810"/>
    <s v="16"/>
    <n v="5327649.5999999996"/>
    <n v="0"/>
    <s v="-"/>
    <n v="0"/>
    <n v="4900000"/>
    <s v="8"/>
    <n v="392000"/>
  </r>
  <r>
    <s v="82"/>
    <x v="8"/>
    <x v="2"/>
    <s v="013"/>
    <s v="Z1B8050578"/>
    <s v="1676"/>
    <s v="FC"/>
    <s v="00151668"/>
    <s v=""/>
    <s v=""/>
    <s v=""/>
    <s v=""/>
    <n v="0"/>
    <s v=""/>
    <s v="V"/>
    <s v="V277450867 "/>
    <n v="37050"/>
    <n v="0"/>
    <n v="37050"/>
    <n v="0"/>
    <s v="-"/>
    <n v="0"/>
    <n v="0"/>
    <s v="-"/>
    <n v="0"/>
    <n v="0"/>
    <s v="-"/>
    <n v="0"/>
    <n v="0"/>
    <s v="-"/>
    <n v="0"/>
  </r>
  <r>
    <s v="83"/>
    <x v="8"/>
    <x v="2"/>
    <s v="013"/>
    <s v="Z1B8050578"/>
    <s v="1676-1676"/>
    <s v="FC"/>
    <s v="00151669-00151689"/>
    <s v=""/>
    <s v=""/>
    <s v=""/>
    <s v=""/>
    <n v="0"/>
    <s v=""/>
    <s v="VENTAS NO CONTRIBUYENTES"/>
    <s v=""/>
    <n v="146324685"/>
    <n v="0"/>
    <n v="102290577"/>
    <n v="0"/>
    <s v="-"/>
    <n v="0"/>
    <n v="28836300"/>
    <s v="-"/>
    <n v="4613808"/>
    <n v="0"/>
    <s v="-"/>
    <n v="0"/>
    <n v="9800000"/>
    <s v="8"/>
    <n v="784000"/>
  </r>
  <r>
    <s v="84"/>
    <x v="8"/>
    <x v="2"/>
    <s v="013"/>
    <s v="Z1B8050578"/>
    <s v="1676"/>
    <s v="NC"/>
    <s v=""/>
    <s v="00000052"/>
    <s v=""/>
    <s v="00151651"/>
    <s v="11/5/2021"/>
    <n v="9381487.5"/>
    <s v="VEN"/>
    <s v="ANICETA"/>
    <s v="V3123593 "/>
    <n v="-3994987.5"/>
    <n v="0"/>
    <n v="-3994987.5"/>
    <n v="0"/>
    <s v="-"/>
    <n v="0"/>
    <n v="0"/>
    <s v="-"/>
    <n v="0"/>
    <n v="0"/>
    <s v="-"/>
    <n v="0"/>
    <n v="0"/>
    <s v="-"/>
    <n v="0"/>
  </r>
  <r>
    <s v="92"/>
    <x v="9"/>
    <x v="2"/>
    <s v="013"/>
    <s v="Z1B8050578"/>
    <s v="1677-1677"/>
    <s v="FC"/>
    <s v="00151690-00151722"/>
    <s v=""/>
    <s v=""/>
    <s v=""/>
    <s v=""/>
    <n v="0"/>
    <s v=""/>
    <s v="VENTAS NO CONTRIBUYENTES"/>
    <s v=""/>
    <n v="287188263"/>
    <n v="0"/>
    <n v="263897493"/>
    <n v="0"/>
    <s v="-"/>
    <n v="0"/>
    <n v="20078250"/>
    <s v="16"/>
    <n v="3212520"/>
    <n v="0"/>
    <s v="-"/>
    <n v="0"/>
    <n v="0"/>
    <s v="-"/>
    <n v="0"/>
  </r>
  <r>
    <s v="98"/>
    <x v="14"/>
    <x v="2"/>
    <s v="013"/>
    <s v="Z1B8050578"/>
    <s v="1678-1678"/>
    <s v="FC"/>
    <s v="00151723-00151761"/>
    <s v=""/>
    <s v=""/>
    <s v=""/>
    <s v=""/>
    <n v="0"/>
    <s v=""/>
    <s v="VENTAS NO CONTRIBUYENTES"/>
    <s v=""/>
    <n v="267908037.89999998"/>
    <n v="0"/>
    <n v="251654616.69999999"/>
    <n v="0"/>
    <s v="-"/>
    <n v="0"/>
    <n v="14011570"/>
    <s v="-"/>
    <n v="2241851.2000000002"/>
    <n v="0"/>
    <s v="-"/>
    <n v="0"/>
    <n v="0"/>
    <s v="-"/>
    <n v="0"/>
  </r>
  <r>
    <s v="110"/>
    <x v="10"/>
    <x v="2"/>
    <s v="013"/>
    <s v="Z1B8050578"/>
    <s v="1679-1679"/>
    <s v="FC"/>
    <s v="00151762-00151808"/>
    <s v=""/>
    <s v=""/>
    <s v=""/>
    <s v=""/>
    <n v="0"/>
    <s v=""/>
    <s v="VENTAS NO CONTRIBUYENTES"/>
    <s v=""/>
    <n v="480292016.49999988"/>
    <n v="0"/>
    <n v="420461176.89999998"/>
    <n v="0"/>
    <s v="-"/>
    <n v="0"/>
    <n v="51578310"/>
    <s v="-"/>
    <n v="8252529.5999999996"/>
    <n v="0"/>
    <s v="-"/>
    <n v="0"/>
    <n v="0"/>
    <s v="-"/>
    <n v="0"/>
  </r>
  <r>
    <s v="117"/>
    <x v="11"/>
    <x v="2"/>
    <s v="013"/>
    <s v="Z1B8050578"/>
    <s v="1680-1680"/>
    <s v="FC"/>
    <s v="00151809-00151851"/>
    <s v=""/>
    <s v=""/>
    <s v=""/>
    <s v=""/>
    <n v="0"/>
    <s v=""/>
    <s v="VENTAS NO CONTRIBUYENTES"/>
    <s v=""/>
    <n v="509150552.19999999"/>
    <n v="0"/>
    <n v="403828769.80000001"/>
    <n v="0"/>
    <s v="-"/>
    <n v="0"/>
    <n v="90794640"/>
    <s v="16"/>
    <n v="14527142.399999999"/>
    <n v="0"/>
    <s v="-"/>
    <n v="0"/>
    <n v="0"/>
    <s v="-"/>
    <n v="0"/>
  </r>
  <r>
    <s v="49"/>
    <x v="0"/>
    <x v="0"/>
    <s v="004"/>
    <s v="Z1B8050937"/>
    <s v="1789"/>
    <s v="FC"/>
    <s v="00165450-00165560"/>
    <s v=""/>
    <s v=""/>
    <s v=""/>
    <s v=""/>
    <n v="0"/>
    <s v=""/>
    <s v="VENTAS NO CONTRIBUYENTES"/>
    <s v=""/>
    <n v="5425913020.9258013"/>
    <n v="0"/>
    <n v="3911122193.7249975"/>
    <n v="0"/>
    <s v="-"/>
    <n v="0"/>
    <n v="1305854161.3800001"/>
    <s v="16"/>
    <n v="208936665.82079992"/>
    <n v="0"/>
    <s v="-"/>
    <n v="0"/>
    <n v="0"/>
    <s v="-"/>
    <n v="0"/>
  </r>
  <r>
    <s v="80"/>
    <x v="12"/>
    <x v="0"/>
    <s v="004"/>
    <s v="Z1B8050937"/>
    <s v="1790"/>
    <s v="FC"/>
    <s v="00165561-00165677"/>
    <s v=""/>
    <s v=""/>
    <s v=""/>
    <s v=""/>
    <n v="0"/>
    <s v=""/>
    <s v="VENTAS NO CONTRIBUYENTES"/>
    <s v=""/>
    <n v="4080773204.6925998"/>
    <n v="0"/>
    <n v="3103022112.1749992"/>
    <n v="0"/>
    <s v="-"/>
    <n v="0"/>
    <n v="842888872.86000001"/>
    <s v="16"/>
    <n v="134862219.65760005"/>
    <n v="0"/>
    <s v="-"/>
    <n v="0"/>
    <n v="0"/>
    <s v="-"/>
    <n v="0"/>
  </r>
  <r>
    <s v="127"/>
    <x v="1"/>
    <x v="0"/>
    <s v="004"/>
    <s v="Z1B8050937"/>
    <s v="1791"/>
    <s v="FC"/>
    <s v="00165678-00165717"/>
    <s v=""/>
    <s v=""/>
    <s v=""/>
    <s v=""/>
    <n v="0"/>
    <s v=""/>
    <s v="VENTAS NO CONTRIBUYENTES"/>
    <s v=""/>
    <n v="2302766253.3492007"/>
    <n v="0"/>
    <n v="1644136426.3499999"/>
    <n v="0"/>
    <s v="-"/>
    <n v="0"/>
    <n v="567784333.62"/>
    <s v="16"/>
    <n v="90845493.379199997"/>
    <n v="0"/>
    <s v="-"/>
    <n v="0"/>
    <n v="0"/>
    <s v="-"/>
    <n v="0"/>
  </r>
  <r>
    <s v="172"/>
    <x v="2"/>
    <x v="0"/>
    <s v="004"/>
    <s v="Z1B8050937"/>
    <s v="1792"/>
    <s v="FC"/>
    <s v="00165718-00165724"/>
    <s v=""/>
    <s v=""/>
    <s v=""/>
    <s v=""/>
    <n v="0"/>
    <s v=""/>
    <s v="VENTAS NO CONTRIBUYENTES"/>
    <s v=""/>
    <n v="393554444.28300005"/>
    <n v="0"/>
    <n v="302665663.125"/>
    <n v="0"/>
    <s v="-"/>
    <n v="0"/>
    <n v="78352397.549999997"/>
    <s v="16"/>
    <n v="12536383.607999999"/>
    <n v="0"/>
    <s v="-"/>
    <n v="0"/>
    <n v="0"/>
    <s v="-"/>
    <n v="0"/>
  </r>
  <r>
    <s v="214"/>
    <x v="13"/>
    <x v="0"/>
    <s v="004"/>
    <s v="Z1B8050937"/>
    <s v="1793"/>
    <s v="FC"/>
    <s v="00165725-00165759"/>
    <s v=""/>
    <s v=""/>
    <s v=""/>
    <s v=""/>
    <n v="0"/>
    <s v=""/>
    <s v="VENTAS NO CONTRIBUYENTES"/>
    <s v=""/>
    <n v="1296584981.7539997"/>
    <n v="0"/>
    <n v="1040025904.6999999"/>
    <n v="0"/>
    <s v="-"/>
    <n v="0"/>
    <n v="221171618.15000001"/>
    <s v="16"/>
    <n v="35387458.903999992"/>
    <n v="0"/>
    <s v="-"/>
    <n v="0"/>
    <n v="0"/>
    <s v="-"/>
    <n v="0"/>
  </r>
  <r>
    <s v="273"/>
    <x v="3"/>
    <x v="0"/>
    <s v="004"/>
    <s v="Z1B8050937"/>
    <s v="1794"/>
    <s v="FC"/>
    <s v="00165760-00165822"/>
    <s v=""/>
    <s v=""/>
    <s v=""/>
    <s v=""/>
    <n v="0"/>
    <s v=""/>
    <s v="VENTAS NO CONTRIBUYENTES"/>
    <s v=""/>
    <n v="3476347983.546001"/>
    <n v="0"/>
    <n v="2397351750.0000005"/>
    <n v="0"/>
    <s v="-"/>
    <n v="0"/>
    <n v="930169166.85000002"/>
    <s v="16"/>
    <n v="148827066.69600001"/>
    <n v="0"/>
    <s v="-"/>
    <n v="0"/>
    <n v="0"/>
    <s v="-"/>
    <n v="0"/>
  </r>
  <r>
    <s v="327"/>
    <x v="4"/>
    <x v="0"/>
    <s v="004"/>
    <s v="Z1B8050937"/>
    <s v="1795"/>
    <s v="FC"/>
    <s v="00165823-00165862"/>
    <s v=""/>
    <s v=""/>
    <s v=""/>
    <s v=""/>
    <n v="0"/>
    <s v=""/>
    <s v="VENTAS NO CONTRIBUYENTES"/>
    <s v=""/>
    <n v="2281412977.8719997"/>
    <n v="0"/>
    <n v="1717977672.95"/>
    <n v="0"/>
    <s v="-"/>
    <n v="0"/>
    <n v="485720090.44999999"/>
    <s v="-"/>
    <n v="77715214.472000003"/>
    <n v="0"/>
    <s v="-"/>
    <n v="0"/>
    <n v="0"/>
    <s v="-"/>
    <n v="0"/>
  </r>
  <r>
    <s v="328"/>
    <x v="4"/>
    <x v="0"/>
    <s v="004"/>
    <s v="Z1B8050937"/>
    <s v="1795"/>
    <s v="FC"/>
    <s v="00165863"/>
    <s v=""/>
    <s v=""/>
    <s v=""/>
    <s v=""/>
    <n v="0"/>
    <s v=""/>
    <s v="MULTISERVICIOS SOFPAC"/>
    <s v="J-411007340 "/>
    <n v="106784979.7"/>
    <n v="0"/>
    <n v="63269006.5"/>
    <n v="37513770"/>
    <s v="16"/>
    <n v="6002203.2000000002"/>
    <n v="0"/>
    <s v="-"/>
    <n v="0"/>
    <n v="0"/>
    <s v="-"/>
    <n v="0"/>
    <n v="0"/>
    <s v="-"/>
    <n v="0"/>
  </r>
  <r>
    <s v="329"/>
    <x v="4"/>
    <x v="0"/>
    <s v="004"/>
    <s v="Z1B8050937"/>
    <s v="1795"/>
    <s v="FC"/>
    <s v="00165864-00165903"/>
    <s v=""/>
    <s v=""/>
    <s v=""/>
    <s v=""/>
    <n v="0"/>
    <s v=""/>
    <s v="VENTAS NO CONTRIBUYENTES"/>
    <s v=""/>
    <n v="1380534685.5979998"/>
    <n v="0"/>
    <n v="968574683.54999995"/>
    <n v="0"/>
    <s v="-"/>
    <n v="0"/>
    <n v="355137932.80000001"/>
    <s v="-"/>
    <n v="56822069.247999996"/>
    <n v="0"/>
    <s v="-"/>
    <n v="0"/>
    <n v="0"/>
    <s v="-"/>
    <n v="0"/>
  </r>
  <r>
    <s v="330"/>
    <x v="4"/>
    <x v="0"/>
    <s v="004"/>
    <s v="Z1B8050937"/>
    <s v="1795"/>
    <s v="NC"/>
    <s v=""/>
    <s v="00000188"/>
    <s v=""/>
    <s v="00164722"/>
    <s v="19/4/2021"/>
    <n v="139627399.24000001"/>
    <s v="VEN"/>
    <s v="LUNA MONTILLA"/>
    <s v="V27371611"/>
    <n v="-22539902"/>
    <n v="0"/>
    <n v="0"/>
    <n v="0"/>
    <s v="-"/>
    <n v="0"/>
    <n v="-19430950"/>
    <s v="16"/>
    <n v="-3108952"/>
    <n v="0"/>
    <s v="-"/>
    <n v="0"/>
    <n v="0"/>
    <s v="-"/>
    <n v="0"/>
  </r>
  <r>
    <s v="382"/>
    <x v="5"/>
    <x v="0"/>
    <s v="004"/>
    <s v="Z1B8050937"/>
    <s v="1796"/>
    <s v="FC"/>
    <s v="00165904-00165945"/>
    <s v=""/>
    <s v=""/>
    <s v=""/>
    <s v=""/>
    <n v="0"/>
    <s v=""/>
    <s v="VENTAS NO CONTRIBUYENTES"/>
    <s v=""/>
    <n v="1858353406.2035995"/>
    <n v="0"/>
    <n v="1295237784.7999997"/>
    <n v="0"/>
    <s v="-"/>
    <n v="0"/>
    <n v="485444501.21000004"/>
    <s v="16"/>
    <n v="77671120.193599999"/>
    <n v="0"/>
    <s v="-"/>
    <n v="0"/>
    <n v="0"/>
    <s v="-"/>
    <n v="0"/>
  </r>
  <r>
    <s v="383"/>
    <x v="5"/>
    <x v="0"/>
    <s v="004"/>
    <s v="Z1B8050937"/>
    <s v="1796"/>
    <s v="FC"/>
    <s v="00165946"/>
    <s v=""/>
    <s v=""/>
    <s v=""/>
    <s v=""/>
    <n v="0"/>
    <s v=""/>
    <s v="OH SI SALUD C.A"/>
    <s v="J41151440-3"/>
    <n v="105475687.42200001"/>
    <n v="0"/>
    <n v="98600356.75"/>
    <n v="5927009.2000000002"/>
    <s v="16"/>
    <n v="948321.47199999995"/>
    <n v="0"/>
    <s v="-"/>
    <n v="0"/>
    <n v="0"/>
    <s v="-"/>
    <n v="0"/>
    <n v="0"/>
    <s v="-"/>
    <n v="0"/>
  </r>
  <r>
    <s v="384"/>
    <x v="5"/>
    <x v="0"/>
    <s v="004"/>
    <s v="Z1B8050937"/>
    <s v="1796"/>
    <s v="FC"/>
    <s v="00165947-00165991"/>
    <s v=""/>
    <s v=""/>
    <s v=""/>
    <s v=""/>
    <n v="0"/>
    <s v=""/>
    <s v="VENTAS NO CONTRIBUYENTES"/>
    <s v=""/>
    <n v="1761021239.914"/>
    <n v="0"/>
    <n v="1451611484.3499999"/>
    <n v="0"/>
    <s v="-"/>
    <n v="0"/>
    <n v="266732547.90000001"/>
    <s v="16"/>
    <n v="42677207.664000005"/>
    <n v="0"/>
    <s v="-"/>
    <n v="0"/>
    <n v="0"/>
    <s v="-"/>
    <n v="0"/>
  </r>
  <r>
    <s v="412"/>
    <x v="6"/>
    <x v="0"/>
    <s v="004"/>
    <s v="Z1B8050937"/>
    <s v="1797"/>
    <s v="FC"/>
    <s v="00165992-00166034"/>
    <s v=""/>
    <s v=""/>
    <s v=""/>
    <s v=""/>
    <n v="0"/>
    <s v=""/>
    <s v="VENTAS NO CONTRIBUYENTES"/>
    <s v=""/>
    <n v="2046670696.4880002"/>
    <n v="0"/>
    <n v="1656763065.55"/>
    <n v="0"/>
    <s v="-"/>
    <n v="0"/>
    <n v="336127268.05000001"/>
    <s v="-"/>
    <n v="53780362.888000011"/>
    <n v="0"/>
    <s v="-"/>
    <n v="0"/>
    <n v="0"/>
    <s v="-"/>
    <n v="0"/>
  </r>
  <r>
    <s v="413"/>
    <x v="6"/>
    <x v="0"/>
    <s v="004"/>
    <s v="Z1B8050937"/>
    <s v="1797"/>
    <s v="FC"/>
    <s v="00166035"/>
    <s v=""/>
    <s v=""/>
    <s v=""/>
    <s v=""/>
    <n v="0"/>
    <s v=""/>
    <s v="ABASTOS FALINA, C.A"/>
    <s v="J-30789565-9 "/>
    <n v="38185924"/>
    <n v="0"/>
    <n v="0"/>
    <n v="32918900"/>
    <s v="16"/>
    <n v="5267024"/>
    <n v="0"/>
    <s v="-"/>
    <n v="0"/>
    <n v="0"/>
    <s v="-"/>
    <n v="0"/>
    <n v="0"/>
    <s v="-"/>
    <n v="0"/>
  </r>
  <r>
    <s v="414"/>
    <x v="6"/>
    <x v="0"/>
    <s v="004"/>
    <s v="Z1B8050937"/>
    <s v="1797"/>
    <s v="FC"/>
    <s v="00166036-00166091"/>
    <s v=""/>
    <s v=""/>
    <s v=""/>
    <s v=""/>
    <n v="0"/>
    <s v=""/>
    <s v="VENTAS NO CONTRIBUYENTES"/>
    <s v=""/>
    <n v="2065573916.5356002"/>
    <n v="0"/>
    <n v="1561061132.4000001"/>
    <n v="0"/>
    <s v="-"/>
    <n v="0"/>
    <n v="434924813.90999997"/>
    <s v="16"/>
    <n v="69587970.225599989"/>
    <n v="0"/>
    <s v="-"/>
    <n v="0"/>
    <n v="0"/>
    <s v="-"/>
    <n v="0"/>
  </r>
  <r>
    <s v="478"/>
    <x v="7"/>
    <x v="0"/>
    <s v="004"/>
    <s v="Z1B8050937"/>
    <s v="1798"/>
    <s v="FC"/>
    <s v="00166092-00166171"/>
    <s v=""/>
    <s v=""/>
    <s v=""/>
    <s v=""/>
    <n v="0"/>
    <s v=""/>
    <s v="VENTAS NO CONTRIBUYENTES"/>
    <s v=""/>
    <n v="3843837527.640801"/>
    <n v="0"/>
    <n v="2718903191.8499994"/>
    <n v="0"/>
    <s v="-"/>
    <n v="0"/>
    <n v="969770979.13000011"/>
    <s v="16"/>
    <n v="155163356.66079998"/>
    <n v="0"/>
    <s v="-"/>
    <n v="0"/>
    <n v="0"/>
    <s v="-"/>
    <n v="0"/>
  </r>
  <r>
    <s v="521"/>
    <x v="8"/>
    <x v="0"/>
    <s v="004"/>
    <s v="Z1B8050937"/>
    <s v="1799"/>
    <s v="FC"/>
    <s v="00166172-00166226"/>
    <s v=""/>
    <s v=""/>
    <s v=""/>
    <s v=""/>
    <n v="0"/>
    <s v=""/>
    <s v="VENTAS NO CONTRIBUYENTES"/>
    <s v=""/>
    <n v="1496234947.3400002"/>
    <n v="0"/>
    <n v="1134444165.25"/>
    <n v="0"/>
    <s v="-"/>
    <n v="0"/>
    <n v="311888605.25"/>
    <s v="16"/>
    <n v="49902176.839999996"/>
    <n v="0"/>
    <s v="-"/>
    <n v="0"/>
    <n v="0"/>
    <s v="-"/>
    <n v="0"/>
  </r>
  <r>
    <s v="522"/>
    <x v="8"/>
    <x v="0"/>
    <s v="004"/>
    <s v="Z1B8050937"/>
    <s v="1799"/>
    <s v="FC"/>
    <s v="00166227"/>
    <s v=""/>
    <s v=""/>
    <s v=""/>
    <s v=""/>
    <n v="0"/>
    <s v=""/>
    <s v="UNIDAD DE PRODUCCION DE ALIMENTOS"/>
    <s v="J500400284"/>
    <n v="34118461.5"/>
    <n v="0"/>
    <n v="34118461.5"/>
    <n v="0"/>
    <s v="-"/>
    <n v="0"/>
    <n v="0"/>
    <s v="-"/>
    <n v="0"/>
    <n v="0"/>
    <s v="-"/>
    <n v="0"/>
    <n v="0"/>
    <s v="-"/>
    <n v="0"/>
  </r>
  <r>
    <s v="523"/>
    <x v="8"/>
    <x v="0"/>
    <s v="004"/>
    <s v="Z1B8050937"/>
    <s v="1799"/>
    <s v="FC"/>
    <s v="00166228-00166242"/>
    <s v=""/>
    <s v=""/>
    <s v=""/>
    <s v=""/>
    <n v="0"/>
    <s v=""/>
    <s v="VENTAS NO CONTRIBUYENTES"/>
    <s v=""/>
    <n v="408156514.1936"/>
    <n v="0"/>
    <n v="287648694.5"/>
    <n v="0"/>
    <s v="-"/>
    <n v="0"/>
    <n v="103886051.46000001"/>
    <s v="-"/>
    <n v="16621768.2336"/>
    <n v="0"/>
    <s v="-"/>
    <n v="0"/>
    <n v="0"/>
    <s v="-"/>
    <n v="0"/>
  </r>
  <r>
    <s v="524"/>
    <x v="8"/>
    <x v="0"/>
    <s v="004"/>
    <s v="Z1B8050937"/>
    <s v="1799"/>
    <s v="FC"/>
    <s v="00166243"/>
    <s v=""/>
    <s v=""/>
    <s v=""/>
    <s v=""/>
    <n v="0"/>
    <s v=""/>
    <s v="ALIMENTOS ADIEN C.A"/>
    <s v="V295960239 "/>
    <n v="513000000"/>
    <n v="0"/>
    <n v="513000000"/>
    <n v="0"/>
    <s v="-"/>
    <n v="0"/>
    <n v="0"/>
    <s v="-"/>
    <n v="0"/>
    <n v="0"/>
    <s v="-"/>
    <n v="0"/>
    <n v="0"/>
    <s v="-"/>
    <n v="0"/>
  </r>
  <r>
    <s v="525"/>
    <x v="8"/>
    <x v="0"/>
    <s v="004"/>
    <s v="Z1B8050937"/>
    <s v="1799"/>
    <s v="FC"/>
    <s v="00166244-00166289"/>
    <s v=""/>
    <s v=""/>
    <s v=""/>
    <s v=""/>
    <n v="0"/>
    <s v=""/>
    <s v="VENTAS NO CONTRIBUYENTES"/>
    <s v=""/>
    <n v="2196702658.27"/>
    <n v="0"/>
    <n v="1612832329"/>
    <n v="0"/>
    <s v="-"/>
    <n v="0"/>
    <n v="503336490.75"/>
    <s v="-"/>
    <n v="80533838.520000011"/>
    <n v="0"/>
    <s v="-"/>
    <n v="0"/>
    <n v="0"/>
    <s v="-"/>
    <n v="0"/>
  </r>
  <r>
    <s v="583"/>
    <x v="9"/>
    <x v="0"/>
    <s v="004"/>
    <s v="Z1B8050937"/>
    <s v="1800"/>
    <s v="FC"/>
    <s v="00166290-00166372"/>
    <s v=""/>
    <s v=""/>
    <s v=""/>
    <s v=""/>
    <n v="0"/>
    <s v=""/>
    <s v="VENTAS NO CONTRIBUYENTES"/>
    <s v=""/>
    <n v="3324504680.6315999"/>
    <n v="0"/>
    <n v="2830405413"/>
    <n v="0"/>
    <s v="-"/>
    <n v="0"/>
    <n v="425947644.50999999"/>
    <s v="16"/>
    <n v="68151623.121600002"/>
    <n v="0"/>
    <s v="-"/>
    <n v="0"/>
    <n v="0"/>
    <s v="-"/>
    <n v="0"/>
  </r>
  <r>
    <s v="633"/>
    <x v="14"/>
    <x v="0"/>
    <s v="004"/>
    <s v="Z1B8050937"/>
    <s v="1801"/>
    <s v="FC"/>
    <s v="00166373-00166452"/>
    <s v=""/>
    <s v=""/>
    <s v=""/>
    <s v=""/>
    <n v="0"/>
    <s v=""/>
    <s v="VENTAS NO CONTRIBUYENTES"/>
    <s v=""/>
    <n v="2466934790.4839997"/>
    <n v="0"/>
    <n v="1979274483.75"/>
    <n v="0"/>
    <s v="-"/>
    <n v="0"/>
    <n v="420396816.14999998"/>
    <s v="-"/>
    <n v="67263490.584000006"/>
    <n v="0"/>
    <s v="-"/>
    <n v="0"/>
    <n v="0"/>
    <s v="-"/>
    <n v="0"/>
  </r>
  <r>
    <s v="692"/>
    <x v="10"/>
    <x v="0"/>
    <s v="004"/>
    <s v="Z1B8050937"/>
    <s v="1802"/>
    <s v="FC"/>
    <s v="00166453-00166548"/>
    <s v=""/>
    <s v=""/>
    <s v=""/>
    <s v=""/>
    <n v="0"/>
    <s v=""/>
    <s v="VENTAS NO CONTRIBUYENTES"/>
    <s v=""/>
    <n v="3112609493.644001"/>
    <n v="0"/>
    <n v="2443765692.9000001"/>
    <n v="0"/>
    <s v="-"/>
    <n v="0"/>
    <n v="576589483.4000001"/>
    <s v="16"/>
    <n v="92254317.343999997"/>
    <n v="0"/>
    <s v="-"/>
    <n v="0"/>
    <n v="0"/>
    <s v="-"/>
    <n v="0"/>
  </r>
  <r>
    <s v="752"/>
    <x v="11"/>
    <x v="0"/>
    <s v="004"/>
    <s v="Z1B8050937"/>
    <s v="1803"/>
    <s v="FC"/>
    <s v="00166549-00166587"/>
    <s v=""/>
    <s v=""/>
    <s v=""/>
    <s v=""/>
    <n v="0"/>
    <s v=""/>
    <s v="VENTAS NO CONTRIBUYENTES"/>
    <s v=""/>
    <n v="1897022380.2559998"/>
    <n v="0"/>
    <n v="1537670580.6999998"/>
    <n v="0"/>
    <s v="-"/>
    <n v="0"/>
    <n v="309786034.10000002"/>
    <s v="16"/>
    <n v="49565765.456000015"/>
    <n v="0"/>
    <s v="-"/>
    <n v="0"/>
    <n v="0"/>
    <s v="-"/>
    <n v="0"/>
  </r>
  <r>
    <s v="753"/>
    <x v="11"/>
    <x v="0"/>
    <s v="004"/>
    <s v="Z1B8050937"/>
    <s v="1803"/>
    <s v="FC"/>
    <s v="00166588"/>
    <s v=""/>
    <s v=""/>
    <s v=""/>
    <s v=""/>
    <n v="0"/>
    <s v=""/>
    <s v="POSADA NELALLA C.A"/>
    <s v="J30760499-9"/>
    <n v="536406421.89999998"/>
    <n v="0"/>
    <n v="301236861.10000002"/>
    <n v="202732380"/>
    <s v="16"/>
    <n v="32437180.800000001"/>
    <n v="0"/>
    <s v="-"/>
    <n v="0"/>
    <n v="0"/>
    <s v="-"/>
    <n v="0"/>
    <n v="0"/>
    <s v="-"/>
    <n v="0"/>
  </r>
  <r>
    <s v="754"/>
    <x v="11"/>
    <x v="0"/>
    <s v="004"/>
    <s v="Z1B8050937"/>
    <s v="1803"/>
    <s v="FC"/>
    <s v="00166589-00166592"/>
    <s v=""/>
    <s v=""/>
    <s v=""/>
    <s v=""/>
    <n v="0"/>
    <s v=""/>
    <s v="VENTAS NO CONTRIBUYENTES"/>
    <s v=""/>
    <n v="117100694.3"/>
    <n v="0"/>
    <n v="105605538"/>
    <n v="0"/>
    <s v="-"/>
    <n v="0"/>
    <n v="9909617.5"/>
    <s v="-"/>
    <n v="1585538.8"/>
    <n v="0"/>
    <s v="-"/>
    <n v="0"/>
    <n v="0"/>
    <s v="-"/>
    <n v="0"/>
  </r>
  <r>
    <s v="755"/>
    <x v="11"/>
    <x v="0"/>
    <s v="004"/>
    <s v="Z1B8050937"/>
    <s v="1803"/>
    <s v="FC"/>
    <s v="00166593"/>
    <s v=""/>
    <s v=""/>
    <s v=""/>
    <s v=""/>
    <n v="0"/>
    <s v=""/>
    <s v="ALTOS TELECOM C.A"/>
    <s v="J409414280"/>
    <n v="243057347.83199999"/>
    <n v="0"/>
    <n v="172916317.80000001"/>
    <n v="60466405.200000003"/>
    <s v="16"/>
    <n v="9674624.8320000004"/>
    <n v="0"/>
    <s v="-"/>
    <n v="0"/>
    <n v="0"/>
    <s v="-"/>
    <n v="0"/>
    <n v="0"/>
    <s v="-"/>
    <n v="0"/>
  </r>
  <r>
    <s v="756"/>
    <x v="11"/>
    <x v="0"/>
    <s v="004"/>
    <s v="Z1B8050937"/>
    <s v="1803"/>
    <s v="FC"/>
    <s v="00166594-00166639"/>
    <s v=""/>
    <s v=""/>
    <s v=""/>
    <s v=""/>
    <n v="0"/>
    <s v=""/>
    <s v="VENTAS NO CONTRIBUYENTES"/>
    <s v=""/>
    <n v="1596952066.3800001"/>
    <n v="0"/>
    <n v="1138658682.9000003"/>
    <n v="0"/>
    <s v="-"/>
    <n v="0"/>
    <n v="395080503"/>
    <s v="16"/>
    <n v="63212880.480000019"/>
    <n v="0"/>
    <s v="-"/>
    <n v="0"/>
    <n v="0"/>
    <s v="-"/>
    <n v="0"/>
  </r>
  <r>
    <s v="45"/>
    <x v="0"/>
    <x v="0"/>
    <s v="003"/>
    <s v="Z1B8051199"/>
    <s v="1946"/>
    <s v="FC"/>
    <s v="00199224-00199285"/>
    <s v=""/>
    <s v=""/>
    <s v=""/>
    <s v=""/>
    <n v="0"/>
    <s v=""/>
    <s v="VENTAS NO CONTRIBUYENTES"/>
    <s v=""/>
    <n v="4227138889.0070004"/>
    <n v="0"/>
    <n v="3589819735.5500002"/>
    <n v="0"/>
    <s v="-"/>
    <n v="0"/>
    <n v="549413063.32499993"/>
    <s v="16"/>
    <n v="87906090.131999955"/>
    <n v="0"/>
    <s v="-"/>
    <n v="0"/>
    <n v="0"/>
    <s v="-"/>
    <n v="0"/>
  </r>
  <r>
    <s v="46"/>
    <x v="0"/>
    <x v="0"/>
    <s v="003"/>
    <s v="Z1B8051199"/>
    <s v="1946"/>
    <s v="FC"/>
    <s v="00199286"/>
    <s v=""/>
    <s v=""/>
    <s v=""/>
    <s v=""/>
    <n v="0"/>
    <s v=""/>
    <s v="VALET PARKING 50 KPH"/>
    <s v="J-317560256"/>
    <n v="68059561.5"/>
    <n v="0"/>
    <n v="57766243.5"/>
    <n v="8873550"/>
    <s v="16"/>
    <n v="1419768"/>
    <n v="0"/>
    <s v="-"/>
    <n v="0"/>
    <n v="0"/>
    <s v="-"/>
    <n v="0"/>
    <n v="0"/>
    <s v="-"/>
    <n v="0"/>
  </r>
  <r>
    <s v="47"/>
    <x v="0"/>
    <x v="0"/>
    <s v="003"/>
    <s v="Z1B8051199"/>
    <s v="1946"/>
    <s v="FC"/>
    <s v="00199287-00199317"/>
    <s v=""/>
    <s v=""/>
    <s v=""/>
    <s v=""/>
    <n v="0"/>
    <s v=""/>
    <s v="VENTAS NO CONTRIBUYENTES"/>
    <s v=""/>
    <n v="744679091.24499989"/>
    <n v="0"/>
    <n v="578921483.42499995"/>
    <n v="0"/>
    <s v="-"/>
    <n v="0"/>
    <n v="142894489.5"/>
    <s v="16"/>
    <n v="22863118.32"/>
    <n v="0"/>
    <s v="-"/>
    <n v="0"/>
    <n v="0"/>
    <s v="-"/>
    <n v="0"/>
  </r>
  <r>
    <s v="48"/>
    <x v="0"/>
    <x v="0"/>
    <s v="003"/>
    <s v="Z1B8051199"/>
    <s v="1946"/>
    <s v="NC"/>
    <s v=""/>
    <s v="00000192"/>
    <s v=""/>
    <s v="00199308"/>
    <s v="1/5/2021"/>
    <n v="13876474.5"/>
    <s v="VEN"/>
    <s v="NATHALIE VARGAS"/>
    <s v="V18234989"/>
    <n v="-381024"/>
    <n v="0"/>
    <n v="-381024"/>
    <n v="0"/>
    <s v="-"/>
    <n v="0"/>
    <n v="0"/>
    <s v="-"/>
    <n v="0"/>
    <n v="0"/>
    <s v="-"/>
    <n v="0"/>
    <n v="0"/>
    <s v="-"/>
    <n v="0"/>
  </r>
  <r>
    <s v="79"/>
    <x v="12"/>
    <x v="0"/>
    <s v="003"/>
    <s v="Z1B8051199"/>
    <s v="1947"/>
    <s v="FC"/>
    <s v="00199318-00199414"/>
    <s v=""/>
    <s v=""/>
    <s v=""/>
    <s v=""/>
    <n v="0"/>
    <s v=""/>
    <s v="VENTAS NO CONTRIBUYENTES"/>
    <s v=""/>
    <n v="4122952389.6596012"/>
    <n v="0"/>
    <n v="2700929387.4750004"/>
    <n v="0"/>
    <s v="-"/>
    <n v="0"/>
    <n v="1225881898.4349999"/>
    <s v="16"/>
    <n v="196141103.74959993"/>
    <n v="0"/>
    <s v="-"/>
    <n v="0"/>
    <n v="0"/>
    <s v="-"/>
    <n v="0"/>
  </r>
  <r>
    <s v="126"/>
    <x v="1"/>
    <x v="0"/>
    <s v="003"/>
    <s v="Z1B8051199"/>
    <s v="1948"/>
    <s v="FC"/>
    <s v="00199415-00199475"/>
    <s v=""/>
    <s v=""/>
    <s v=""/>
    <s v=""/>
    <n v="0"/>
    <s v=""/>
    <s v="VENTAS NO CONTRIBUYENTES"/>
    <s v=""/>
    <n v="1846706483.3956003"/>
    <n v="0"/>
    <n v="1563709614.4749997"/>
    <n v="0"/>
    <s v="-"/>
    <n v="0"/>
    <n v="243962818.035"/>
    <s v="16"/>
    <n v="39034050.885600001"/>
    <n v="0"/>
    <s v="-"/>
    <n v="0"/>
    <n v="0"/>
    <s v="-"/>
    <n v="0"/>
  </r>
  <r>
    <s v="171"/>
    <x v="2"/>
    <x v="0"/>
    <s v="003"/>
    <s v="Z1B8051199"/>
    <s v="1949"/>
    <s v="FC"/>
    <s v="00199476-00199572"/>
    <s v=""/>
    <s v=""/>
    <s v=""/>
    <s v=""/>
    <n v="0"/>
    <s v=""/>
    <s v="VENTAS NO CONTRIBUYENTES"/>
    <s v=""/>
    <n v="3512916692.7793994"/>
    <n v="0"/>
    <n v="2917785995.5999994"/>
    <n v="0"/>
    <s v="-"/>
    <n v="0"/>
    <n v="513043704.46499997"/>
    <s v="-"/>
    <n v="82086992.714399993"/>
    <n v="0"/>
    <s v="-"/>
    <n v="0"/>
    <n v="0"/>
    <s v="-"/>
    <n v="0"/>
  </r>
  <r>
    <s v="211"/>
    <x v="13"/>
    <x v="0"/>
    <s v="003"/>
    <s v="Z1B8051199"/>
    <s v="1950"/>
    <s v="FC"/>
    <s v="00199573-00199577"/>
    <s v=""/>
    <s v=""/>
    <s v=""/>
    <s v=""/>
    <n v="0"/>
    <s v=""/>
    <s v="VENTAS NO CONTRIBUYENTES"/>
    <s v=""/>
    <n v="180452209.38600001"/>
    <n v="0"/>
    <n v="160667136.75"/>
    <n v="0"/>
    <s v="-"/>
    <n v="0"/>
    <n v="17056097.100000001"/>
    <s v="16"/>
    <n v="2728975.5360000003"/>
    <n v="0"/>
    <s v="-"/>
    <n v="0"/>
    <n v="0"/>
    <s v="-"/>
    <n v="0"/>
  </r>
  <r>
    <s v="212"/>
    <x v="13"/>
    <x v="0"/>
    <s v="003"/>
    <s v="Z1B8051199"/>
    <s v="1950"/>
    <s v="FC"/>
    <s v="00199578"/>
    <s v=""/>
    <s v=""/>
    <s v=""/>
    <s v=""/>
    <n v="0"/>
    <s v=""/>
    <s v="PANADERIA NATIPAN C.A"/>
    <s v="J-00359330-3 "/>
    <n v="204120001"/>
    <n v="0"/>
    <n v="204120001"/>
    <n v="0"/>
    <s v="-"/>
    <n v="0"/>
    <n v="0"/>
    <s v="-"/>
    <n v="0"/>
    <n v="0"/>
    <s v="-"/>
    <n v="0"/>
    <n v="0"/>
    <s v="-"/>
    <n v="0"/>
  </r>
  <r>
    <s v="213"/>
    <x v="13"/>
    <x v="0"/>
    <s v="003"/>
    <s v="Z1B8051199"/>
    <s v="1950"/>
    <s v="FC"/>
    <s v="00199579-00199708"/>
    <s v=""/>
    <s v=""/>
    <s v=""/>
    <s v=""/>
    <n v="0"/>
    <s v=""/>
    <s v="VENTAS NO CONTRIBUYENTES"/>
    <s v=""/>
    <n v="3284433314.7090001"/>
    <n v="0"/>
    <n v="2572901191.0499997"/>
    <n v="0"/>
    <s v="-"/>
    <n v="0"/>
    <n v="613389761.77499998"/>
    <s v="16"/>
    <n v="98142361.883999988"/>
    <n v="0"/>
    <s v="-"/>
    <n v="0"/>
    <n v="0"/>
    <s v="-"/>
    <n v="0"/>
  </r>
  <r>
    <s v="272"/>
    <x v="3"/>
    <x v="0"/>
    <s v="003"/>
    <s v="Z1B8051199"/>
    <s v="1951"/>
    <s v="FC"/>
    <s v="00199709-00199792"/>
    <s v=""/>
    <s v=""/>
    <s v=""/>
    <s v=""/>
    <n v="0"/>
    <s v=""/>
    <s v="VENTAS NO CONTRIBUYENTES"/>
    <s v=""/>
    <n v="3649005238.907999"/>
    <n v="0"/>
    <n v="2723672808.2000008"/>
    <n v="0"/>
    <s v="-"/>
    <n v="0"/>
    <n v="797700371.29999995"/>
    <s v="16"/>
    <n v="127632059.40800004"/>
    <n v="0"/>
    <s v="-"/>
    <n v="0"/>
    <n v="0"/>
    <s v="-"/>
    <n v="0"/>
  </r>
  <r>
    <s v="326"/>
    <x v="4"/>
    <x v="0"/>
    <s v="003"/>
    <s v="Z1B8051199"/>
    <s v="1952"/>
    <s v="FC"/>
    <s v="00199793-00199868"/>
    <s v=""/>
    <s v=""/>
    <s v=""/>
    <s v=""/>
    <n v="0"/>
    <s v=""/>
    <s v="VENTAS NO CONTRIBUYENTES"/>
    <s v=""/>
    <n v="2572345596.7592001"/>
    <n v="0"/>
    <n v="2072890243.6000004"/>
    <n v="0"/>
    <s v="-"/>
    <n v="0"/>
    <n v="430564959.62"/>
    <s v="-"/>
    <n v="68890393.539200008"/>
    <n v="0"/>
    <s v="-"/>
    <n v="0"/>
    <n v="0"/>
    <s v="-"/>
    <n v="0"/>
  </r>
  <r>
    <s v="381"/>
    <x v="5"/>
    <x v="0"/>
    <s v="003"/>
    <s v="Z1B8051199"/>
    <s v="1953"/>
    <s v="FC"/>
    <s v="00199869-00199972"/>
    <s v=""/>
    <s v=""/>
    <s v=""/>
    <s v=""/>
    <n v="0"/>
    <s v=""/>
    <s v="VENTAS NO CONTRIBUYENTES"/>
    <s v=""/>
    <n v="3827444205.5739989"/>
    <n v="0"/>
    <n v="2813762130.7000008"/>
    <n v="0"/>
    <s v="-"/>
    <n v="0"/>
    <n v="873863857.64999986"/>
    <s v="16"/>
    <n v="139818217.22399998"/>
    <n v="0"/>
    <s v="-"/>
    <n v="0"/>
    <n v="0"/>
    <s v="-"/>
    <n v="0"/>
  </r>
  <r>
    <s v="411"/>
    <x v="6"/>
    <x v="0"/>
    <s v="003"/>
    <s v="Z1B8051199"/>
    <s v="1954"/>
    <s v="FC"/>
    <s v="00199973-00200072"/>
    <s v=""/>
    <s v=""/>
    <s v=""/>
    <s v=""/>
    <n v="0"/>
    <s v=""/>
    <s v="VENTAS NO CONTRIBUYENTES"/>
    <s v=""/>
    <n v="2923467972.157599"/>
    <n v="0"/>
    <n v="2147283612.3499999"/>
    <n v="0"/>
    <s v="-"/>
    <n v="0"/>
    <n v="669124448.11000001"/>
    <s v="-"/>
    <n v="107059911.69759998"/>
    <n v="0"/>
    <s v="-"/>
    <n v="0"/>
    <n v="0"/>
    <s v="-"/>
    <n v="0"/>
  </r>
  <r>
    <s v="477"/>
    <x v="7"/>
    <x v="0"/>
    <s v="003"/>
    <s v="Z1B8051199"/>
    <s v="1955"/>
    <s v="FC"/>
    <s v="00200073-00200168"/>
    <s v=""/>
    <s v=""/>
    <s v=""/>
    <s v=""/>
    <n v="0"/>
    <s v=""/>
    <s v="VENTAS NO CONTRIBUYENTES"/>
    <s v=""/>
    <n v="3094442895.5956001"/>
    <n v="0"/>
    <n v="2432796298.6000004"/>
    <n v="0"/>
    <s v="-"/>
    <n v="0"/>
    <n v="570384997.40999997"/>
    <s v="-"/>
    <n v="91261599.585600004"/>
    <n v="0"/>
    <s v="-"/>
    <n v="0"/>
    <n v="0"/>
    <s v="-"/>
    <n v="0"/>
  </r>
  <r>
    <s v="520"/>
    <x v="8"/>
    <x v="0"/>
    <s v="003"/>
    <s v="Z1B8051199"/>
    <s v="1956"/>
    <s v="FC"/>
    <s v="00200169-00200173"/>
    <s v=""/>
    <s v=""/>
    <s v=""/>
    <s v=""/>
    <n v="0"/>
    <s v=""/>
    <s v="VENTAS NO CONTRIBUYENTES"/>
    <s v=""/>
    <n v="84347431.5"/>
    <n v="0"/>
    <n v="62779087.5"/>
    <n v="0"/>
    <s v="-"/>
    <n v="0"/>
    <n v="18593400"/>
    <s v="16"/>
    <n v="2974944"/>
    <n v="0"/>
    <s v="-"/>
    <n v="0"/>
    <n v="0"/>
    <s v="-"/>
    <n v="0"/>
  </r>
  <r>
    <s v="582"/>
    <x v="9"/>
    <x v="0"/>
    <s v="003"/>
    <s v="Z1B8051199"/>
    <s v="1957"/>
    <s v="FC"/>
    <s v="00200174-00200233"/>
    <s v=""/>
    <s v=""/>
    <s v=""/>
    <s v=""/>
    <n v="0"/>
    <s v=""/>
    <s v="VENTAS NO CONTRIBUYENTES"/>
    <s v=""/>
    <n v="1723857193.5799999"/>
    <n v="0"/>
    <n v="1339104318.5"/>
    <n v="0"/>
    <s v="-"/>
    <n v="0"/>
    <n v="331683513"/>
    <s v="-"/>
    <n v="53069362.079999998"/>
    <n v="0"/>
    <s v="-"/>
    <n v="0"/>
    <n v="0"/>
    <s v="-"/>
    <n v="0"/>
  </r>
  <r>
    <s v="630"/>
    <x v="14"/>
    <x v="0"/>
    <s v="003"/>
    <s v="Z1B8051199"/>
    <s v="1958"/>
    <s v="FC"/>
    <s v="00200234-00200283"/>
    <s v=""/>
    <s v=""/>
    <s v=""/>
    <s v=""/>
    <n v="0"/>
    <s v=""/>
    <s v="VENTAS NO CONTRIBUYENTES"/>
    <s v=""/>
    <n v="1634895845.1500001"/>
    <n v="0"/>
    <n v="1326729915.9999998"/>
    <n v="0"/>
    <s v="-"/>
    <n v="0"/>
    <n v="265660283.75"/>
    <s v="16"/>
    <n v="42505645.399999999"/>
    <n v="0"/>
    <s v="-"/>
    <n v="0"/>
    <n v="0"/>
    <s v="-"/>
    <n v="0"/>
  </r>
  <r>
    <s v="631"/>
    <x v="14"/>
    <x v="0"/>
    <s v="003"/>
    <s v="Z1B8051199"/>
    <s v="1958"/>
    <s v="FC"/>
    <s v="00200284"/>
    <s v=""/>
    <s v=""/>
    <s v=""/>
    <s v=""/>
    <n v="0"/>
    <s v=""/>
    <s v="JULIO RODRIGUEZ"/>
    <s v="V14850360-1 "/>
    <n v="81666955.915999994"/>
    <n v="0"/>
    <n v="59459808.499999993"/>
    <n v="19144092.600000001"/>
    <s v="16"/>
    <n v="3063054.8160000001"/>
    <n v="0"/>
    <s v="-"/>
    <n v="0"/>
    <n v="0"/>
    <s v="-"/>
    <n v="0"/>
    <n v="0"/>
    <s v="-"/>
    <n v="0"/>
  </r>
  <r>
    <s v="632"/>
    <x v="14"/>
    <x v="0"/>
    <s v="003"/>
    <s v="Z1B8051199"/>
    <s v="1958"/>
    <s v="FC"/>
    <s v="00200285-00200299"/>
    <s v=""/>
    <s v=""/>
    <s v=""/>
    <s v=""/>
    <n v="0"/>
    <s v=""/>
    <s v="VENTAS NO CONTRIBUYENTES"/>
    <s v=""/>
    <n v="136724767.14200002"/>
    <n v="0"/>
    <n v="109941917.25"/>
    <n v="0"/>
    <s v="-"/>
    <n v="0"/>
    <n v="23088663.699999999"/>
    <s v="-"/>
    <n v="3694186.1919999998"/>
    <n v="0"/>
    <s v="-"/>
    <n v="0"/>
    <n v="0"/>
    <s v="-"/>
    <n v="0"/>
  </r>
  <r>
    <s v="691"/>
    <x v="10"/>
    <x v="0"/>
    <s v="003"/>
    <s v="Z1B8051199"/>
    <s v="1959"/>
    <s v="FC"/>
    <s v="00200300-00200405"/>
    <s v=""/>
    <s v=""/>
    <s v=""/>
    <s v=""/>
    <n v="0"/>
    <s v=""/>
    <s v="VENTAS NO CONTRIBUYENTES"/>
    <s v=""/>
    <n v="3997074947.1835995"/>
    <n v="0"/>
    <n v="3039866649.8000011"/>
    <n v="0"/>
    <s v="-"/>
    <n v="0"/>
    <n v="825179566.71000028"/>
    <s v="16"/>
    <n v="132028730.67359999"/>
    <n v="0"/>
    <s v="-"/>
    <n v="0"/>
    <n v="0"/>
    <s v="-"/>
    <n v="0"/>
  </r>
  <r>
    <s v="749"/>
    <x v="11"/>
    <x v="0"/>
    <s v="003"/>
    <s v="Z1B8051199"/>
    <s v="1960"/>
    <s v="FC"/>
    <s v="00200406-00200454"/>
    <s v=""/>
    <s v=""/>
    <s v=""/>
    <s v=""/>
    <n v="0"/>
    <s v=""/>
    <s v="VENTAS NO CONTRIBUYENTES"/>
    <s v=""/>
    <n v="1886115009.9920003"/>
    <n v="0"/>
    <n v="1427323104.1000001"/>
    <n v="0"/>
    <s v="-"/>
    <n v="0"/>
    <n v="395510263.70000005"/>
    <s v="16"/>
    <n v="63281642.192000002"/>
    <n v="0"/>
    <s v="-"/>
    <n v="0"/>
    <n v="0"/>
    <s v="-"/>
    <n v="0"/>
  </r>
  <r>
    <s v="750"/>
    <x v="11"/>
    <x v="0"/>
    <s v="003"/>
    <s v="Z1B8051199"/>
    <s v="1960"/>
    <s v="FC"/>
    <s v="00200455"/>
    <s v=""/>
    <s v=""/>
    <s v=""/>
    <s v=""/>
    <n v="0"/>
    <s v=""/>
    <s v="VALET PARKING 50 KPH"/>
    <s v="J-31756025-6"/>
    <n v="47339490.299999997"/>
    <n v="0"/>
    <n v="30207589.5"/>
    <n v="14768880"/>
    <s v="16"/>
    <n v="2363020.7999999998"/>
    <n v="0"/>
    <s v="-"/>
    <n v="0"/>
    <n v="0"/>
    <s v="-"/>
    <n v="0"/>
    <n v="0"/>
    <s v="-"/>
    <n v="0"/>
  </r>
  <r>
    <s v="751"/>
    <x v="11"/>
    <x v="0"/>
    <s v="003"/>
    <s v="Z1B8051199"/>
    <s v="1960"/>
    <s v="FC"/>
    <s v="00200456-00200505"/>
    <s v=""/>
    <s v=""/>
    <s v=""/>
    <s v=""/>
    <n v="0"/>
    <s v=""/>
    <s v="VENTAS NO CONTRIBUYENTES"/>
    <s v=""/>
    <n v="2223553328.3600006"/>
    <n v="0"/>
    <n v="1820314324.4000001"/>
    <n v="0"/>
    <s v="-"/>
    <n v="0"/>
    <n v="347619831"/>
    <s v="16"/>
    <n v="55619172.960000016"/>
    <n v="0"/>
    <s v="-"/>
    <n v="0"/>
    <n v="0"/>
    <s v="-"/>
    <n v="0"/>
  </r>
  <r>
    <s v="69"/>
    <x v="0"/>
    <x v="0"/>
    <s v="014"/>
    <s v="Z1F0000338"/>
    <s v="1551"/>
    <s v="FC"/>
    <s v="00061020-00061119"/>
    <s v=""/>
    <s v=""/>
    <s v=""/>
    <s v=""/>
    <n v="0"/>
    <s v=""/>
    <s v="VENTAS NO CONTRIBUYENTES"/>
    <s v=""/>
    <n v="647335848.5999999"/>
    <n v="0"/>
    <n v="477805230"/>
    <n v="0"/>
    <s v="-"/>
    <n v="0"/>
    <n v="146147085"/>
    <s v="-"/>
    <n v="23383533.599999994"/>
    <n v="0"/>
    <s v="-"/>
    <n v="0"/>
    <n v="0"/>
    <s v="-"/>
    <n v="0"/>
  </r>
  <r>
    <s v="88"/>
    <x v="12"/>
    <x v="0"/>
    <s v="014"/>
    <s v="Z1F0000338"/>
    <s v="1552"/>
    <s v="FC"/>
    <s v="00061120-00061159"/>
    <s v=""/>
    <s v=""/>
    <s v=""/>
    <s v=""/>
    <n v="0"/>
    <s v=""/>
    <s v="VENTAS NO CONTRIBUYENTES"/>
    <s v=""/>
    <n v="219461092.19999996"/>
    <n v="0"/>
    <n v="166919130"/>
    <n v="0"/>
    <s v="-"/>
    <n v="0"/>
    <n v="45294795"/>
    <s v="16"/>
    <n v="7247167.1999999993"/>
    <n v="0"/>
    <s v="-"/>
    <n v="0"/>
    <n v="0"/>
    <s v="-"/>
    <n v="0"/>
  </r>
  <r>
    <s v="89"/>
    <x v="12"/>
    <x v="0"/>
    <s v="014"/>
    <s v="Z1F0000338"/>
    <s v="1552"/>
    <s v="FC"/>
    <s v="00061160"/>
    <s v=""/>
    <s v=""/>
    <s v=""/>
    <s v=""/>
    <n v="0"/>
    <s v=""/>
    <s v="INVERSIONES LUC-VIC 1410 CA"/>
    <s v="J406310646"/>
    <n v="15876000"/>
    <n v="0"/>
    <n v="15876000"/>
    <n v="0"/>
    <s v="-"/>
    <n v="0"/>
    <n v="0"/>
    <s v="-"/>
    <n v="0"/>
    <n v="0"/>
    <s v="-"/>
    <n v="0"/>
    <n v="0"/>
    <s v="-"/>
    <n v="0"/>
  </r>
  <r>
    <s v="90"/>
    <x v="12"/>
    <x v="0"/>
    <s v="014"/>
    <s v="Z1F0000338"/>
    <s v="1552"/>
    <s v="FC"/>
    <s v="00061161-00061188"/>
    <s v=""/>
    <s v=""/>
    <s v=""/>
    <s v=""/>
    <n v="0"/>
    <s v=""/>
    <s v="VENTAS NO CONTRIBUYENTES"/>
    <s v=""/>
    <n v="180806094"/>
    <n v="0"/>
    <n v="166698000"/>
    <n v="0"/>
    <s v="-"/>
    <n v="0"/>
    <n v="12162150"/>
    <s v="-"/>
    <n v="1945944"/>
    <n v="0"/>
    <s v="-"/>
    <n v="0"/>
    <n v="0"/>
    <s v="-"/>
    <n v="0"/>
  </r>
  <r>
    <s v="138"/>
    <x v="1"/>
    <x v="0"/>
    <s v="014"/>
    <s v="Z1F0000338"/>
    <s v="1553"/>
    <s v="FC"/>
    <s v="00061189-00061215"/>
    <s v=""/>
    <s v=""/>
    <s v=""/>
    <s v=""/>
    <n v="0"/>
    <s v=""/>
    <s v="VENTAS NO CONTRIBUYENTES"/>
    <s v=""/>
    <n v="188255453.40000001"/>
    <n v="0"/>
    <n v="106882335"/>
    <n v="0"/>
    <s v="-"/>
    <n v="0"/>
    <n v="70149240"/>
    <s v="16"/>
    <n v="11223878.4"/>
    <n v="0"/>
    <s v="-"/>
    <n v="0"/>
    <n v="0"/>
    <s v="-"/>
    <n v="0"/>
  </r>
  <r>
    <s v="183"/>
    <x v="2"/>
    <x v="0"/>
    <s v="014"/>
    <s v="Z1F0000338"/>
    <s v="1554"/>
    <s v="FC"/>
    <s v="00061216-00061249"/>
    <s v=""/>
    <s v=""/>
    <s v=""/>
    <s v=""/>
    <n v="0"/>
    <s v=""/>
    <s v="VENTAS NO CONTRIBUYENTES"/>
    <s v=""/>
    <n v="181185530.39999998"/>
    <n v="0"/>
    <n v="93744945"/>
    <n v="0"/>
    <s v="-"/>
    <n v="0"/>
    <n v="75379815"/>
    <s v="-"/>
    <n v="12060770.399999999"/>
    <n v="0"/>
    <s v="-"/>
    <n v="0"/>
    <n v="0"/>
    <s v="-"/>
    <n v="0"/>
  </r>
  <r>
    <s v="226"/>
    <x v="13"/>
    <x v="0"/>
    <s v="014"/>
    <s v="Z1F0000338"/>
    <s v="1555"/>
    <s v="FC"/>
    <s v="00061250-00061284"/>
    <s v=""/>
    <s v=""/>
    <s v=""/>
    <s v=""/>
    <n v="0"/>
    <s v=""/>
    <s v="VENTAS NO CONTRIBUYENTES"/>
    <s v=""/>
    <n v="178310918.80000001"/>
    <n v="0"/>
    <n v="155542520"/>
    <n v="0"/>
    <s v="-"/>
    <n v="0"/>
    <n v="19627930"/>
    <s v="16"/>
    <n v="3140468.7999999993"/>
    <n v="0"/>
    <s v="-"/>
    <n v="0"/>
    <n v="0"/>
    <s v="-"/>
    <n v="0"/>
  </r>
  <r>
    <s v="283"/>
    <x v="3"/>
    <x v="0"/>
    <s v="014"/>
    <s v="Z1F0000338"/>
    <s v="1556"/>
    <s v="FC"/>
    <s v="00061285-00061321"/>
    <s v=""/>
    <s v=""/>
    <s v=""/>
    <s v=""/>
    <n v="0"/>
    <s v=""/>
    <s v="VENTAS NO CONTRIBUYENTES"/>
    <s v=""/>
    <n v="174839596.40000004"/>
    <n v="0"/>
    <n v="104037500"/>
    <n v="0"/>
    <s v="-"/>
    <n v="0"/>
    <n v="61036290"/>
    <s v="16"/>
    <n v="9765806.4000000022"/>
    <n v="0"/>
    <s v="-"/>
    <n v="0"/>
    <n v="0"/>
    <s v="-"/>
    <n v="0"/>
  </r>
  <r>
    <s v="284"/>
    <x v="3"/>
    <x v="0"/>
    <s v="014"/>
    <s v="Z1F0000338"/>
    <s v="1556"/>
    <s v="FC"/>
    <s v="00061322"/>
    <s v=""/>
    <s v=""/>
    <s v=""/>
    <s v=""/>
    <n v="0"/>
    <s v=""/>
    <s v="HIPER MODELO, C.A. 041"/>
    <s v="J308102520"/>
    <n v="17178672"/>
    <n v="0"/>
    <n v="0"/>
    <n v="14809200"/>
    <s v="16"/>
    <n v="2369472"/>
    <n v="0"/>
    <s v="-"/>
    <n v="0"/>
    <n v="0"/>
    <s v="-"/>
    <n v="0"/>
    <n v="0"/>
    <s v="-"/>
    <n v="0"/>
  </r>
  <r>
    <s v="285"/>
    <x v="3"/>
    <x v="0"/>
    <s v="014"/>
    <s v="Z1F0000338"/>
    <s v="1556"/>
    <s v="FC"/>
    <s v="00061323"/>
    <s v=""/>
    <s v=""/>
    <s v=""/>
    <s v=""/>
    <n v="0"/>
    <s v=""/>
    <s v="JESICA PEREZ"/>
    <s v="V17979665"/>
    <n v="10762500"/>
    <n v="0"/>
    <n v="10762500"/>
    <n v="0"/>
    <s v="-"/>
    <n v="0"/>
    <n v="0"/>
    <s v="-"/>
    <n v="0"/>
    <n v="0"/>
    <s v="-"/>
    <n v="0"/>
    <n v="0"/>
    <s v="-"/>
    <n v="0"/>
  </r>
  <r>
    <s v="286"/>
    <x v="3"/>
    <x v="0"/>
    <s v="014"/>
    <s v="Z1F0000338"/>
    <s v="1556"/>
    <s v="FC"/>
    <s v="00061324"/>
    <s v=""/>
    <s v=""/>
    <s v=""/>
    <s v=""/>
    <n v="0"/>
    <s v=""/>
    <s v="HIPER MODELO, C.A. 041"/>
    <s v="J308102520"/>
    <n v="8589336"/>
    <n v="0"/>
    <n v="0"/>
    <n v="7404600"/>
    <s v="16"/>
    <n v="1184736"/>
    <n v="0"/>
    <s v="-"/>
    <n v="0"/>
    <n v="0"/>
    <s v="-"/>
    <n v="0"/>
    <n v="0"/>
    <s v="-"/>
    <n v="0"/>
  </r>
  <r>
    <s v="287"/>
    <x v="3"/>
    <x v="0"/>
    <s v="014"/>
    <s v="Z1F0000338"/>
    <s v="1556"/>
    <s v="FC"/>
    <s v="00061325-00061330"/>
    <s v=""/>
    <s v=""/>
    <s v=""/>
    <s v=""/>
    <n v="0"/>
    <s v=""/>
    <s v="VENTAS NO CONTRIBUYENTES"/>
    <s v=""/>
    <n v="27946108.399999999"/>
    <n v="0"/>
    <n v="26691000"/>
    <n v="0"/>
    <s v="-"/>
    <n v="0"/>
    <n v="1081990"/>
    <s v="-"/>
    <n v="173118.4"/>
    <n v="0"/>
    <s v="-"/>
    <n v="0"/>
    <n v="0"/>
    <s v="-"/>
    <n v="0"/>
  </r>
  <r>
    <s v="288"/>
    <x v="3"/>
    <x v="0"/>
    <s v="014"/>
    <s v="Z1F0000338"/>
    <s v="1556"/>
    <s v="FC"/>
    <s v="00061331"/>
    <s v=""/>
    <s v=""/>
    <s v=""/>
    <s v=""/>
    <n v="0"/>
    <s v=""/>
    <s v="MULTISERVICIO SIN LIMITE"/>
    <s v="J401654720"/>
    <n v="9473525.5999999996"/>
    <n v="0"/>
    <n v="7749000"/>
    <n v="1486660"/>
    <s v="16"/>
    <n v="237865.60000000001"/>
    <n v="0"/>
    <s v="-"/>
    <n v="0"/>
    <n v="0"/>
    <s v="-"/>
    <n v="0"/>
    <n v="0"/>
    <s v="-"/>
    <n v="0"/>
  </r>
  <r>
    <s v="289"/>
    <x v="3"/>
    <x v="0"/>
    <s v="014"/>
    <s v="Z1F0000338"/>
    <s v="1556"/>
    <s v="FC"/>
    <s v="00061332-00061349"/>
    <s v=""/>
    <s v=""/>
    <s v=""/>
    <s v=""/>
    <n v="0"/>
    <s v=""/>
    <s v="VENTAS NO CONTRIBUYENTES"/>
    <s v=""/>
    <n v="136369312.80000001"/>
    <n v="0"/>
    <n v="53525500"/>
    <n v="0"/>
    <s v="-"/>
    <n v="0"/>
    <n v="71417080"/>
    <s v="16"/>
    <n v="11426732.800000001"/>
    <n v="0"/>
    <s v="-"/>
    <n v="0"/>
    <n v="0"/>
    <s v="-"/>
    <n v="0"/>
  </r>
  <r>
    <s v="346"/>
    <x v="4"/>
    <x v="0"/>
    <s v="014"/>
    <s v="Z1F0000338"/>
    <s v="1557"/>
    <s v="FC"/>
    <s v="00061350-00061396"/>
    <s v=""/>
    <s v=""/>
    <s v=""/>
    <s v=""/>
    <n v="0"/>
    <s v=""/>
    <s v="VENTAS NO CONTRIBUYENTES"/>
    <s v=""/>
    <n v="368245911.60000008"/>
    <n v="0"/>
    <n v="188559000"/>
    <n v="0"/>
    <s v="-"/>
    <n v="0"/>
    <n v="154902510"/>
    <s v="-"/>
    <n v="24784401.600000005"/>
    <n v="0"/>
    <s v="-"/>
    <n v="0"/>
    <n v="0"/>
    <s v="-"/>
    <n v="0"/>
  </r>
  <r>
    <s v="400"/>
    <x v="5"/>
    <x v="0"/>
    <s v="014"/>
    <s v="Z1F0000338"/>
    <s v="1558"/>
    <s v="FC"/>
    <s v="00061397-00061483"/>
    <s v=""/>
    <s v=""/>
    <s v=""/>
    <s v=""/>
    <n v="0"/>
    <s v=""/>
    <s v="VENTAS NO CONTRIBUYENTES"/>
    <s v=""/>
    <n v="707501264.39999986"/>
    <n v="0"/>
    <n v="429989140"/>
    <n v="0"/>
    <s v="-"/>
    <n v="0"/>
    <n v="239234590"/>
    <s v="-"/>
    <n v="38277534.399999991"/>
    <n v="0"/>
    <s v="-"/>
    <n v="0"/>
    <n v="0"/>
    <s v="-"/>
    <n v="0"/>
  </r>
  <r>
    <s v="401"/>
    <x v="5"/>
    <x v="0"/>
    <s v="014"/>
    <s v="Z1F0000338"/>
    <s v="1558"/>
    <s v="FC"/>
    <s v="00061484"/>
    <s v=""/>
    <s v=""/>
    <s v=""/>
    <s v=""/>
    <n v="0"/>
    <s v=""/>
    <s v="LUIS URDANETA"/>
    <s v="V129095884"/>
    <n v="3300500"/>
    <n v="0"/>
    <n v="3300500"/>
    <n v="0"/>
    <s v="-"/>
    <n v="0"/>
    <n v="0"/>
    <s v="-"/>
    <n v="0"/>
    <n v="0"/>
    <s v="-"/>
    <n v="0"/>
    <n v="0"/>
    <s v="-"/>
    <n v="0"/>
  </r>
  <r>
    <s v="402"/>
    <x v="5"/>
    <x v="0"/>
    <s v="014"/>
    <s v="Z1F0000338"/>
    <s v="1558"/>
    <s v="FC"/>
    <s v="00061485-00061504"/>
    <s v=""/>
    <s v=""/>
    <s v=""/>
    <s v=""/>
    <n v="0"/>
    <s v=""/>
    <s v="VENTAS NO CONTRIBUYENTES"/>
    <s v=""/>
    <n v="80996566.000000015"/>
    <n v="0"/>
    <n v="43942570"/>
    <n v="0"/>
    <s v="-"/>
    <n v="0"/>
    <n v="31943100"/>
    <s v="16"/>
    <n v="5110896"/>
    <n v="0"/>
    <s v="-"/>
    <n v="0"/>
    <n v="0"/>
    <s v="-"/>
    <n v="0"/>
  </r>
  <r>
    <s v="429"/>
    <x v="6"/>
    <x v="0"/>
    <s v="014"/>
    <s v="Z1F0000338"/>
    <s v="1559"/>
    <s v="FC"/>
    <s v="00061505-00061583"/>
    <s v=""/>
    <s v=""/>
    <s v=""/>
    <s v=""/>
    <n v="0"/>
    <s v=""/>
    <s v="VENTAS NO CONTRIBUYENTES"/>
    <s v=""/>
    <n v="1092696822"/>
    <n v="0"/>
    <n v="677928440"/>
    <n v="0"/>
    <s v="-"/>
    <n v="0"/>
    <n v="357558950"/>
    <s v="16"/>
    <n v="57209432"/>
    <n v="0"/>
    <s v="-"/>
    <n v="0"/>
    <n v="0"/>
    <s v="-"/>
    <n v="0"/>
  </r>
  <r>
    <s v="430"/>
    <x v="6"/>
    <x v="0"/>
    <s v="014"/>
    <s v="Z1F0000338"/>
    <s v="1559"/>
    <s v="FC"/>
    <s v="00061584"/>
    <s v=""/>
    <s v=""/>
    <s v=""/>
    <s v=""/>
    <n v="0"/>
    <s v=""/>
    <s v="INVERSIONES YORJA C.A"/>
    <s v="J412427083"/>
    <n v="5686273.5999999996"/>
    <n v="0"/>
    <n v="0"/>
    <n v="4901960"/>
    <s v="16"/>
    <n v="784313.6"/>
    <n v="0"/>
    <s v="-"/>
    <n v="0"/>
    <n v="0"/>
    <s v="-"/>
    <n v="0"/>
    <n v="0"/>
    <s v="-"/>
    <n v="0"/>
  </r>
  <r>
    <s v="431"/>
    <x v="6"/>
    <x v="0"/>
    <s v="014"/>
    <s v="Z1F0000338"/>
    <s v="1559"/>
    <s v="FC"/>
    <s v="00061585-00061591"/>
    <s v=""/>
    <s v=""/>
    <s v=""/>
    <s v=""/>
    <n v="0"/>
    <s v=""/>
    <s v="VENTAS NO CONTRIBUYENTES"/>
    <s v=""/>
    <n v="106450251.60000001"/>
    <n v="0"/>
    <n v="88396000"/>
    <n v="0"/>
    <s v="-"/>
    <n v="0"/>
    <n v="15564010"/>
    <s v="16"/>
    <n v="2490241.6"/>
    <n v="0"/>
    <s v="-"/>
    <n v="0"/>
    <n v="0"/>
    <s v="-"/>
    <n v="0"/>
  </r>
  <r>
    <s v="494"/>
    <x v="7"/>
    <x v="0"/>
    <s v="014"/>
    <s v="Z1F0000338"/>
    <s v="1560"/>
    <s v="FC"/>
    <s v="00061592-00061603"/>
    <s v=""/>
    <s v=""/>
    <s v=""/>
    <s v=""/>
    <n v="0"/>
    <s v=""/>
    <s v="VENTAS NO CONTRIBUYENTES"/>
    <s v=""/>
    <n v="63774614.399999999"/>
    <n v="0"/>
    <n v="51516500"/>
    <n v="0"/>
    <s v="-"/>
    <n v="0"/>
    <n v="10567340"/>
    <s v="-"/>
    <n v="1690774.4"/>
    <n v="0"/>
    <s v="-"/>
    <n v="0"/>
    <n v="0"/>
    <s v="-"/>
    <n v="0"/>
  </r>
  <r>
    <s v="495"/>
    <x v="7"/>
    <x v="0"/>
    <s v="014"/>
    <s v="Z1F0000338"/>
    <s v="1560"/>
    <s v="FC"/>
    <s v="00061604"/>
    <s v=""/>
    <s v=""/>
    <s v=""/>
    <s v=""/>
    <n v="0"/>
    <s v=""/>
    <s v="OLIMPIADAS ESPECIALES VENEZUELA"/>
    <s v="J302014948"/>
    <n v="6770444.7999999998"/>
    <n v="0"/>
    <n v="6457500"/>
    <n v="269780"/>
    <s v="16"/>
    <n v="43164.800000000003"/>
    <n v="0"/>
    <s v="-"/>
    <n v="0"/>
    <n v="0"/>
    <s v="-"/>
    <n v="0"/>
    <n v="0"/>
    <s v="-"/>
    <n v="0"/>
  </r>
  <r>
    <s v="496"/>
    <x v="7"/>
    <x v="0"/>
    <s v="014"/>
    <s v="Z1F0000338"/>
    <s v="1560"/>
    <s v="FC"/>
    <s v="00061605-00061642"/>
    <s v=""/>
    <s v=""/>
    <s v=""/>
    <s v=""/>
    <n v="0"/>
    <s v=""/>
    <s v="VENTAS NO CONTRIBUYENTES"/>
    <s v=""/>
    <n v="178339733.59999999"/>
    <n v="0"/>
    <n v="143023580"/>
    <n v="0"/>
    <s v="-"/>
    <n v="0"/>
    <n v="30444960"/>
    <s v="-"/>
    <n v="4871193.5999999996"/>
    <n v="0"/>
    <s v="-"/>
    <n v="0"/>
    <n v="0"/>
    <s v="-"/>
    <n v="0"/>
  </r>
  <r>
    <s v="534"/>
    <x v="8"/>
    <x v="0"/>
    <s v="014"/>
    <s v="Z1F0000338"/>
    <s v="1561"/>
    <s v="FC"/>
    <s v="00061643-00061692"/>
    <s v=""/>
    <s v=""/>
    <s v=""/>
    <s v=""/>
    <n v="0"/>
    <s v=""/>
    <s v="VENTAS NO CONTRIBUYENTES"/>
    <s v=""/>
    <n v="322300344"/>
    <n v="0"/>
    <n v="209817000"/>
    <n v="0"/>
    <s v="-"/>
    <n v="0"/>
    <n v="96968400"/>
    <s v="-"/>
    <n v="15514944"/>
    <n v="0"/>
    <s v="-"/>
    <n v="0"/>
    <n v="0"/>
    <s v="-"/>
    <n v="0"/>
  </r>
  <r>
    <s v="595"/>
    <x v="9"/>
    <x v="0"/>
    <s v="014"/>
    <s v="Z1F0000338"/>
    <s v="1562"/>
    <s v="FC"/>
    <s v="00061693-00061756"/>
    <s v=""/>
    <s v=""/>
    <s v=""/>
    <s v=""/>
    <n v="0"/>
    <s v=""/>
    <s v="VENTAS NO CONTRIBUYENTES"/>
    <s v=""/>
    <n v="306569142"/>
    <n v="0"/>
    <n v="241252500"/>
    <n v="0"/>
    <s v="-"/>
    <n v="0"/>
    <n v="56307450"/>
    <s v="-"/>
    <n v="9009192"/>
    <n v="0"/>
    <s v="-"/>
    <n v="0"/>
    <n v="0"/>
    <s v="-"/>
    <n v="0"/>
  </r>
  <r>
    <s v="644"/>
    <x v="14"/>
    <x v="0"/>
    <s v="014"/>
    <s v="Z1F0000338"/>
    <s v="1563"/>
    <s v="FC"/>
    <s v="00061757-00061823"/>
    <s v=""/>
    <s v=""/>
    <s v=""/>
    <s v=""/>
    <n v="0"/>
    <s v=""/>
    <s v="VENTAS NO CONTRIBUYENTES"/>
    <s v=""/>
    <n v="393471337.20000005"/>
    <n v="0"/>
    <n v="308857260"/>
    <n v="0"/>
    <s v="-"/>
    <n v="0"/>
    <n v="72943170"/>
    <s v="16"/>
    <n v="11670907.199999999"/>
    <n v="0"/>
    <s v="-"/>
    <n v="0"/>
    <n v="0"/>
    <s v="-"/>
    <n v="0"/>
  </r>
  <r>
    <s v="708"/>
    <x v="10"/>
    <x v="0"/>
    <s v="014"/>
    <s v="Z1F0000338"/>
    <s v="1564"/>
    <s v="FC"/>
    <s v="00061824-00061910"/>
    <s v=""/>
    <s v=""/>
    <s v=""/>
    <s v=""/>
    <n v="0"/>
    <s v=""/>
    <s v="VENTAS NO CONTRIBUYENTES"/>
    <s v=""/>
    <n v="413939352.00000012"/>
    <n v="0"/>
    <n v="313794000"/>
    <n v="0"/>
    <s v="-"/>
    <n v="0"/>
    <n v="86332200"/>
    <s v="-"/>
    <n v="13813152"/>
    <n v="0"/>
    <s v="-"/>
    <n v="0"/>
    <n v="0"/>
    <s v="-"/>
    <n v="0"/>
  </r>
  <r>
    <s v="709"/>
    <x v="10"/>
    <x v="0"/>
    <s v="014"/>
    <s v="Z1F0000338"/>
    <s v="1564"/>
    <s v="NC"/>
    <s v=""/>
    <s v="00000068"/>
    <s v=""/>
    <s v="00061891"/>
    <s v="14/5/2021"/>
    <n v="1403460.8"/>
    <s v="VEN"/>
    <s v="IRALEVIC SANABRIA"/>
    <s v="V16659492"/>
    <n v="-1403460.8"/>
    <n v="0"/>
    <n v="0"/>
    <n v="0"/>
    <s v="-"/>
    <n v="0"/>
    <n v="-1209880"/>
    <s v="16"/>
    <n v="-193580.79999999999"/>
    <n v="0"/>
    <s v="-"/>
    <n v="0"/>
    <n v="0"/>
    <s v="-"/>
    <n v="0"/>
  </r>
  <r>
    <s v="769"/>
    <x v="11"/>
    <x v="0"/>
    <s v="014"/>
    <s v="Z1F0000338"/>
    <s v="1565"/>
    <s v="FC"/>
    <s v="00061911-00061926"/>
    <s v=""/>
    <s v=""/>
    <s v=""/>
    <s v=""/>
    <n v="0"/>
    <s v=""/>
    <s v="VENTAS NO CONTRIBUYENTES"/>
    <s v=""/>
    <n v="80547731.200000003"/>
    <n v="0"/>
    <n v="64528920"/>
    <n v="0"/>
    <s v="-"/>
    <n v="0"/>
    <n v="13809320"/>
    <s v="16"/>
    <n v="2209491.2000000002"/>
    <n v="0"/>
    <s v="-"/>
    <n v="0"/>
    <n v="0"/>
    <s v="-"/>
    <n v="0"/>
  </r>
  <r>
    <s v="770"/>
    <x v="11"/>
    <x v="0"/>
    <s v="014"/>
    <s v="Z1F0000338"/>
    <s v="1565"/>
    <s v="FC"/>
    <s v="00061927"/>
    <s v=""/>
    <s v=""/>
    <s v=""/>
    <s v=""/>
    <n v="0"/>
    <s v=""/>
    <s v="GLOBALCOPYPLOT"/>
    <s v="J412331272"/>
    <n v="17880000"/>
    <n v="0"/>
    <n v="17880000"/>
    <n v="0"/>
    <s v="-"/>
    <n v="0"/>
    <n v="0"/>
    <s v="-"/>
    <n v="0"/>
    <n v="0"/>
    <s v="-"/>
    <n v="0"/>
    <n v="0"/>
    <s v="-"/>
    <n v="0"/>
  </r>
  <r>
    <s v="771"/>
    <x v="11"/>
    <x v="0"/>
    <s v="014"/>
    <s v="Z1F0000338"/>
    <s v="1565"/>
    <s v="FC"/>
    <s v="00061928-00062026"/>
    <s v=""/>
    <s v=""/>
    <s v=""/>
    <s v=""/>
    <n v="0"/>
    <s v=""/>
    <s v="VENTAS NO CONTRIBUYENTES"/>
    <s v=""/>
    <n v="540412152.79999995"/>
    <n v="0"/>
    <n v="420215760"/>
    <n v="0"/>
    <s v="-"/>
    <n v="0"/>
    <n v="103617580"/>
    <s v="-"/>
    <n v="16578812.800000004"/>
    <n v="0"/>
    <s v="-"/>
    <n v="0"/>
    <n v="0"/>
    <s v="-"/>
    <n v="0"/>
  </r>
  <r>
    <s v="60"/>
    <x v="0"/>
    <x v="0"/>
    <s v="010"/>
    <s v="Z1F0000341"/>
    <s v="1328"/>
    <s v="FC"/>
    <s v="79182000-79209000"/>
    <s v=""/>
    <s v=""/>
    <s v=""/>
    <s v=""/>
    <n v="0"/>
    <s v=""/>
    <s v="VENTAS NO CONTRIBUYENTES"/>
    <s v=""/>
    <n v="1453016218.0000005"/>
    <n v="0"/>
    <n v="1210597891.1500001"/>
    <n v="0"/>
    <s v="-"/>
    <n v="0"/>
    <n v="208981316.25"/>
    <s v="-"/>
    <n v="33437010.599999994"/>
    <n v="0"/>
    <s v="-"/>
    <n v="0"/>
    <n v="0"/>
    <s v="-"/>
    <n v="0"/>
  </r>
  <r>
    <s v="61"/>
    <x v="0"/>
    <x v="0"/>
    <s v="010"/>
    <s v="Z1F0000341"/>
    <s v="1328"/>
    <s v="FC"/>
    <s v="79210000"/>
    <s v=""/>
    <s v=""/>
    <s v=""/>
    <s v=""/>
    <n v="0"/>
    <s v=""/>
    <s v="PAN Y PAST HERMANOS LEJARDI"/>
    <s v="J-000661120"/>
    <n v="506047500"/>
    <n v="0"/>
    <n v="506047500"/>
    <n v="0"/>
    <s v="-"/>
    <n v="0"/>
    <n v="0"/>
    <s v="-"/>
    <n v="0"/>
    <n v="0"/>
    <s v="-"/>
    <n v="0"/>
    <n v="0"/>
    <s v="-"/>
    <n v="0"/>
  </r>
  <r>
    <s v="62"/>
    <x v="0"/>
    <x v="0"/>
    <s v="010"/>
    <s v="Z1F0000341"/>
    <s v="1328"/>
    <s v="FC"/>
    <s v="79211000-00079232"/>
    <s v=""/>
    <s v=""/>
    <s v=""/>
    <s v=""/>
    <n v="0"/>
    <s v=""/>
    <s v="VENTAS NO CONTRIBUYENTES"/>
    <s v=""/>
    <n v="1031949910.6566002"/>
    <n v="0"/>
    <n v="837550770.37499988"/>
    <n v="0"/>
    <s v="-"/>
    <n v="0"/>
    <n v="167585465.75999999"/>
    <s v="-"/>
    <n v="26813674.521599997"/>
    <n v="0"/>
    <s v="-"/>
    <n v="0"/>
    <n v="0"/>
    <s v="-"/>
    <n v="0"/>
  </r>
  <r>
    <s v="63"/>
    <x v="0"/>
    <x v="0"/>
    <s v="010"/>
    <s v="Z1F0000341"/>
    <s v="1328"/>
    <s v="NC"/>
    <s v=""/>
    <s v="00000167"/>
    <s v=""/>
    <s v="79191000"/>
    <s v="1/5/2021"/>
    <n v="68095480.950000003"/>
    <s v="VEN"/>
    <s v="ELVIS LARA"/>
    <s v="V19195235"/>
    <n v="-68095480.950000003"/>
    <n v="0"/>
    <n v="-67924473.75"/>
    <n v="0"/>
    <s v="-"/>
    <n v="0"/>
    <n v="-147420"/>
    <s v="16"/>
    <n v="-23587.200000000001"/>
    <n v="0"/>
    <s v="-"/>
    <n v="0"/>
    <n v="0"/>
    <s v="-"/>
    <n v="0"/>
  </r>
  <r>
    <s v="136"/>
    <x v="12"/>
    <x v="0"/>
    <s v="010"/>
    <s v="Z1F0000341"/>
    <s v="1329"/>
    <s v="FC"/>
    <s v="0007923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6"/>
    <x v="1"/>
    <x v="0"/>
    <s v="010"/>
    <s v="Z1F0000341"/>
    <s v="1330"/>
    <s v="FC"/>
    <s v="00079233-00079243"/>
    <s v=""/>
    <s v=""/>
    <s v=""/>
    <s v=""/>
    <n v="0"/>
    <s v=""/>
    <s v="VENTAS NO CONTRIBUYENTES"/>
    <s v=""/>
    <n v="223037680.25400004"/>
    <n v="0"/>
    <n v="172667377.94999999"/>
    <n v="0"/>
    <s v="-"/>
    <n v="0"/>
    <n v="43422674.399999999"/>
    <s v="16"/>
    <n v="6947627.9040000001"/>
    <n v="0"/>
    <s v="-"/>
    <n v="0"/>
    <n v="0"/>
    <s v="-"/>
    <n v="0"/>
  </r>
  <r>
    <s v="136"/>
    <x v="2"/>
    <x v="0"/>
    <s v="010"/>
    <s v="Z1F0000341"/>
    <s v="1331"/>
    <s v="FC"/>
    <s v="00079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6"/>
    <x v="13"/>
    <x v="0"/>
    <s v="010"/>
    <s v="Z1F0000341"/>
    <s v="1332"/>
    <s v="FC"/>
    <s v="00079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36"/>
    <x v="3"/>
    <x v="0"/>
    <s v="010"/>
    <s v="Z1F0000341"/>
    <s v="1333"/>
    <s v="FC"/>
    <s v="000792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2"/>
    <x v="4"/>
    <x v="0"/>
    <s v="010"/>
    <s v="Z1F0000341"/>
    <s v="1334"/>
    <s v="FC"/>
    <s v="79244000-79286000"/>
    <s v=""/>
    <s v=""/>
    <s v=""/>
    <s v=""/>
    <n v="0"/>
    <s v=""/>
    <s v="VENTAS NO CONTRIBUYENTES"/>
    <s v=""/>
    <n v="1280543178.9259999"/>
    <n v="0"/>
    <n v="990280118.64999998"/>
    <n v="0"/>
    <s v="-"/>
    <n v="0"/>
    <n v="250226776.09999999"/>
    <s v="16"/>
    <n v="40036284.175999999"/>
    <n v="0"/>
    <s v="-"/>
    <n v="0"/>
    <n v="0"/>
    <s v="-"/>
    <n v="0"/>
  </r>
  <r>
    <s v="395"/>
    <x v="5"/>
    <x v="0"/>
    <s v="010"/>
    <s v="Z1F0000341"/>
    <s v="1335"/>
    <s v="FC"/>
    <s v="79287000-79341000"/>
    <s v=""/>
    <s v=""/>
    <s v=""/>
    <s v=""/>
    <n v="0"/>
    <s v=""/>
    <s v="VENTAS NO CONTRIBUYENTES"/>
    <s v=""/>
    <n v="1622760981.9151993"/>
    <n v="0"/>
    <n v="1279933185.5999999"/>
    <n v="0"/>
    <s v="-"/>
    <n v="0"/>
    <n v="295541203.72000003"/>
    <s v="-"/>
    <n v="47286592.595199995"/>
    <n v="0"/>
    <s v="-"/>
    <n v="0"/>
    <n v="0"/>
    <s v="-"/>
    <n v="0"/>
  </r>
  <r>
    <s v="427"/>
    <x v="6"/>
    <x v="0"/>
    <s v="010"/>
    <s v="Z1F0000341"/>
    <s v="1336"/>
    <s v="FC"/>
    <s v="79342000-79412000"/>
    <s v=""/>
    <s v=""/>
    <s v=""/>
    <s v=""/>
    <n v="0"/>
    <s v=""/>
    <s v="VENTAS NO CONTRIBUYENTES"/>
    <s v=""/>
    <n v="2430879408.5419998"/>
    <n v="0"/>
    <n v="1742591381.4999998"/>
    <n v="0"/>
    <s v="-"/>
    <n v="0"/>
    <n v="593351747.45000005"/>
    <s v="-"/>
    <n v="94936279.591999978"/>
    <n v="0"/>
    <s v="-"/>
    <n v="0"/>
    <n v="0"/>
    <s v="-"/>
    <n v="0"/>
  </r>
  <r>
    <s v="136"/>
    <x v="7"/>
    <x v="0"/>
    <s v="010"/>
    <s v="Z1F0000341"/>
    <s v="1337"/>
    <s v="FC"/>
    <s v="0007941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30"/>
    <x v="8"/>
    <x v="0"/>
    <s v="010"/>
    <s v="Z1F0000341"/>
    <s v="1338"/>
    <s v="FC"/>
    <s v="00079413-79451000"/>
    <s v=""/>
    <s v=""/>
    <s v=""/>
    <s v=""/>
    <n v="0"/>
    <s v=""/>
    <s v="VENTAS NO CONTRIBUYENTES"/>
    <s v=""/>
    <n v="1057224051.45"/>
    <n v="0"/>
    <n v="855406967.25"/>
    <n v="0"/>
    <s v="-"/>
    <n v="0"/>
    <n v="173980245"/>
    <s v="-"/>
    <n v="27836839.199999999"/>
    <n v="0"/>
    <s v="-"/>
    <n v="0"/>
    <n v="0"/>
    <s v="-"/>
    <n v="0"/>
  </r>
  <r>
    <s v="531"/>
    <x v="8"/>
    <x v="0"/>
    <s v="010"/>
    <s v="Z1F0000341"/>
    <s v="1338"/>
    <s v="FC"/>
    <s v="79452000"/>
    <s v=""/>
    <s v=""/>
    <s v=""/>
    <s v=""/>
    <n v="0"/>
    <s v=""/>
    <s v="INACHINI SOLUCIONES C.A"/>
    <s v="J-31724677-2"/>
    <n v="214258022.4016"/>
    <n v="0"/>
    <n v="128576343.24999999"/>
    <n v="73863516.510000005"/>
    <s v="16"/>
    <n v="11818162.6416"/>
    <n v="0"/>
    <s v="-"/>
    <n v="0"/>
    <n v="0"/>
    <s v="-"/>
    <n v="0"/>
    <n v="0"/>
    <s v="-"/>
    <n v="0"/>
  </r>
  <r>
    <s v="532"/>
    <x v="8"/>
    <x v="0"/>
    <s v="010"/>
    <s v="Z1F0000341"/>
    <s v="1338"/>
    <s v="FC"/>
    <s v="00079453"/>
    <s v=""/>
    <s v=""/>
    <s v=""/>
    <s v=""/>
    <n v="0"/>
    <s v=""/>
    <s v="JOHANNA GONZALEZ"/>
    <s v="V20114047"/>
    <n v="912000"/>
    <n v="0"/>
    <n v="912000"/>
    <n v="0"/>
    <s v="-"/>
    <n v="0"/>
    <n v="0"/>
    <s v="-"/>
    <n v="0"/>
    <n v="0"/>
    <s v="-"/>
    <n v="0"/>
    <n v="0"/>
    <s v="-"/>
    <n v="0"/>
  </r>
  <r>
    <s v="136"/>
    <x v="9"/>
    <x v="0"/>
    <s v="010"/>
    <s v="Z1F0000341"/>
    <s v="1339"/>
    <s v="FC"/>
    <s v="0007945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1"/>
    <x v="14"/>
    <x v="0"/>
    <s v="010"/>
    <s v="Z1F0000341"/>
    <s v="1340"/>
    <s v="FC"/>
    <s v="00079453-00079495"/>
    <s v=""/>
    <s v=""/>
    <s v=""/>
    <s v=""/>
    <n v="0"/>
    <s v=""/>
    <s v="VENTAS NO CONTRIBUYENTES"/>
    <s v=""/>
    <n v="714970357.18200016"/>
    <n v="0"/>
    <n v="534553666.15000004"/>
    <n v="0"/>
    <s v="-"/>
    <n v="0"/>
    <n v="155531630.19999999"/>
    <s v="-"/>
    <n v="24885060.832000002"/>
    <n v="0"/>
    <s v="-"/>
    <n v="0"/>
    <n v="0"/>
    <s v="-"/>
    <n v="0"/>
  </r>
  <r>
    <s v="704"/>
    <x v="10"/>
    <x v="0"/>
    <s v="010"/>
    <s v="Z1F0000341"/>
    <s v="1342"/>
    <s v="FC"/>
    <s v="00079496-79508000"/>
    <s v=""/>
    <s v=""/>
    <s v=""/>
    <s v=""/>
    <n v="0"/>
    <s v=""/>
    <s v="VENTAS NO CONTRIBUYENTES"/>
    <s v=""/>
    <n v="287862004.78399998"/>
    <n v="0"/>
    <n v="240827041.19999996"/>
    <n v="0"/>
    <s v="-"/>
    <n v="0"/>
    <n v="40547382.399999999"/>
    <s v="16"/>
    <n v="6487581.1840000004"/>
    <n v="0"/>
    <s v="-"/>
    <n v="0"/>
    <n v="0"/>
    <s v="-"/>
    <n v="0"/>
  </r>
  <r>
    <s v="705"/>
    <x v="10"/>
    <x v="0"/>
    <s v="010"/>
    <s v="Z1F0000341"/>
    <s v="1342"/>
    <s v="FC"/>
    <s v="79509000"/>
    <s v=""/>
    <s v=""/>
    <s v=""/>
    <s v=""/>
    <n v="0"/>
    <s v=""/>
    <s v="MANTENIMIENTOS ARFERCA"/>
    <s v="J-41073527-9"/>
    <n v="68253826"/>
    <n v="0"/>
    <n v="59731630.799999997"/>
    <n v="7346720"/>
    <s v="16"/>
    <n v="1175475.2"/>
    <n v="0"/>
    <s v="-"/>
    <n v="0"/>
    <n v="0"/>
    <s v="-"/>
    <n v="0"/>
    <n v="0"/>
    <s v="-"/>
    <n v="0"/>
  </r>
  <r>
    <s v="42"/>
    <x v="0"/>
    <x v="0"/>
    <s v="001"/>
    <s v="Z1F0000700"/>
    <s v="1526"/>
    <s v="FC"/>
    <s v="22060000-22182001"/>
    <s v=""/>
    <s v=""/>
    <s v=""/>
    <s v=""/>
    <n v="0"/>
    <s v=""/>
    <s v="VENTAS NO CONTRIBUYENTES"/>
    <s v=""/>
    <n v="4065713453.8171992"/>
    <n v="0"/>
    <n v="3246797707.4750004"/>
    <n v="0"/>
    <s v="-"/>
    <n v="0"/>
    <n v="705961850.29499996"/>
    <s v="-"/>
    <n v="112953896.04719999"/>
    <n v="0"/>
    <s v="-"/>
    <n v="0"/>
    <n v="0"/>
    <s v="-"/>
    <n v="0"/>
  </r>
  <r>
    <s v="73"/>
    <x v="12"/>
    <x v="0"/>
    <s v="001"/>
    <s v="Z1F0000700"/>
    <s v="1527"/>
    <s v="FC"/>
    <s v="22183000-22190000"/>
    <s v=""/>
    <s v=""/>
    <s v=""/>
    <s v=""/>
    <n v="0"/>
    <s v=""/>
    <s v="VENTAS NO CONTRIBUYENTES"/>
    <s v=""/>
    <n v="477593835.63100004"/>
    <n v="0"/>
    <n v="346939122.39999998"/>
    <n v="0"/>
    <s v="-"/>
    <n v="0"/>
    <n v="112633373.47499999"/>
    <s v="16"/>
    <n v="18021339.755999997"/>
    <n v="0"/>
    <s v="-"/>
    <n v="0"/>
    <n v="0"/>
    <s v="-"/>
    <n v="0"/>
  </r>
  <r>
    <s v="74"/>
    <x v="12"/>
    <x v="0"/>
    <s v="001"/>
    <s v="Z1F0000700"/>
    <s v="1527"/>
    <s v="FC"/>
    <s v="22191000"/>
    <s v=""/>
    <s v=""/>
    <s v=""/>
    <s v=""/>
    <n v="0"/>
    <s v=""/>
    <s v="INVERSIONES SUVINCLA 17 C.A."/>
    <s v="J-40751912-3"/>
    <n v="28193111.100000001"/>
    <n v="0"/>
    <n v="28107607.5"/>
    <n v="73710"/>
    <s v="16"/>
    <n v="11793.6"/>
    <n v="0"/>
    <s v="-"/>
    <n v="0"/>
    <n v="0"/>
    <s v="-"/>
    <n v="0"/>
    <n v="0"/>
    <s v="-"/>
    <n v="0"/>
  </r>
  <r>
    <s v="75"/>
    <x v="12"/>
    <x v="0"/>
    <s v="001"/>
    <s v="Z1F0000700"/>
    <s v="1527"/>
    <s v="FC"/>
    <s v="22192000-22274000"/>
    <s v=""/>
    <s v=""/>
    <s v=""/>
    <s v=""/>
    <n v="0"/>
    <s v=""/>
    <s v="VENTAS NO CONTRIBUYENTES"/>
    <s v=""/>
    <n v="3078110785.6795998"/>
    <n v="0"/>
    <n v="2247356487.3499999"/>
    <n v="0"/>
    <s v="-"/>
    <n v="0"/>
    <n v="716167498.56000006"/>
    <s v="16"/>
    <n v="114586799.76960002"/>
    <n v="0"/>
    <s v="-"/>
    <n v="0"/>
    <n v="0"/>
    <s v="-"/>
    <n v="0"/>
  </r>
  <r>
    <s v="122"/>
    <x v="1"/>
    <x v="0"/>
    <s v="001"/>
    <s v="Z1F0000700"/>
    <s v="1528"/>
    <s v="FC"/>
    <s v="22275000-22307000"/>
    <s v=""/>
    <s v=""/>
    <s v=""/>
    <s v=""/>
    <n v="0"/>
    <s v=""/>
    <s v="VENTAS NO CONTRIBUYENTES"/>
    <s v=""/>
    <n v="1417813240.2149997"/>
    <n v="0"/>
    <n v="1150635372.8249998"/>
    <n v="0"/>
    <s v="-"/>
    <n v="0"/>
    <n v="230325747.75"/>
    <s v="-"/>
    <n v="36852119.640000001"/>
    <n v="0"/>
    <s v="-"/>
    <n v="0"/>
    <n v="0"/>
    <s v="-"/>
    <n v="0"/>
  </r>
  <r>
    <s v="163"/>
    <x v="2"/>
    <x v="0"/>
    <s v="001"/>
    <s v="Z1F0000700"/>
    <s v="1529"/>
    <s v="FC"/>
    <s v="22308000-22365000"/>
    <s v=""/>
    <s v=""/>
    <s v=""/>
    <s v=""/>
    <n v="0"/>
    <s v=""/>
    <s v="VENTAS NO CONTRIBUYENTES"/>
    <s v=""/>
    <n v="1988960458.1538"/>
    <n v="0"/>
    <n v="1633772971.6499996"/>
    <n v="0"/>
    <s v="-"/>
    <n v="0"/>
    <n v="306196109.05500001"/>
    <s v="16"/>
    <n v="48991377.448799998"/>
    <n v="0"/>
    <s v="-"/>
    <n v="0"/>
    <n v="0"/>
    <s v="-"/>
    <n v="0"/>
  </r>
  <r>
    <s v="164"/>
    <x v="2"/>
    <x v="0"/>
    <s v="001"/>
    <s v="Z1F0000700"/>
    <s v="1529"/>
    <s v="FC"/>
    <s v="22366000"/>
    <s v=""/>
    <s v=""/>
    <s v=""/>
    <s v=""/>
    <n v="0"/>
    <s v=""/>
    <s v="INEVERSIONES VEN 2017 C.A"/>
    <s v="J410776790"/>
    <n v="116061625.575"/>
    <n v="0"/>
    <n v="39044257.875"/>
    <n v="66394282.5"/>
    <s v="16"/>
    <n v="10623085.199999999"/>
    <n v="0"/>
    <s v="-"/>
    <n v="0"/>
    <n v="0"/>
    <s v="-"/>
    <n v="0"/>
    <n v="0"/>
    <s v="-"/>
    <n v="0"/>
  </r>
  <r>
    <s v="165"/>
    <x v="2"/>
    <x v="0"/>
    <s v="001"/>
    <s v="Z1F0000700"/>
    <s v="1529"/>
    <s v="FC"/>
    <s v="22367000-22390000"/>
    <s v=""/>
    <s v=""/>
    <s v=""/>
    <s v=""/>
    <n v="0"/>
    <s v=""/>
    <s v="VENTAS NO CONTRIBUYENTES"/>
    <s v=""/>
    <n v="884631323.00999987"/>
    <n v="0"/>
    <n v="680485394.10000002"/>
    <n v="0"/>
    <s v="-"/>
    <n v="0"/>
    <n v="175987869.75"/>
    <s v="16"/>
    <n v="28158059.159999996"/>
    <n v="0"/>
    <s v="-"/>
    <n v="0"/>
    <n v="0"/>
    <s v="-"/>
    <n v="0"/>
  </r>
  <r>
    <s v="166"/>
    <x v="2"/>
    <x v="0"/>
    <s v="001"/>
    <s v="Z1F0000700"/>
    <s v="1529"/>
    <s v="NC"/>
    <s v=""/>
    <s v="00000258"/>
    <s v=""/>
    <s v="22341000"/>
    <s v="4/5/2021"/>
    <n v="14810181.75"/>
    <s v="VEN"/>
    <s v="JUAN RIVERO"/>
    <s v="V14059577"/>
    <n v="-3842984.25"/>
    <n v="0"/>
    <n v="-3842984.25"/>
    <n v="0"/>
    <s v="-"/>
    <n v="0"/>
    <n v="0"/>
    <s v="-"/>
    <n v="0"/>
    <n v="0"/>
    <s v="-"/>
    <n v="0"/>
    <n v="0"/>
    <s v="-"/>
    <n v="0"/>
  </r>
  <r>
    <s v="167"/>
    <x v="2"/>
    <x v="0"/>
    <s v="001"/>
    <s v="Z1F0000700"/>
    <s v="1529"/>
    <s v="NC"/>
    <s v=""/>
    <s v="00000259"/>
    <s v=""/>
    <s v="22382000"/>
    <s v="4/5/2021"/>
    <n v="39189539.399999999"/>
    <s v="VEN"/>
    <s v="WALTER PEÑA"/>
    <s v="V21468737"/>
    <n v="-14877626.4"/>
    <n v="0"/>
    <n v="0"/>
    <n v="0"/>
    <s v="-"/>
    <n v="0"/>
    <n v="-12825540"/>
    <s v="16"/>
    <n v="-2052086.4"/>
    <n v="0"/>
    <s v="-"/>
    <n v="0"/>
    <n v="0"/>
    <s v="-"/>
    <n v="0"/>
  </r>
  <r>
    <s v="207"/>
    <x v="13"/>
    <x v="0"/>
    <s v="001"/>
    <s v="Z1F0000700"/>
    <s v="1530"/>
    <s v="FC"/>
    <s v="22391000-22451000"/>
    <s v=""/>
    <s v=""/>
    <s v=""/>
    <s v=""/>
    <n v="0"/>
    <s v=""/>
    <s v="VENTAS NO CONTRIBUYENTES"/>
    <s v=""/>
    <n v="2036140980.9472001"/>
    <n v="0"/>
    <n v="1520211863.9500003"/>
    <n v="0"/>
    <s v="-"/>
    <n v="0"/>
    <n v="444766480.16999996"/>
    <s v="-"/>
    <n v="71162636.827199981"/>
    <n v="0"/>
    <s v="-"/>
    <n v="0"/>
    <n v="0"/>
    <s v="-"/>
    <n v="0"/>
  </r>
  <r>
    <s v="263"/>
    <x v="3"/>
    <x v="0"/>
    <s v="001"/>
    <s v="Z1F0000700"/>
    <s v="1531"/>
    <s v="FC"/>
    <s v="22452000-22488000"/>
    <s v=""/>
    <s v=""/>
    <s v=""/>
    <s v=""/>
    <n v="0"/>
    <s v=""/>
    <s v="VENTAS NO CONTRIBUYENTES"/>
    <s v=""/>
    <n v="1359709207.5483997"/>
    <n v="0"/>
    <n v="1093304515.55"/>
    <n v="0"/>
    <s v="-"/>
    <n v="0"/>
    <n v="229659217.24000001"/>
    <s v="-"/>
    <n v="36745474.758400001"/>
    <n v="0"/>
    <s v="-"/>
    <n v="0"/>
    <n v="0"/>
    <s v="-"/>
    <n v="0"/>
  </r>
  <r>
    <s v="264"/>
    <x v="3"/>
    <x v="0"/>
    <s v="001"/>
    <s v="Z1F0000700"/>
    <s v="1531"/>
    <s v="FC"/>
    <s v="22489000"/>
    <s v=""/>
    <s v=""/>
    <s v=""/>
    <s v=""/>
    <n v="0"/>
    <s v=""/>
    <s v="INVERSIONES RAMIREZ ARELLANO"/>
    <s v="J-298300418 "/>
    <n v="20799177"/>
    <n v="0"/>
    <n v="20799177"/>
    <n v="0"/>
    <s v="-"/>
    <n v="0"/>
    <n v="0"/>
    <s v="-"/>
    <n v="0"/>
    <n v="0"/>
    <s v="-"/>
    <n v="0"/>
    <n v="0"/>
    <s v="-"/>
    <n v="0"/>
  </r>
  <r>
    <s v="265"/>
    <x v="3"/>
    <x v="0"/>
    <s v="001"/>
    <s v="Z1F0000700"/>
    <s v="1531"/>
    <s v="FC"/>
    <s v="22490000-22502000"/>
    <s v=""/>
    <s v=""/>
    <s v=""/>
    <s v=""/>
    <n v="0"/>
    <s v=""/>
    <s v="VENTAS NO CONTRIBUYENTES"/>
    <s v=""/>
    <n v="265144877.06400001"/>
    <n v="0"/>
    <n v="230690420.30000001"/>
    <n v="0"/>
    <s v="-"/>
    <n v="0"/>
    <n v="29702117.899999999"/>
    <s v="-"/>
    <n v="4752338.8640000001"/>
    <n v="0"/>
    <s v="-"/>
    <n v="0"/>
    <n v="0"/>
    <s v="-"/>
    <n v="0"/>
  </r>
  <r>
    <s v="266"/>
    <x v="3"/>
    <x v="0"/>
    <s v="001"/>
    <s v="Z1F0000700"/>
    <s v="1531"/>
    <s v="FC"/>
    <s v="22503000"/>
    <s v=""/>
    <s v=""/>
    <s v=""/>
    <s v=""/>
    <n v="0"/>
    <s v=""/>
    <s v="INVERSIONES CYNMAX 2021 C.A"/>
    <s v="J-41274550-6 "/>
    <n v="51229500"/>
    <n v="0"/>
    <n v="51229500"/>
    <n v="0"/>
    <s v="-"/>
    <n v="0"/>
    <n v="0"/>
    <s v="-"/>
    <n v="0"/>
    <n v="0"/>
    <s v="-"/>
    <n v="0"/>
    <n v="0"/>
    <s v="-"/>
    <n v="0"/>
  </r>
  <r>
    <s v="267"/>
    <x v="3"/>
    <x v="0"/>
    <s v="001"/>
    <s v="Z1F0000700"/>
    <s v="1531"/>
    <s v="FC"/>
    <s v="22504000-22517000"/>
    <s v=""/>
    <s v=""/>
    <s v=""/>
    <s v=""/>
    <n v="0"/>
    <s v=""/>
    <s v="VENTAS NO CONTRIBUYENTES"/>
    <s v=""/>
    <n v="336337733.21399999"/>
    <n v="0"/>
    <n v="282550997.75"/>
    <n v="0"/>
    <s v="-"/>
    <n v="0"/>
    <n v="46367875.400000006"/>
    <s v="-"/>
    <n v="7418860.0639999993"/>
    <n v="0"/>
    <s v="-"/>
    <n v="0"/>
    <n v="0"/>
    <s v="-"/>
    <n v="0"/>
  </r>
  <r>
    <s v="268"/>
    <x v="3"/>
    <x v="0"/>
    <s v="001"/>
    <s v="Z1F0000700"/>
    <s v="1531"/>
    <s v="FC"/>
    <s v="22518000"/>
    <s v=""/>
    <s v=""/>
    <s v=""/>
    <s v=""/>
    <n v="0"/>
    <s v=""/>
    <s v="JOHOANA TORRES"/>
    <s v="VV25224138"/>
    <n v="62544624.454000004"/>
    <n v="0"/>
    <n v="40081229.5"/>
    <n v="19364995.649999999"/>
    <s v="16"/>
    <n v="3098399.304"/>
    <n v="0"/>
    <s v="-"/>
    <n v="0"/>
    <n v="0"/>
    <s v="-"/>
    <n v="0"/>
    <n v="0"/>
    <s v="-"/>
    <n v="0"/>
  </r>
  <r>
    <s v="269"/>
    <x v="3"/>
    <x v="0"/>
    <s v="001"/>
    <s v="Z1F0000700"/>
    <s v="1531"/>
    <s v="FC"/>
    <s v="22519000-22556001"/>
    <s v=""/>
    <s v=""/>
    <s v=""/>
    <s v=""/>
    <n v="0"/>
    <s v=""/>
    <s v="VENTAS NO CONTRIBUYENTES"/>
    <s v=""/>
    <n v="1249459451.95"/>
    <n v="0"/>
    <n v="1032156325.7"/>
    <n v="0"/>
    <s v="-"/>
    <n v="0"/>
    <n v="187330281.25"/>
    <s v="16"/>
    <n v="29972845.000000004"/>
    <n v="0"/>
    <s v="-"/>
    <n v="0"/>
    <n v="0"/>
    <s v="-"/>
    <n v="0"/>
  </r>
  <r>
    <s v="270"/>
    <x v="3"/>
    <x v="0"/>
    <s v="001"/>
    <s v="Z1F0000700"/>
    <s v="1531"/>
    <s v="NC"/>
    <s v=""/>
    <s v="00000260"/>
    <s v=""/>
    <s v="22495000"/>
    <s v="6/5/2021"/>
    <n v="4764200"/>
    <s v="VEN"/>
    <s v="NAYELI SALAS"/>
    <s v="V11044512 "/>
    <n v="-4764200"/>
    <n v="0"/>
    <n v="-4764200"/>
    <n v="0"/>
    <s v="-"/>
    <n v="0"/>
    <n v="0"/>
    <s v="-"/>
    <n v="0"/>
    <n v="0"/>
    <s v="-"/>
    <n v="0"/>
    <n v="0"/>
    <s v="-"/>
    <n v="0"/>
  </r>
  <r>
    <s v="324"/>
    <x v="4"/>
    <x v="0"/>
    <s v="001"/>
    <s v="Z1F0000700"/>
    <s v="152"/>
    <s v="FC"/>
    <s v="22557000-22614000"/>
    <s v=""/>
    <s v=""/>
    <s v=""/>
    <s v=""/>
    <n v="0"/>
    <s v=""/>
    <s v="VENTAS NO CONTRIBUYENTES"/>
    <s v=""/>
    <n v="1308641024.8"/>
    <n v="0"/>
    <n v="1050677962.8"/>
    <n v="0"/>
    <s v="-"/>
    <n v="0"/>
    <n v="222381950"/>
    <s v="-"/>
    <n v="35581112"/>
    <n v="0"/>
    <s v="-"/>
    <n v="0"/>
    <n v="0"/>
    <s v="-"/>
    <n v="0"/>
  </r>
  <r>
    <s v="377"/>
    <x v="5"/>
    <x v="0"/>
    <s v="001"/>
    <s v="Z1F0000700"/>
    <s v="1533"/>
    <s v="FC"/>
    <s v="22615000-22724001"/>
    <s v=""/>
    <s v=""/>
    <s v=""/>
    <s v=""/>
    <n v="0"/>
    <s v=""/>
    <s v="VENTAS NO CONTRIBUYENTES"/>
    <s v=""/>
    <n v="3648189533.4508004"/>
    <n v="0"/>
    <n v="2819079731.9499998"/>
    <n v="0"/>
    <s v="-"/>
    <n v="0"/>
    <n v="714749828.88"/>
    <s v="16"/>
    <n v="114359972.62079999"/>
    <n v="0"/>
    <s v="-"/>
    <n v="0"/>
    <n v="0"/>
    <s v="-"/>
    <n v="0"/>
  </r>
  <r>
    <s v="405"/>
    <x v="6"/>
    <x v="0"/>
    <s v="001"/>
    <s v="Z1F0000700"/>
    <s v="1534"/>
    <s v="FC"/>
    <s v="22725000-22770000"/>
    <s v=""/>
    <s v=""/>
    <s v=""/>
    <s v=""/>
    <n v="0"/>
    <s v=""/>
    <s v="VENTAS NO CONTRIBUYENTES"/>
    <s v=""/>
    <n v="2564058435.131999"/>
    <n v="0"/>
    <n v="1851535693.6000001"/>
    <n v="0"/>
    <s v="-"/>
    <n v="0"/>
    <n v="614243742.70000005"/>
    <s v="16"/>
    <n v="98278998.831999987"/>
    <n v="0"/>
    <s v="-"/>
    <n v="0"/>
    <n v="0"/>
    <s v="-"/>
    <n v="0"/>
  </r>
  <r>
    <s v="406"/>
    <x v="6"/>
    <x v="0"/>
    <s v="001"/>
    <s v="Z1F0000700"/>
    <s v="1534"/>
    <s v="FC"/>
    <s v="22771000"/>
    <s v=""/>
    <s v=""/>
    <s v=""/>
    <s v=""/>
    <n v="0"/>
    <s v=""/>
    <s v="OH SI SALUD C.A"/>
    <s v="J41151440-3"/>
    <n v="32184181"/>
    <n v="0"/>
    <n v="32184181"/>
    <n v="0"/>
    <s v="-"/>
    <n v="0"/>
    <n v="0"/>
    <s v="-"/>
    <n v="0"/>
    <n v="0"/>
    <s v="-"/>
    <n v="0"/>
    <n v="0"/>
    <s v="-"/>
    <n v="0"/>
  </r>
  <r>
    <s v="407"/>
    <x v="6"/>
    <x v="0"/>
    <s v="001"/>
    <s v="Z1F0000700"/>
    <s v="1534"/>
    <s v="FC"/>
    <s v="22772000-22784000"/>
    <s v=""/>
    <s v=""/>
    <s v=""/>
    <s v=""/>
    <n v="0"/>
    <s v=""/>
    <s v="VENTAS NO CONTRIBUYENTES"/>
    <s v=""/>
    <n v="586629831.94000006"/>
    <n v="0"/>
    <n v="445758199.14999998"/>
    <n v="0"/>
    <s v="-"/>
    <n v="0"/>
    <n v="121441062.75"/>
    <s v="16"/>
    <n v="19430570.039999999"/>
    <n v="0"/>
    <s v="-"/>
    <n v="0"/>
    <n v="0"/>
    <s v="-"/>
    <n v="0"/>
  </r>
  <r>
    <s v="471"/>
    <x v="7"/>
    <x v="0"/>
    <s v="001"/>
    <s v="Z1F0000700"/>
    <s v="1535"/>
    <s v="FC"/>
    <s v="22785000-22787000"/>
    <s v=""/>
    <s v=""/>
    <s v=""/>
    <s v=""/>
    <n v="0"/>
    <s v=""/>
    <s v="VENTAS NO CONTRIBUYENTES"/>
    <s v=""/>
    <n v="67349444.299999997"/>
    <n v="0"/>
    <n v="49458323.5"/>
    <n v="0"/>
    <s v="-"/>
    <n v="0"/>
    <n v="15423380"/>
    <s v="-"/>
    <n v="2467740.7999999998"/>
    <n v="0"/>
    <s v="-"/>
    <n v="0"/>
    <n v="0"/>
    <s v="-"/>
    <n v="0"/>
  </r>
  <r>
    <s v="472"/>
    <x v="7"/>
    <x v="0"/>
    <s v="001"/>
    <s v="Z1F0000700"/>
    <s v="1535"/>
    <s v="FC"/>
    <s v="22788000"/>
    <s v=""/>
    <s v=""/>
    <s v=""/>
    <s v=""/>
    <n v="0"/>
    <s v=""/>
    <s v="DISTRIBUIDORA MONTOVJ C.A"/>
    <s v="J-40786379-7"/>
    <n v="44759228.5"/>
    <n v="0"/>
    <n v="23385764.5"/>
    <n v="18425400"/>
    <s v="16"/>
    <n v="2948064"/>
    <n v="0"/>
    <s v="-"/>
    <n v="0"/>
    <n v="0"/>
    <s v="-"/>
    <n v="0"/>
    <n v="0"/>
    <s v="-"/>
    <n v="0"/>
  </r>
  <r>
    <s v="473"/>
    <x v="7"/>
    <x v="0"/>
    <s v="001"/>
    <s v="Z1F0000700"/>
    <s v="1535"/>
    <s v="FC"/>
    <s v="22789000-22807000"/>
    <s v=""/>
    <s v=""/>
    <s v=""/>
    <s v=""/>
    <n v="0"/>
    <s v=""/>
    <s v="VENTAS NO CONTRIBUYENTES"/>
    <s v=""/>
    <n v="421228831.90399992"/>
    <n v="0"/>
    <n v="319572975"/>
    <n v="0"/>
    <s v="-"/>
    <n v="0"/>
    <n v="87634359.400000006"/>
    <s v="16"/>
    <n v="14021497.503999999"/>
    <n v="0"/>
    <s v="-"/>
    <n v="0"/>
    <n v="0"/>
    <s v="-"/>
    <n v="0"/>
  </r>
  <r>
    <s v="474"/>
    <x v="7"/>
    <x v="0"/>
    <s v="001"/>
    <s v="Z1F0000700"/>
    <s v="1535"/>
    <s v="FC"/>
    <s v="22808000"/>
    <s v=""/>
    <s v=""/>
    <s v=""/>
    <s v=""/>
    <n v="0"/>
    <s v=""/>
    <s v="HERMANOS FRANCISCANOS DE CRUZ"/>
    <s v="J-07553680-0"/>
    <n v="19946356.5"/>
    <n v="0"/>
    <n v="19946356.5"/>
    <n v="0"/>
    <s v="-"/>
    <n v="0"/>
    <n v="0"/>
    <s v="-"/>
    <n v="0"/>
    <n v="0"/>
    <s v="-"/>
    <n v="0"/>
    <n v="0"/>
    <s v="-"/>
    <n v="0"/>
  </r>
  <r>
    <s v="475"/>
    <x v="7"/>
    <x v="0"/>
    <s v="001"/>
    <s v="Z1F0000700"/>
    <s v="1535"/>
    <s v="FC"/>
    <s v="22809000-22886001"/>
    <s v=""/>
    <s v=""/>
    <s v=""/>
    <s v=""/>
    <n v="0"/>
    <s v=""/>
    <s v="VENTAS NO CONTRIBUYENTES"/>
    <s v=""/>
    <n v="1539124112.3267996"/>
    <n v="0"/>
    <n v="1219161355.8500001"/>
    <n v="0"/>
    <s v="-"/>
    <n v="0"/>
    <n v="275829962.48000002"/>
    <s v="16"/>
    <n v="44132793.996799983"/>
    <n v="0"/>
    <s v="-"/>
    <n v="0"/>
    <n v="0"/>
    <s v="-"/>
    <n v="0"/>
  </r>
  <r>
    <s v="516"/>
    <x v="8"/>
    <x v="0"/>
    <s v="001"/>
    <s v="Z1F0000700"/>
    <s v="1536"/>
    <s v="FC"/>
    <s v="22887000-22932000"/>
    <s v=""/>
    <s v=""/>
    <s v=""/>
    <s v=""/>
    <n v="0"/>
    <s v=""/>
    <s v="VENTAS NO CONTRIBUYENTES"/>
    <s v=""/>
    <n v="767291372.51999998"/>
    <n v="0"/>
    <n v="529268728.5"/>
    <n v="0"/>
    <s v="-"/>
    <n v="0"/>
    <n v="205191934.5"/>
    <s v="16"/>
    <n v="32830709.519999996"/>
    <n v="0"/>
    <s v="-"/>
    <n v="0"/>
    <n v="0"/>
    <s v="-"/>
    <n v="0"/>
  </r>
  <r>
    <s v="517"/>
    <x v="8"/>
    <x v="0"/>
    <s v="001"/>
    <s v="Z1F0000700"/>
    <s v="1536"/>
    <s v="FC"/>
    <s v="22933000"/>
    <s v=""/>
    <s v=""/>
    <s v=""/>
    <s v=""/>
    <n v="0"/>
    <s v=""/>
    <s v="FUNDACION METANOIA"/>
    <s v="J315792265"/>
    <n v="230554113"/>
    <n v="0"/>
    <n v="183549405"/>
    <n v="40521300"/>
    <s v="16"/>
    <n v="6483408"/>
    <n v="0"/>
    <s v="-"/>
    <n v="0"/>
    <n v="0"/>
    <s v="-"/>
    <n v="0"/>
    <n v="0"/>
    <s v="-"/>
    <n v="0"/>
  </r>
  <r>
    <s v="518"/>
    <x v="8"/>
    <x v="0"/>
    <s v="001"/>
    <s v="Z1F0000700"/>
    <s v="1536"/>
    <s v="FC"/>
    <s v="22934000-22975000"/>
    <s v=""/>
    <s v=""/>
    <s v=""/>
    <s v=""/>
    <n v="0"/>
    <s v=""/>
    <s v="VENTAS NO CONTRIBUYENTES"/>
    <s v=""/>
    <n v="1276215903.8399999"/>
    <n v="0"/>
    <n v="949433457.75"/>
    <n v="0"/>
    <s v="-"/>
    <n v="0"/>
    <n v="281709005.25"/>
    <s v="16"/>
    <n v="45073440.839999996"/>
    <n v="0"/>
    <s v="-"/>
    <n v="0"/>
    <n v="0"/>
    <s v="-"/>
    <n v="0"/>
  </r>
  <r>
    <s v="575"/>
    <x v="9"/>
    <x v="0"/>
    <s v="001"/>
    <s v="Z1F0000700"/>
    <s v="1537"/>
    <s v="FC"/>
    <s v="22976000-22984000"/>
    <s v=""/>
    <s v=""/>
    <s v=""/>
    <s v=""/>
    <n v="0"/>
    <s v=""/>
    <s v="VENTAS NO CONTRIBUYENTES"/>
    <s v=""/>
    <n v="419120699.39999998"/>
    <n v="0"/>
    <n v="262596807"/>
    <n v="0"/>
    <s v="-"/>
    <n v="0"/>
    <n v="134934390"/>
    <s v="-"/>
    <n v="21589502.399999999"/>
    <n v="0"/>
    <s v="-"/>
    <n v="0"/>
    <n v="0"/>
    <s v="-"/>
    <n v="0"/>
  </r>
  <r>
    <s v="576"/>
    <x v="9"/>
    <x v="0"/>
    <s v="001"/>
    <s v="Z1F0000700"/>
    <s v="1537"/>
    <s v="FC"/>
    <s v="22985000"/>
    <s v=""/>
    <s v=""/>
    <s v=""/>
    <s v=""/>
    <n v="0"/>
    <s v=""/>
    <s v="INVERSIONES SUVICLA 17 C.A."/>
    <s v="J407519123"/>
    <n v="57101233.5"/>
    <n v="0"/>
    <n v="45940177.5"/>
    <n v="9621600"/>
    <s v="16"/>
    <n v="1539456"/>
    <n v="0"/>
    <s v="-"/>
    <n v="0"/>
    <n v="0"/>
    <s v="-"/>
    <n v="0"/>
    <n v="0"/>
    <s v="-"/>
    <n v="0"/>
  </r>
  <r>
    <s v="577"/>
    <x v="9"/>
    <x v="0"/>
    <s v="001"/>
    <s v="Z1F0000700"/>
    <s v="1537"/>
    <s v="FC"/>
    <s v="22986000-23020000"/>
    <s v=""/>
    <s v=""/>
    <s v=""/>
    <s v=""/>
    <n v="0"/>
    <s v=""/>
    <s v="VENTAS NO CONTRIBUYENTES"/>
    <s v=""/>
    <n v="761758382.70000005"/>
    <n v="0"/>
    <n v="643303741.5"/>
    <n v="0"/>
    <s v="-"/>
    <n v="0"/>
    <n v="102116070"/>
    <s v="-"/>
    <n v="16338571.200000001"/>
    <n v="0"/>
    <s v="-"/>
    <n v="0"/>
    <n v="0"/>
    <s v="-"/>
    <n v="0"/>
  </r>
  <r>
    <s v="578"/>
    <x v="9"/>
    <x v="0"/>
    <s v="001"/>
    <s v="Z1F0000700"/>
    <s v="1537"/>
    <s v="FC"/>
    <s v="23021000"/>
    <s v=""/>
    <s v=""/>
    <s v=""/>
    <s v=""/>
    <n v="0"/>
    <s v=""/>
    <s v="LARATEQUE C.A"/>
    <s v="J30895848-4"/>
    <n v="34554312"/>
    <n v="0"/>
    <n v="0"/>
    <n v="29788200"/>
    <s v="16"/>
    <n v="4766112"/>
    <n v="0"/>
    <s v="-"/>
    <n v="0"/>
    <n v="0"/>
    <s v="-"/>
    <n v="0"/>
    <n v="0"/>
    <s v="-"/>
    <n v="0"/>
  </r>
  <r>
    <s v="579"/>
    <x v="9"/>
    <x v="0"/>
    <s v="001"/>
    <s v="Z1F0000700"/>
    <s v="1537"/>
    <s v="FC"/>
    <s v="23022000-23031000"/>
    <s v=""/>
    <s v=""/>
    <s v=""/>
    <s v=""/>
    <n v="0"/>
    <s v=""/>
    <s v="VENTAS NO CONTRIBUYENTES"/>
    <s v=""/>
    <n v="325062073.80000001"/>
    <n v="0"/>
    <n v="257599672.5"/>
    <n v="0"/>
    <s v="-"/>
    <n v="0"/>
    <n v="58157242.5"/>
    <s v="16"/>
    <n v="9305158.8000000007"/>
    <n v="0"/>
    <s v="-"/>
    <n v="0"/>
    <n v="0"/>
    <s v="-"/>
    <n v="0"/>
  </r>
  <r>
    <s v="621"/>
    <x v="14"/>
    <x v="0"/>
    <s v="001"/>
    <s v="Z1F0000700"/>
    <s v="1538"/>
    <s v="FC"/>
    <s v="23032000-23098000"/>
    <s v=""/>
    <s v=""/>
    <s v=""/>
    <s v=""/>
    <n v="0"/>
    <s v=""/>
    <s v="VENTAS NO CONTRIBUYENTES"/>
    <s v=""/>
    <n v="1901469839.3"/>
    <n v="0"/>
    <n v="1375166981.6999998"/>
    <n v="0"/>
    <s v="-"/>
    <n v="0"/>
    <n v="453709360"/>
    <s v="-"/>
    <n v="72593497.600000009"/>
    <n v="0"/>
    <s v="-"/>
    <n v="0"/>
    <n v="0"/>
    <s v="-"/>
    <n v="0"/>
  </r>
  <r>
    <s v="689"/>
    <x v="10"/>
    <x v="0"/>
    <s v="001"/>
    <s v="Z1F0000700"/>
    <s v="1539"/>
    <s v="FC"/>
    <s v="23099000-23154000"/>
    <s v=""/>
    <s v=""/>
    <s v=""/>
    <s v=""/>
    <n v="0"/>
    <s v=""/>
    <s v="VENTAS NO CONTRIBUYENTES"/>
    <s v=""/>
    <n v="2979071264.3275995"/>
    <n v="0"/>
    <n v="1988096415.6999989"/>
    <n v="0"/>
    <s v="-"/>
    <n v="0"/>
    <n v="854288662.61000001"/>
    <s v="-"/>
    <n v="136686186.0176"/>
    <n v="0"/>
    <s v="-"/>
    <n v="0"/>
    <n v="0"/>
    <s v="-"/>
    <n v="0"/>
  </r>
  <r>
    <s v="745"/>
    <x v="11"/>
    <x v="0"/>
    <s v="001"/>
    <s v="Z1F0000700"/>
    <s v="1540"/>
    <s v="FC"/>
    <s v="23155000-23213000"/>
    <s v=""/>
    <s v=""/>
    <s v=""/>
    <s v=""/>
    <n v="0"/>
    <s v=""/>
    <s v="VENTAS NO CONTRIBUYENTES"/>
    <s v=""/>
    <n v="4052410891.3395987"/>
    <n v="0"/>
    <n v="3089051987.9000001"/>
    <n v="0"/>
    <s v="-"/>
    <n v="0"/>
    <n v="830481813.31000006"/>
    <s v="16"/>
    <n v="132877090.12959999"/>
    <n v="0"/>
    <s v="-"/>
    <n v="0"/>
    <n v="0"/>
    <s v="-"/>
    <n v="0"/>
  </r>
  <r>
    <s v="746"/>
    <x v="11"/>
    <x v="0"/>
    <s v="001"/>
    <s v="Z1F0000700"/>
    <s v="1540"/>
    <s v="FC"/>
    <s v="23214000"/>
    <s v=""/>
    <s v=""/>
    <s v=""/>
    <s v=""/>
    <n v="0"/>
    <s v=""/>
    <s v="INVERSIONES LRV260574 CA"/>
    <s v="J40626667-1"/>
    <n v="57992239.935999997"/>
    <n v="0"/>
    <n v="26533562.399999999"/>
    <n v="27119549.600000001"/>
    <s v="16"/>
    <n v="4339127.9359999998"/>
    <n v="0"/>
    <s v="-"/>
    <n v="0"/>
    <n v="0"/>
    <s v="-"/>
    <n v="0"/>
    <n v="0"/>
    <s v="-"/>
    <n v="0"/>
  </r>
  <r>
    <s v="747"/>
    <x v="11"/>
    <x v="0"/>
    <s v="001"/>
    <s v="Z1F0000700"/>
    <s v="1540"/>
    <s v="FC"/>
    <s v="23215000-23252000"/>
    <s v=""/>
    <s v=""/>
    <s v=""/>
    <s v=""/>
    <n v="0"/>
    <s v=""/>
    <s v="VENTAS NO CONTRIBUYENTES"/>
    <s v=""/>
    <n v="2141414750.092"/>
    <n v="0"/>
    <n v="1564687630.7000003"/>
    <n v="0"/>
    <s v="-"/>
    <n v="0"/>
    <n v="497178551.20000005"/>
    <s v="-"/>
    <n v="79548568.191999987"/>
    <n v="0"/>
    <s v="-"/>
    <n v="0"/>
    <n v="0"/>
    <s v="-"/>
    <n v="0"/>
  </r>
  <r>
    <s v="1"/>
    <x v="0"/>
    <x v="2"/>
    <s v="011"/>
    <s v="Z1F0004616"/>
    <s v="0760-0760"/>
    <s v="FC"/>
    <s v="00102745-00102879"/>
    <s v=""/>
    <s v=""/>
    <s v=""/>
    <s v=""/>
    <n v="0"/>
    <s v=""/>
    <s v="VENTAS NO CONTRIBUYENTES"/>
    <s v=""/>
    <n v="1413047734.95"/>
    <n v="0"/>
    <n v="1348827954.1500001"/>
    <n v="0"/>
    <s v="-"/>
    <n v="0"/>
    <n v="55361880"/>
    <s v="16"/>
    <n v="8857900.7999999989"/>
    <n v="0"/>
    <s v="-"/>
    <n v="0"/>
    <n v="0"/>
    <s v="-"/>
    <n v="0"/>
  </r>
  <r>
    <s v="5"/>
    <x v="12"/>
    <x v="2"/>
    <s v="011"/>
    <s v="Z1F0004616"/>
    <s v="0761-0761"/>
    <s v="FC"/>
    <s v="00102880-00102893"/>
    <s v=""/>
    <s v=""/>
    <s v=""/>
    <s v=""/>
    <n v="0"/>
    <s v=""/>
    <s v="VENTAS NO CONTRIBUYENTES"/>
    <s v=""/>
    <n v="132876225.14999999"/>
    <n v="0"/>
    <n v="123918078.75"/>
    <n v="0"/>
    <s v="-"/>
    <n v="0"/>
    <n v="7722540"/>
    <s v="-"/>
    <n v="1235606.4000000001"/>
    <n v="0"/>
    <s v="-"/>
    <n v="0"/>
    <n v="0"/>
    <s v="-"/>
    <n v="0"/>
  </r>
  <r>
    <s v="6"/>
    <x v="12"/>
    <x v="2"/>
    <s v="011"/>
    <s v="Z1F0004616"/>
    <s v="0761"/>
    <s v="FC"/>
    <s v="00102894"/>
    <s v=""/>
    <s v=""/>
    <s v=""/>
    <s v=""/>
    <n v="0"/>
    <s v=""/>
    <s v="EL SABOR DE EDGAR"/>
    <s v="V236080702"/>
    <n v="708750"/>
    <n v="0"/>
    <n v="708750"/>
    <n v="0"/>
    <s v="-"/>
    <n v="0"/>
    <n v="0"/>
    <s v="-"/>
    <n v="0"/>
    <n v="0"/>
    <s v="-"/>
    <n v="0"/>
    <n v="0"/>
    <s v="-"/>
    <n v="0"/>
  </r>
  <r>
    <s v="7"/>
    <x v="12"/>
    <x v="2"/>
    <s v="011"/>
    <s v="Z1F0004616"/>
    <s v="0761-0761"/>
    <s v="FC"/>
    <s v="00102895-00102981"/>
    <s v=""/>
    <s v=""/>
    <s v=""/>
    <s v=""/>
    <n v="0"/>
    <s v=""/>
    <s v="VENTAS NO CONTRIBUYENTES"/>
    <s v=""/>
    <n v="815320907.77499986"/>
    <n v="0"/>
    <n v="765005327.77499986"/>
    <n v="0"/>
    <s v="-"/>
    <n v="0"/>
    <n v="43375500"/>
    <s v="-"/>
    <n v="6940080"/>
    <n v="0"/>
    <s v="-"/>
    <n v="0"/>
    <n v="0"/>
    <s v="-"/>
    <n v="0"/>
  </r>
  <r>
    <s v="11"/>
    <x v="1"/>
    <x v="2"/>
    <s v="011"/>
    <s v="Z1F0004616"/>
    <s v="0762-0762"/>
    <s v="FC"/>
    <s v="00102982-00103023"/>
    <s v=""/>
    <s v=""/>
    <s v=""/>
    <s v=""/>
    <n v="0"/>
    <s v=""/>
    <s v="VENTAS NO CONTRIBUYENTES"/>
    <s v=""/>
    <n v="298585257.37500006"/>
    <n v="0"/>
    <n v="288203147.17500007"/>
    <n v="0"/>
    <s v="-"/>
    <n v="0"/>
    <n v="8950095"/>
    <s v="-"/>
    <n v="1432015.2000000002"/>
    <n v="0"/>
    <s v="-"/>
    <n v="0"/>
    <n v="0"/>
    <s v="-"/>
    <n v="0"/>
  </r>
  <r>
    <s v="12"/>
    <x v="1"/>
    <x v="2"/>
    <s v="011"/>
    <s v="Z1F0004616"/>
    <s v="0762"/>
    <s v="FC"/>
    <s v="00103024"/>
    <s v=""/>
    <s v=""/>
    <s v=""/>
    <s v=""/>
    <n v="0"/>
    <s v=""/>
    <s v="KENORA  C.A."/>
    <s v="J-30759684-8 "/>
    <n v="9096723.1500000004"/>
    <n v="0"/>
    <n v="5383893.75"/>
    <n v="3200715"/>
    <s v="16"/>
    <n v="512114.4"/>
    <n v="0"/>
    <s v="-"/>
    <n v="0"/>
    <n v="0"/>
    <s v="-"/>
    <n v="0"/>
    <n v="0"/>
    <s v="-"/>
    <n v="0"/>
  </r>
  <r>
    <s v="13"/>
    <x v="1"/>
    <x v="2"/>
    <s v="011"/>
    <s v="Z1F0004616"/>
    <s v="0762-0762"/>
    <s v="FC"/>
    <s v="00103025-00103086"/>
    <s v=""/>
    <s v=""/>
    <s v=""/>
    <s v=""/>
    <n v="0"/>
    <s v=""/>
    <s v="VENTAS NO CONTRIBUYENTES"/>
    <s v=""/>
    <n v="421530010.63500005"/>
    <n v="0"/>
    <n v="394859135.77500004"/>
    <n v="0"/>
    <s v="-"/>
    <n v="0"/>
    <n v="22992133.5"/>
    <s v="-"/>
    <n v="3678741.3599999994"/>
    <n v="0"/>
    <s v="-"/>
    <n v="0"/>
    <n v="0"/>
    <s v="-"/>
    <n v="0"/>
  </r>
  <r>
    <s v="21"/>
    <x v="2"/>
    <x v="2"/>
    <s v="011"/>
    <s v="Z1F0004616"/>
    <s v="0763-0763"/>
    <s v="FC"/>
    <s v="00103087-00103145"/>
    <s v=""/>
    <s v=""/>
    <s v=""/>
    <s v=""/>
    <n v="0"/>
    <s v=""/>
    <s v="VENTAS NO CONTRIBUYENTES"/>
    <s v=""/>
    <n v="416591778.42500007"/>
    <n v="0"/>
    <n v="395203669.42500001"/>
    <n v="0"/>
    <s v="-"/>
    <n v="0"/>
    <n v="18438025"/>
    <s v="-"/>
    <n v="2950084"/>
    <n v="0"/>
    <s v="-"/>
    <n v="0"/>
    <n v="0"/>
    <s v="-"/>
    <n v="0"/>
  </r>
  <r>
    <s v="22"/>
    <x v="2"/>
    <x v="2"/>
    <s v="011"/>
    <s v="Z1F0004616"/>
    <s v="0763"/>
    <s v="FC"/>
    <s v="00103146"/>
    <s v=""/>
    <s v=""/>
    <s v=""/>
    <s v=""/>
    <n v="0"/>
    <s v=""/>
    <s v="PANADERIA Y PASTELERIA MAXI-PAN CA"/>
    <s v="J31475870-5 "/>
    <n v="101209500"/>
    <n v="0"/>
    <n v="101209500"/>
    <n v="0"/>
    <s v="-"/>
    <n v="0"/>
    <n v="0"/>
    <s v="-"/>
    <n v="0"/>
    <n v="0"/>
    <s v="-"/>
    <n v="0"/>
    <n v="0"/>
    <s v="-"/>
    <n v="0"/>
  </r>
  <r>
    <s v="23"/>
    <x v="2"/>
    <x v="2"/>
    <s v="011"/>
    <s v="Z1F0004616"/>
    <s v="0763"/>
    <s v="FC"/>
    <s v="00103147"/>
    <s v=""/>
    <s v=""/>
    <s v=""/>
    <s v=""/>
    <n v="0"/>
    <s v=""/>
    <s v="SANAMED"/>
    <s v="J-40466217-0 "/>
    <n v="8930250"/>
    <n v="0"/>
    <n v="8930250"/>
    <n v="0"/>
    <s v="-"/>
    <n v="0"/>
    <n v="0"/>
    <s v="-"/>
    <n v="0"/>
    <n v="0"/>
    <s v="-"/>
    <n v="0"/>
    <n v="0"/>
    <s v="-"/>
    <n v="0"/>
  </r>
  <r>
    <s v="24"/>
    <x v="2"/>
    <x v="2"/>
    <s v="011"/>
    <s v="Z1F0004616"/>
    <s v="0763-0763"/>
    <s v="FC"/>
    <s v="00103148-00103170"/>
    <s v=""/>
    <s v=""/>
    <s v=""/>
    <s v=""/>
    <n v="0"/>
    <s v=""/>
    <s v="VENTAS NO CONTRIBUYENTES"/>
    <s v=""/>
    <n v="216149571.22500002"/>
    <n v="0"/>
    <n v="200722748.625"/>
    <n v="0"/>
    <s v="-"/>
    <n v="0"/>
    <n v="13298985"/>
    <s v="-"/>
    <n v="2127837.6"/>
    <n v="0"/>
    <s v="-"/>
    <n v="0"/>
    <n v="0"/>
    <s v="-"/>
    <n v="0"/>
  </r>
  <r>
    <s v="25"/>
    <x v="2"/>
    <x v="2"/>
    <s v="011"/>
    <s v="Z1F0004616"/>
    <s v="0763"/>
    <s v="FC"/>
    <s v="00103171"/>
    <s v=""/>
    <s v=""/>
    <s v=""/>
    <s v=""/>
    <n v="0"/>
    <s v=""/>
    <s v="INV. CARLOS AL"/>
    <s v="J-404786968 "/>
    <n v="18365002.425000001"/>
    <n v="0"/>
    <n v="18322250.625"/>
    <n v="36855"/>
    <s v="16"/>
    <n v="5896.8"/>
    <n v="0"/>
    <s v="-"/>
    <n v="0"/>
    <n v="0"/>
    <s v="-"/>
    <n v="0"/>
    <n v="0"/>
    <s v="-"/>
    <n v="0"/>
  </r>
  <r>
    <s v="26"/>
    <x v="2"/>
    <x v="2"/>
    <s v="011"/>
    <s v="Z1F0004616"/>
    <s v="0763-0763"/>
    <s v="FC"/>
    <s v="00103172-00103199"/>
    <s v=""/>
    <s v=""/>
    <s v=""/>
    <s v=""/>
    <n v="0"/>
    <s v=""/>
    <s v="VENTAS NO CONTRIBUYENTES"/>
    <s v=""/>
    <n v="182534978.17500001"/>
    <n v="0"/>
    <n v="167045672.17500001"/>
    <n v="0"/>
    <s v="-"/>
    <n v="0"/>
    <n v="13352850"/>
    <s v="-"/>
    <n v="2136456"/>
    <n v="0"/>
    <s v="-"/>
    <n v="0"/>
    <n v="0"/>
    <s v="-"/>
    <n v="0"/>
  </r>
  <r>
    <s v="34"/>
    <x v="13"/>
    <x v="2"/>
    <s v="011"/>
    <s v="Z1F0004616"/>
    <s v="0764-0764"/>
    <s v="FC"/>
    <s v="00103200-00103316"/>
    <s v=""/>
    <s v=""/>
    <s v=""/>
    <s v=""/>
    <n v="0"/>
    <s v=""/>
    <s v="VENTAS NO CONTRIBUYENTES"/>
    <s v=""/>
    <n v="827173130.37500012"/>
    <n v="0"/>
    <n v="803562443.97500014"/>
    <n v="0"/>
    <s v="-"/>
    <n v="0"/>
    <n v="20354040"/>
    <s v="-"/>
    <n v="3256646.4000000004"/>
    <n v="0"/>
    <s v="-"/>
    <n v="0"/>
    <n v="0"/>
    <s v="-"/>
    <n v="0"/>
  </r>
  <r>
    <s v="35"/>
    <x v="13"/>
    <x v="2"/>
    <s v="011"/>
    <s v="Z1F0004616"/>
    <s v="0764"/>
    <s v="NC"/>
    <s v=""/>
    <s v="00000116"/>
    <s v=""/>
    <s v="00103279"/>
    <s v="5/5/2021"/>
    <n v="5748610"/>
    <s v="VEN"/>
    <s v="NEISI NIEVES"/>
    <s v="V11035603"/>
    <n v="-2870000"/>
    <n v="0"/>
    <n v="-2870000"/>
    <n v="0"/>
    <s v="-"/>
    <n v="0"/>
    <n v="0"/>
    <s v="-"/>
    <n v="0"/>
    <n v="0"/>
    <s v="-"/>
    <n v="0"/>
    <n v="0"/>
    <s v="-"/>
    <n v="0"/>
  </r>
  <r>
    <s v="39"/>
    <x v="3"/>
    <x v="2"/>
    <s v="011"/>
    <s v="Z1F0004616"/>
    <s v="0765-0765"/>
    <s v="FC"/>
    <s v="00103317-00103333"/>
    <s v=""/>
    <s v=""/>
    <s v=""/>
    <s v=""/>
    <n v="0"/>
    <s v=""/>
    <s v="VENTAS NO CONTRIBUYENTES"/>
    <s v=""/>
    <n v="173885034.40000001"/>
    <n v="0"/>
    <n v="169194191.59999999"/>
    <n v="0"/>
    <s v="-"/>
    <n v="0"/>
    <n v="4043830"/>
    <s v="-"/>
    <n v="647012.80000000005"/>
    <n v="0"/>
    <s v="-"/>
    <n v="0"/>
    <n v="0"/>
    <s v="-"/>
    <n v="0"/>
  </r>
  <r>
    <s v="40"/>
    <x v="3"/>
    <x v="2"/>
    <s v="011"/>
    <s v="Z1F0004616"/>
    <s v="0765"/>
    <s v="FC"/>
    <s v="00103334"/>
    <s v=""/>
    <s v=""/>
    <s v=""/>
    <s v=""/>
    <n v="0"/>
    <s v=""/>
    <s v="TEQUE EMPANADA"/>
    <s v="J29420832-0"/>
    <n v="3300500"/>
    <n v="0"/>
    <n v="3300500"/>
    <n v="0"/>
    <s v="-"/>
    <n v="0"/>
    <n v="0"/>
    <s v="-"/>
    <n v="0"/>
    <n v="0"/>
    <s v="-"/>
    <n v="0"/>
    <n v="0"/>
    <s v="-"/>
    <n v="0"/>
  </r>
  <r>
    <s v="41"/>
    <x v="3"/>
    <x v="2"/>
    <s v="011"/>
    <s v="Z1F0004616"/>
    <s v="0765-0765"/>
    <s v="FC"/>
    <s v="00103335-00103432"/>
    <s v=""/>
    <s v=""/>
    <s v=""/>
    <s v=""/>
    <n v="0"/>
    <s v=""/>
    <s v="VENTAS NO CONTRIBUYENTES"/>
    <s v=""/>
    <n v="771286623.75"/>
    <n v="0"/>
    <n v="730404047.75"/>
    <n v="0"/>
    <s v="-"/>
    <n v="0"/>
    <n v="35243600"/>
    <s v="-"/>
    <n v="5638976"/>
    <n v="0"/>
    <s v="-"/>
    <n v="0"/>
    <n v="0"/>
    <s v="-"/>
    <n v="0"/>
  </r>
  <r>
    <s v="42"/>
    <x v="3"/>
    <x v="2"/>
    <s v="011"/>
    <s v="Z1F0004616"/>
    <s v="0765"/>
    <s v="NC"/>
    <s v=""/>
    <s v="00000117"/>
    <s v=""/>
    <s v="00103414"/>
    <s v="6/5/2021"/>
    <n v="3412430"/>
    <s v="VEN"/>
    <s v="LISI SANCHEZ"/>
    <s v="V8680312 "/>
    <n v="-3412430"/>
    <n v="0"/>
    <n v="-3412430"/>
    <n v="0"/>
    <s v="-"/>
    <n v="0"/>
    <n v="0"/>
    <s v="-"/>
    <n v="0"/>
    <n v="0"/>
    <s v="-"/>
    <n v="0"/>
    <n v="0"/>
    <s v="-"/>
    <n v="0"/>
  </r>
  <r>
    <s v="50"/>
    <x v="4"/>
    <x v="2"/>
    <s v="011"/>
    <s v="Z1F0004616"/>
    <s v="0766-0766"/>
    <s v="FC"/>
    <s v="00103433-00103518"/>
    <s v=""/>
    <s v=""/>
    <s v=""/>
    <s v=""/>
    <n v="0"/>
    <s v=""/>
    <s v="VENTAS NO CONTRIBUYENTES"/>
    <s v=""/>
    <n v="783429624.95000005"/>
    <n v="0"/>
    <n v="726970719.75"/>
    <n v="0"/>
    <s v="-"/>
    <n v="0"/>
    <n v="48671470"/>
    <s v="-"/>
    <n v="7787435.2000000002"/>
    <n v="0"/>
    <s v="-"/>
    <n v="0"/>
    <n v="0"/>
    <s v="-"/>
    <n v="0"/>
  </r>
  <r>
    <s v="54"/>
    <x v="5"/>
    <x v="2"/>
    <s v="011"/>
    <s v="Z1F0004616"/>
    <s v="0767-0767"/>
    <s v="FC"/>
    <s v="00103519-00103679"/>
    <s v=""/>
    <s v=""/>
    <s v=""/>
    <s v=""/>
    <n v="0"/>
    <s v=""/>
    <s v="VENTAS NO CONTRIBUYENTES"/>
    <s v=""/>
    <n v="1452102101.75"/>
    <n v="0"/>
    <n v="1364378765.3500001"/>
    <n v="0"/>
    <s v="-"/>
    <n v="0"/>
    <n v="68779550"/>
    <s v="-"/>
    <n v="11004728.000000002"/>
    <n v="0"/>
    <s v="-"/>
    <n v="0"/>
    <n v="7350980"/>
    <s v="8"/>
    <n v="588078.4"/>
  </r>
  <r>
    <s v="58"/>
    <x v="6"/>
    <x v="2"/>
    <s v="011"/>
    <s v="Z1F0004616"/>
    <s v="0768-0768"/>
    <s v="FC"/>
    <s v="00103680-00103768"/>
    <s v=""/>
    <s v=""/>
    <s v=""/>
    <s v=""/>
    <n v="0"/>
    <s v=""/>
    <s v="VENTAS NO CONTRIBUYENTES"/>
    <s v=""/>
    <n v="908697880.80800009"/>
    <n v="0"/>
    <n v="852498521.20000005"/>
    <n v="0"/>
    <s v="-"/>
    <n v="0"/>
    <n v="48447723.799999997"/>
    <s v="16"/>
    <n v="7751635.8080000002"/>
    <n v="0"/>
    <s v="-"/>
    <n v="0"/>
    <n v="0"/>
    <s v="-"/>
    <n v="0"/>
  </r>
  <r>
    <s v="63"/>
    <x v="7"/>
    <x v="2"/>
    <s v="011"/>
    <s v="Z1F0004616"/>
    <s v="0769-0769"/>
    <s v="FC"/>
    <s v="00103769-00103847"/>
    <s v=""/>
    <s v=""/>
    <s v=""/>
    <s v=""/>
    <n v="0"/>
    <s v=""/>
    <s v="VENTAS NO CONTRIBUYENTES"/>
    <s v=""/>
    <n v="483914544.35000002"/>
    <n v="0"/>
    <n v="434792198.34999996"/>
    <n v="0"/>
    <s v="-"/>
    <n v="0"/>
    <n v="42346850"/>
    <s v="-"/>
    <n v="6775496"/>
    <n v="0"/>
    <s v="-"/>
    <n v="0"/>
    <n v="0"/>
    <s v="-"/>
    <n v="0"/>
  </r>
  <r>
    <s v="75"/>
    <x v="8"/>
    <x v="2"/>
    <s v="011"/>
    <s v="Z1F0004616"/>
    <s v="0770-0770"/>
    <s v="FC"/>
    <s v="00103848-00103877"/>
    <s v=""/>
    <s v=""/>
    <s v=""/>
    <s v=""/>
    <n v="0"/>
    <s v=""/>
    <s v="VENTAS NO CONTRIBUYENTES"/>
    <s v=""/>
    <n v="146447549.25999999"/>
    <n v="0"/>
    <n v="137873983.75"/>
    <n v="0"/>
    <s v="-"/>
    <n v="0"/>
    <n v="7391004.75"/>
    <s v="-"/>
    <n v="1182560.76"/>
    <n v="0"/>
    <s v="-"/>
    <n v="0"/>
    <n v="0"/>
    <s v="-"/>
    <n v="0"/>
  </r>
  <r>
    <s v="76"/>
    <x v="8"/>
    <x v="2"/>
    <s v="011"/>
    <s v="Z1F0004616"/>
    <s v="0770"/>
    <s v="FC"/>
    <s v="00103878"/>
    <s v=""/>
    <s v=""/>
    <s v=""/>
    <s v=""/>
    <n v="0"/>
    <s v=""/>
    <s v="PANADERIA Y PASTELERIA MAXI PAN C.A"/>
    <s v="J-314758705"/>
    <n v="161167500"/>
    <n v="0"/>
    <n v="161167500"/>
    <n v="0"/>
    <s v="-"/>
    <n v="0"/>
    <n v="0"/>
    <s v="-"/>
    <n v="0"/>
    <n v="0"/>
    <s v="-"/>
    <n v="0"/>
    <n v="0"/>
    <s v="-"/>
    <n v="0"/>
  </r>
  <r>
    <s v="77"/>
    <x v="8"/>
    <x v="2"/>
    <s v="011"/>
    <s v="Z1F0004616"/>
    <s v="0770-0770"/>
    <s v="FC"/>
    <s v="00103879-00103967"/>
    <s v=""/>
    <s v=""/>
    <s v=""/>
    <s v=""/>
    <n v="0"/>
    <s v=""/>
    <s v="VENTAS NO CONTRIBUYENTES"/>
    <s v=""/>
    <n v="600806415.75"/>
    <n v="0"/>
    <n v="539942955.75"/>
    <n v="0"/>
    <s v="-"/>
    <n v="0"/>
    <n v="52468500"/>
    <s v="-"/>
    <n v="8394960"/>
    <n v="0"/>
    <s v="-"/>
    <n v="0"/>
    <n v="0"/>
    <s v="-"/>
    <n v="0"/>
  </r>
  <r>
    <s v="78"/>
    <x v="8"/>
    <x v="2"/>
    <s v="011"/>
    <s v="Z1F0004616"/>
    <s v="0770"/>
    <s v="NC"/>
    <s v=""/>
    <s v="00000118"/>
    <s v=""/>
    <s v="00103848"/>
    <s v="11/5/2021"/>
    <n v="2368207.5"/>
    <s v="VEN"/>
    <s v="SAUL GONZALEZ"/>
    <s v="V15055158"/>
    <n v="-2331157.5"/>
    <n v="0"/>
    <n v="-2331157.5"/>
    <n v="0"/>
    <s v="-"/>
    <n v="0"/>
    <n v="0"/>
    <s v="-"/>
    <n v="0"/>
    <n v="0"/>
    <s v="-"/>
    <n v="0"/>
    <n v="0"/>
    <s v="-"/>
    <n v="0"/>
  </r>
  <r>
    <s v="85"/>
    <x v="9"/>
    <x v="2"/>
    <s v="011"/>
    <s v="Z1F0004616"/>
    <s v="0771-0771"/>
    <s v="FC"/>
    <s v="00103968-00104041"/>
    <s v=""/>
    <s v=""/>
    <s v=""/>
    <s v=""/>
    <n v="0"/>
    <s v=""/>
    <s v="VENTAS NO CONTRIBUYENTES"/>
    <s v=""/>
    <n v="699309254"/>
    <n v="0"/>
    <n v="674550620"/>
    <n v="0"/>
    <s v="-"/>
    <n v="0"/>
    <n v="21343650"/>
    <s v="16"/>
    <n v="3414984"/>
    <n v="0"/>
    <s v="-"/>
    <n v="0"/>
    <n v="0"/>
    <s v="-"/>
    <n v="0"/>
  </r>
  <r>
    <s v="93"/>
    <x v="14"/>
    <x v="2"/>
    <s v="011"/>
    <s v="Z1F0004616"/>
    <s v="0772-0772"/>
    <s v="FC"/>
    <s v="00104042-00104124"/>
    <s v=""/>
    <s v=""/>
    <s v=""/>
    <s v=""/>
    <n v="0"/>
    <s v=""/>
    <s v="VENTAS NO CONTRIBUYENTES"/>
    <s v=""/>
    <n v="566384470.9000001"/>
    <n v="0"/>
    <n v="540414715.70000005"/>
    <n v="0"/>
    <s v="-"/>
    <n v="0"/>
    <n v="22387720"/>
    <s v="-"/>
    <n v="3582035.2"/>
    <n v="0"/>
    <s v="-"/>
    <n v="0"/>
    <n v="0"/>
    <s v="-"/>
    <n v="0"/>
  </r>
  <r>
    <s v="94"/>
    <x v="14"/>
    <x v="2"/>
    <s v="011"/>
    <s v="Z1F0004616"/>
    <s v="0772"/>
    <s v="FC"/>
    <s v="00104125"/>
    <s v=""/>
    <s v=""/>
    <s v=""/>
    <s v=""/>
    <n v="0"/>
    <s v=""/>
    <s v="LUNCHERIA Y PANADERIA ROMA"/>
    <s v="J-000694788 "/>
    <n v="2072066.7"/>
    <n v="0"/>
    <n v="2072066.7"/>
    <n v="0"/>
    <s v="-"/>
    <n v="0"/>
    <n v="0"/>
    <s v="-"/>
    <n v="0"/>
    <n v="0"/>
    <s v="-"/>
    <n v="0"/>
    <n v="0"/>
    <s v="-"/>
    <n v="0"/>
  </r>
  <r>
    <s v="95"/>
    <x v="14"/>
    <x v="2"/>
    <s v="011"/>
    <s v="Z1F0004616"/>
    <s v="0772-0772"/>
    <s v="FC"/>
    <s v="00104126-00104146"/>
    <s v=""/>
    <s v=""/>
    <s v=""/>
    <s v=""/>
    <n v="0"/>
    <s v=""/>
    <s v="VENTAS NO CONTRIBUYENTES"/>
    <s v=""/>
    <n v="98587182"/>
    <n v="0"/>
    <n v="92088676.400000006"/>
    <n v="0"/>
    <s v="-"/>
    <n v="0"/>
    <n v="5602160"/>
    <s v="-"/>
    <n v="896345.59999999998"/>
    <n v="0"/>
    <s v="-"/>
    <n v="0"/>
    <n v="0"/>
    <s v="-"/>
    <n v="0"/>
  </r>
  <r>
    <s v="99"/>
    <x v="10"/>
    <x v="2"/>
    <s v="011"/>
    <s v="Z1F0004616"/>
    <s v="0773-0773"/>
    <s v="FC"/>
    <s v="00104147-00104186"/>
    <s v=""/>
    <s v=""/>
    <s v=""/>
    <s v=""/>
    <n v="0"/>
    <s v=""/>
    <s v="VENTAS NO CONTRIBUYENTES"/>
    <s v=""/>
    <n v="273137598.5"/>
    <n v="0"/>
    <n v="267197470.5"/>
    <n v="0"/>
    <s v="-"/>
    <n v="0"/>
    <n v="5120800"/>
    <s v="-"/>
    <n v="819328"/>
    <n v="0"/>
    <s v="-"/>
    <n v="0"/>
    <n v="0"/>
    <s v="-"/>
    <n v="0"/>
  </r>
  <r>
    <s v="100"/>
    <x v="10"/>
    <x v="2"/>
    <s v="011"/>
    <s v="Z1F0004616"/>
    <s v="0773"/>
    <s v="FC"/>
    <s v="00104187"/>
    <s v=""/>
    <s v=""/>
    <s v=""/>
    <s v=""/>
    <n v="0"/>
    <s v=""/>
    <s v="ROSA MARIA"/>
    <s v="V540051415 "/>
    <n v="5683200"/>
    <n v="0"/>
    <n v="5683200"/>
    <n v="0"/>
    <s v="-"/>
    <n v="0"/>
    <n v="0"/>
    <s v="-"/>
    <n v="0"/>
    <n v="0"/>
    <s v="-"/>
    <n v="0"/>
    <n v="0"/>
    <s v="-"/>
    <n v="0"/>
  </r>
  <r>
    <s v="101"/>
    <x v="10"/>
    <x v="2"/>
    <s v="011"/>
    <s v="Z1F0004616"/>
    <s v="0773-0773"/>
    <s v="FC"/>
    <s v="00104188-00104279"/>
    <s v=""/>
    <s v=""/>
    <s v=""/>
    <s v=""/>
    <n v="0"/>
    <s v=""/>
    <s v="VENTAS NO CONTRIBUYENTES"/>
    <s v=""/>
    <n v="722695844.79999995"/>
    <n v="0"/>
    <n v="605833338.4000001"/>
    <n v="0"/>
    <s v="-"/>
    <n v="0"/>
    <n v="100743540"/>
    <s v="-"/>
    <n v="16118966.399999999"/>
    <n v="0"/>
    <s v="-"/>
    <n v="0"/>
    <n v="0"/>
    <s v="-"/>
    <n v="0"/>
  </r>
  <r>
    <s v="111"/>
    <x v="11"/>
    <x v="2"/>
    <s v="011"/>
    <s v="Z1F0004616"/>
    <s v="0774-0774"/>
    <s v="FC"/>
    <s v="00104280-00104400"/>
    <s v=""/>
    <s v=""/>
    <s v=""/>
    <s v=""/>
    <n v="0"/>
    <s v=""/>
    <s v="VENTAS NO CONTRIBUYENTES"/>
    <s v=""/>
    <n v="1158337953.8000002"/>
    <n v="0"/>
    <n v="1063110027.4000001"/>
    <n v="0"/>
    <s v="-"/>
    <n v="0"/>
    <n v="82093040"/>
    <s v="-"/>
    <n v="13134886.399999999"/>
    <n v="0"/>
    <s v="-"/>
    <n v="0"/>
    <n v="0"/>
    <s v="-"/>
    <n v="0"/>
  </r>
  <r>
    <s v="112"/>
    <x v="11"/>
    <x v="2"/>
    <s v="011"/>
    <s v="Z1F0004616"/>
    <s v="0774"/>
    <s v="NC"/>
    <s v=""/>
    <s v="00000119"/>
    <s v=""/>
    <s v="00104360"/>
    <s v="15/5/2021"/>
    <n v="13556914"/>
    <s v="VEN"/>
    <s v="YUSMARIS &lt;3"/>
    <s v="V14216733"/>
    <n v="-2860800"/>
    <n v="0"/>
    <n v="-2860800"/>
    <n v="0"/>
    <s v="-"/>
    <n v="0"/>
    <n v="0"/>
    <s v="-"/>
    <n v="0"/>
    <n v="0"/>
    <s v="-"/>
    <n v="0"/>
    <n v="0"/>
    <s v="-"/>
    <n v="0"/>
  </r>
  <r>
    <s v="2"/>
    <x v="0"/>
    <x v="2"/>
    <s v="002"/>
    <s v="Z1F0008858"/>
    <s v="0885-0885"/>
    <s v="FC"/>
    <s v="00117526-00117683"/>
    <s v=""/>
    <s v=""/>
    <s v=""/>
    <s v=""/>
    <n v="0"/>
    <s v=""/>
    <s v="VENTAS NO CONTRIBUYENTES"/>
    <s v=""/>
    <n v="1360444966.1880002"/>
    <n v="0"/>
    <n v="1221313491.8250003"/>
    <n v="0"/>
    <s v="-"/>
    <n v="0"/>
    <n v="119940926.17500001"/>
    <s v="16"/>
    <n v="19190548.188000005"/>
    <n v="0"/>
    <s v="-"/>
    <n v="0"/>
    <n v="0"/>
    <s v="-"/>
    <n v="0"/>
  </r>
  <r>
    <s v="8"/>
    <x v="12"/>
    <x v="2"/>
    <s v="002"/>
    <s v="Z1F0008858"/>
    <s v="0886-0886"/>
    <s v="FC"/>
    <s v="00117684-00117796"/>
    <s v=""/>
    <s v=""/>
    <s v=""/>
    <s v=""/>
    <n v="0"/>
    <s v=""/>
    <s v="VENTAS NO CONTRIBUYENTES"/>
    <s v=""/>
    <n v="968925628.42500007"/>
    <n v="0"/>
    <n v="879732219.2249999"/>
    <n v="0"/>
    <s v="-"/>
    <n v="0"/>
    <n v="76890870"/>
    <s v="16"/>
    <n v="12302539.200000003"/>
    <n v="0"/>
    <s v="-"/>
    <n v="0"/>
    <n v="0"/>
    <s v="-"/>
    <n v="0"/>
  </r>
  <r>
    <s v="14"/>
    <x v="1"/>
    <x v="2"/>
    <s v="002"/>
    <s v="Z1F0008858"/>
    <s v="0887-0887"/>
    <s v="FC"/>
    <s v="00117797-00117833"/>
    <s v=""/>
    <s v=""/>
    <s v=""/>
    <s v=""/>
    <n v="0"/>
    <s v=""/>
    <s v="VENTAS NO CONTRIBUYENTES"/>
    <s v=""/>
    <n v="208454127.45000002"/>
    <n v="0"/>
    <n v="207878622.45000002"/>
    <n v="0"/>
    <s v="-"/>
    <n v="0"/>
    <n v="496125"/>
    <s v="-"/>
    <n v="79380"/>
    <n v="0"/>
    <s v="-"/>
    <n v="0"/>
    <n v="0"/>
    <s v="-"/>
    <n v="0"/>
  </r>
  <r>
    <s v="15"/>
    <x v="1"/>
    <x v="2"/>
    <s v="002"/>
    <s v="Z1F0008858"/>
    <s v="0887"/>
    <s v="FC"/>
    <s v="00117834"/>
    <s v=""/>
    <s v=""/>
    <s v=""/>
    <s v=""/>
    <n v="0"/>
    <s v=""/>
    <s v="MISAEL GONZALEZ"/>
    <s v="V282626926 "/>
    <n v="9166972.5"/>
    <n v="0"/>
    <n v="9166972.5"/>
    <n v="0"/>
    <s v="-"/>
    <n v="0"/>
    <n v="0"/>
    <s v="-"/>
    <n v="0"/>
    <n v="0"/>
    <s v="-"/>
    <n v="0"/>
    <n v="0"/>
    <s v="-"/>
    <n v="0"/>
  </r>
  <r>
    <s v="16"/>
    <x v="1"/>
    <x v="2"/>
    <s v="002"/>
    <s v="Z1F0008858"/>
    <s v="0887-0887"/>
    <s v="FC"/>
    <s v="00117835-00117888"/>
    <s v=""/>
    <s v=""/>
    <s v=""/>
    <s v=""/>
    <n v="0"/>
    <s v=""/>
    <s v="VENTAS NO CONTRIBUYENTES"/>
    <s v=""/>
    <n v="432335972.89999998"/>
    <n v="0"/>
    <n v="387980281.5"/>
    <n v="0"/>
    <s v="-"/>
    <n v="0"/>
    <n v="38237665"/>
    <s v="-"/>
    <n v="6118026.4000000004"/>
    <n v="0"/>
    <s v="-"/>
    <n v="0"/>
    <n v="0"/>
    <s v="-"/>
    <n v="0"/>
  </r>
  <r>
    <s v="27"/>
    <x v="2"/>
    <x v="2"/>
    <s v="002"/>
    <s v="Z1F0008858"/>
    <s v="0888-0888"/>
    <s v="FC"/>
    <s v="00117889-00118004"/>
    <s v=""/>
    <s v=""/>
    <s v=""/>
    <s v=""/>
    <n v="0"/>
    <s v=""/>
    <s v="VENTAS NO CONTRIBUYENTES"/>
    <s v=""/>
    <n v="780281877.30000007"/>
    <n v="0"/>
    <n v="709188922.5"/>
    <n v="0"/>
    <s v="-"/>
    <n v="0"/>
    <n v="61287030"/>
    <s v="16"/>
    <n v="9805924.8000000007"/>
    <n v="0"/>
    <s v="-"/>
    <n v="0"/>
    <n v="0"/>
    <s v="-"/>
    <n v="0"/>
  </r>
  <r>
    <s v="36"/>
    <x v="13"/>
    <x v="2"/>
    <s v="002"/>
    <s v="Z1F0008858"/>
    <s v="0889-0889"/>
    <s v="FC"/>
    <s v="00118005-00118069"/>
    <s v=""/>
    <s v=""/>
    <s v=""/>
    <s v=""/>
    <n v="0"/>
    <s v=""/>
    <s v="VENTAS NO CONTRIBUYENTES"/>
    <s v=""/>
    <n v="503309474.70999992"/>
    <n v="0"/>
    <n v="477970584.34999996"/>
    <n v="0"/>
    <s v="-"/>
    <n v="0"/>
    <n v="21843871"/>
    <s v="-"/>
    <n v="3495019.36"/>
    <n v="0"/>
    <s v="-"/>
    <n v="0"/>
    <n v="0"/>
    <s v="-"/>
    <n v="0"/>
  </r>
  <r>
    <s v="43"/>
    <x v="3"/>
    <x v="2"/>
    <s v="002"/>
    <s v="Z1F0008858"/>
    <s v="0890-0890"/>
    <s v="FC"/>
    <s v="00118070-00118110"/>
    <s v=""/>
    <s v=""/>
    <s v=""/>
    <s v=""/>
    <n v="0"/>
    <s v=""/>
    <s v="VENTAS NO CONTRIBUYENTES"/>
    <s v=""/>
    <n v="246220192.10000002"/>
    <n v="0"/>
    <n v="227227106.09999999"/>
    <n v="0"/>
    <s v="-"/>
    <n v="0"/>
    <n v="16373350"/>
    <s v="-"/>
    <n v="2619736"/>
    <n v="0"/>
    <s v="-"/>
    <n v="0"/>
    <n v="0"/>
    <s v="-"/>
    <n v="0"/>
  </r>
  <r>
    <s v="44"/>
    <x v="3"/>
    <x v="2"/>
    <s v="002"/>
    <s v="Z1F0008858"/>
    <s v="0890"/>
    <s v="FC"/>
    <s v="00118111"/>
    <s v=""/>
    <s v=""/>
    <s v=""/>
    <s v=""/>
    <n v="0"/>
    <s v=""/>
    <s v="SANAMED"/>
    <s v="V404662170 "/>
    <n v="12537882"/>
    <n v="0"/>
    <n v="12537882"/>
    <n v="0"/>
    <s v="-"/>
    <n v="0"/>
    <n v="0"/>
    <s v="-"/>
    <n v="0"/>
    <n v="0"/>
    <s v="-"/>
    <n v="0"/>
    <n v="0"/>
    <s v="-"/>
    <n v="0"/>
  </r>
  <r>
    <s v="45"/>
    <x v="3"/>
    <x v="2"/>
    <s v="002"/>
    <s v="Z1F0008858"/>
    <s v="0890-0890"/>
    <s v="FC"/>
    <s v="00118112-00118116"/>
    <s v=""/>
    <s v=""/>
    <s v=""/>
    <s v=""/>
    <n v="0"/>
    <s v=""/>
    <s v="VENTAS NO CONTRIBUYENTES"/>
    <s v=""/>
    <n v="42129648.399999999"/>
    <n v="0"/>
    <n v="27724200"/>
    <n v="0"/>
    <s v="-"/>
    <n v="0"/>
    <n v="12418490"/>
    <s v="16"/>
    <n v="1986958.4"/>
    <n v="0"/>
    <s v="-"/>
    <n v="0"/>
    <n v="0"/>
    <s v="-"/>
    <n v="0"/>
  </r>
  <r>
    <s v="51"/>
    <x v="4"/>
    <x v="2"/>
    <s v="002"/>
    <s v="Z1F0008858"/>
    <s v="0891-0891"/>
    <s v="FC"/>
    <s v="00118117-00118228"/>
    <s v=""/>
    <s v=""/>
    <s v=""/>
    <s v=""/>
    <n v="0"/>
    <s v=""/>
    <s v="VENTAS NO CONTRIBUYENTES"/>
    <s v=""/>
    <n v="776660961"/>
    <n v="0"/>
    <n v="736903654.60000002"/>
    <n v="0"/>
    <s v="-"/>
    <n v="0"/>
    <n v="34273540"/>
    <s v="16"/>
    <n v="5483766.3999999994"/>
    <n v="0"/>
    <s v="-"/>
    <n v="0"/>
    <n v="0"/>
    <s v="-"/>
    <n v="0"/>
  </r>
  <r>
    <s v="55"/>
    <x v="5"/>
    <x v="2"/>
    <s v="002"/>
    <s v="Z1F0008858"/>
    <s v="0892-0892"/>
    <s v="FC"/>
    <s v="00118229-00118343"/>
    <s v=""/>
    <s v=""/>
    <s v=""/>
    <s v=""/>
    <n v="0"/>
    <s v=""/>
    <s v="VENTAS NO CONTRIBUYENTES"/>
    <s v=""/>
    <n v="1160131978.652"/>
    <n v="0"/>
    <n v="1094407960.95"/>
    <n v="0"/>
    <s v="-"/>
    <n v="0"/>
    <n v="56658635.950000003"/>
    <s v="16"/>
    <n v="9065381.7520000003"/>
    <n v="0"/>
    <s v="-"/>
    <n v="0"/>
    <n v="0"/>
    <s v="-"/>
    <n v="0"/>
  </r>
  <r>
    <s v="59"/>
    <x v="6"/>
    <x v="2"/>
    <s v="002"/>
    <s v="Z1F0008858"/>
    <s v="0893-0893"/>
    <s v="FC"/>
    <s v="00118344-00118433"/>
    <s v=""/>
    <s v=""/>
    <s v=""/>
    <s v=""/>
    <n v="0"/>
    <s v=""/>
    <s v="VENTAS NO CONTRIBUYENTES"/>
    <s v=""/>
    <n v="816631305.65000021"/>
    <n v="0"/>
    <n v="769887436.45000005"/>
    <n v="0"/>
    <s v="-"/>
    <n v="0"/>
    <n v="35734370"/>
    <s v="-"/>
    <n v="5717499.2000000002"/>
    <n v="0"/>
    <s v="-"/>
    <n v="0"/>
    <n v="4900000"/>
    <s v="8"/>
    <n v="392000"/>
  </r>
  <r>
    <s v="60"/>
    <x v="6"/>
    <x v="2"/>
    <s v="002"/>
    <s v="Z1F0008858"/>
    <s v="0893"/>
    <s v="NC"/>
    <s v=""/>
    <s v="00000145"/>
    <s v=""/>
    <s v="00118421"/>
    <s v="9/5/2021"/>
    <n v="2870000"/>
    <s v="VEN"/>
    <s v="GENESIS VILLALOBOS"/>
    <s v="V23625364 "/>
    <n v="-2870000"/>
    <n v="0"/>
    <n v="-2870000"/>
    <n v="0"/>
    <s v="-"/>
    <n v="0"/>
    <n v="0"/>
    <s v="-"/>
    <n v="0"/>
    <n v="0"/>
    <s v="-"/>
    <n v="0"/>
    <n v="0"/>
    <s v="-"/>
    <n v="0"/>
  </r>
  <r>
    <s v="64"/>
    <x v="7"/>
    <x v="2"/>
    <s v="002"/>
    <s v="Z1F0008858"/>
    <s v="0894-0894"/>
    <s v="FC"/>
    <s v="00118434-00118564"/>
    <s v=""/>
    <s v=""/>
    <s v=""/>
    <s v=""/>
    <n v="0"/>
    <s v=""/>
    <s v="VENTAS NO CONTRIBUYENTES"/>
    <s v=""/>
    <n v="994118223.75"/>
    <n v="0"/>
    <n v="926009450.14999998"/>
    <n v="0"/>
    <s v="-"/>
    <n v="0"/>
    <n v="58714460"/>
    <s v="-"/>
    <n v="9394313.6000000015"/>
    <n v="0"/>
    <s v="-"/>
    <n v="0"/>
    <n v="0"/>
    <s v="-"/>
    <n v="0"/>
  </r>
  <r>
    <s v="79"/>
    <x v="8"/>
    <x v="2"/>
    <s v="002"/>
    <s v="Z1F0008858"/>
    <s v="0895-0895"/>
    <s v="FC"/>
    <s v="00118565-00118678"/>
    <s v=""/>
    <s v=""/>
    <s v=""/>
    <s v=""/>
    <n v="0"/>
    <s v=""/>
    <s v="VENTAS NO CONTRIBUYENTES"/>
    <s v=""/>
    <n v="705541466.20000005"/>
    <n v="0"/>
    <n v="651952981"/>
    <n v="0"/>
    <s v="-"/>
    <n v="0"/>
    <n v="46196970"/>
    <s v="-"/>
    <n v="7391515.2000000002"/>
    <n v="0"/>
    <s v="-"/>
    <n v="0"/>
    <n v="0"/>
    <s v="-"/>
    <n v="0"/>
  </r>
  <r>
    <s v="86"/>
    <x v="9"/>
    <x v="2"/>
    <s v="002"/>
    <s v="Z1F0008858"/>
    <s v="0896"/>
    <s v="FC"/>
    <s v="00118679"/>
    <s v=""/>
    <s v=""/>
    <s v=""/>
    <s v=""/>
    <n v="0"/>
    <s v=""/>
    <s v="ISABELA TOLOZA"/>
    <s v="V27040896 "/>
    <n v="13409250"/>
    <n v="0"/>
    <n v="13409250"/>
    <n v="0"/>
    <s v="-"/>
    <n v="0"/>
    <n v="0"/>
    <s v="-"/>
    <n v="0"/>
    <n v="0"/>
    <s v="-"/>
    <n v="0"/>
    <n v="0"/>
    <s v="-"/>
    <n v="0"/>
  </r>
  <r>
    <s v="87"/>
    <x v="9"/>
    <x v="2"/>
    <s v="002"/>
    <s v="Z1F0008858"/>
    <s v="0896"/>
    <s v="FC"/>
    <s v="00118680"/>
    <s v=""/>
    <s v=""/>
    <s v=""/>
    <s v=""/>
    <n v="0"/>
    <s v=""/>
    <s v="LUNCHERIA TEQUEMPANADA"/>
    <s v="J-294208320"/>
    <n v="2479500"/>
    <n v="0"/>
    <n v="2479500"/>
    <n v="0"/>
    <s v="-"/>
    <n v="0"/>
    <n v="0"/>
    <s v="-"/>
    <n v="0"/>
    <n v="0"/>
    <s v="-"/>
    <n v="0"/>
    <n v="0"/>
    <s v="-"/>
    <n v="0"/>
  </r>
  <r>
    <s v="88"/>
    <x v="9"/>
    <x v="2"/>
    <s v="002"/>
    <s v="Z1F0008858"/>
    <s v="0896-0896"/>
    <s v="FC"/>
    <s v="00118681-00118791"/>
    <s v=""/>
    <s v=""/>
    <s v=""/>
    <s v=""/>
    <n v="0"/>
    <s v=""/>
    <s v="VENTAS NO CONTRIBUYENTES"/>
    <s v=""/>
    <n v="754854124.25"/>
    <n v="0"/>
    <n v="716015236.25"/>
    <n v="0"/>
    <s v="-"/>
    <n v="0"/>
    <n v="33481800"/>
    <s v="-"/>
    <n v="5357088"/>
    <n v="0"/>
    <s v="-"/>
    <n v="0"/>
    <n v="0"/>
    <s v="-"/>
    <n v="0"/>
  </r>
  <r>
    <s v="96"/>
    <x v="14"/>
    <x v="2"/>
    <s v="002"/>
    <s v="Z1F0008858"/>
    <s v="0897-0897"/>
    <s v="FC"/>
    <s v="00118792-00118883"/>
    <s v=""/>
    <s v=""/>
    <s v=""/>
    <s v=""/>
    <n v="0"/>
    <s v=""/>
    <s v="VENTAS NO CONTRIBUYENTES"/>
    <s v=""/>
    <n v="600896485.94999993"/>
    <n v="0"/>
    <n v="575648923.54999995"/>
    <n v="0"/>
    <s v="-"/>
    <n v="0"/>
    <n v="21765140"/>
    <s v="-"/>
    <n v="3482422.4"/>
    <n v="0"/>
    <s v="-"/>
    <n v="0"/>
    <n v="0"/>
    <s v="-"/>
    <n v="0"/>
  </r>
  <r>
    <s v="102"/>
    <x v="10"/>
    <x v="2"/>
    <s v="002"/>
    <s v="Z1F0008858"/>
    <s v="0898-0898"/>
    <s v="FC"/>
    <s v="00118884-00118891"/>
    <s v=""/>
    <s v=""/>
    <s v=""/>
    <s v=""/>
    <n v="0"/>
    <s v=""/>
    <s v="VENTAS NO CONTRIBUYENTES"/>
    <s v=""/>
    <n v="18094300"/>
    <n v="0"/>
    <n v="18094300"/>
    <n v="0"/>
    <s v="-"/>
    <n v="0"/>
    <n v="0"/>
    <s v="-"/>
    <n v="0"/>
    <n v="0"/>
    <s v="-"/>
    <n v="0"/>
    <n v="0"/>
    <s v="-"/>
    <n v="0"/>
  </r>
  <r>
    <s v="103"/>
    <x v="10"/>
    <x v="2"/>
    <s v="002"/>
    <s v="Z1F0008858"/>
    <s v="0898"/>
    <s v="FC"/>
    <s v="00118892"/>
    <s v=""/>
    <s v=""/>
    <s v=""/>
    <s v=""/>
    <n v="0"/>
    <s v=""/>
    <s v="LUNCHERIA TEQUEMPANADA"/>
    <s v="J-294208320"/>
    <n v="9610400"/>
    <n v="0"/>
    <n v="9610400"/>
    <n v="0"/>
    <s v="-"/>
    <n v="0"/>
    <n v="0"/>
    <s v="-"/>
    <n v="0"/>
    <n v="0"/>
    <s v="-"/>
    <n v="0"/>
    <n v="0"/>
    <s v="-"/>
    <n v="0"/>
  </r>
  <r>
    <s v="104"/>
    <x v="10"/>
    <x v="2"/>
    <s v="002"/>
    <s v="Z1F0008858"/>
    <s v="0898-0899"/>
    <s v="FC"/>
    <s v="00118893-00118973"/>
    <s v=""/>
    <s v=""/>
    <s v=""/>
    <s v=""/>
    <n v="0"/>
    <s v=""/>
    <s v="VENTAS NO CONTRIBUYENTES"/>
    <s v=""/>
    <n v="706662944.89999998"/>
    <n v="0"/>
    <n v="642552412.89999998"/>
    <n v="0"/>
    <s v="-"/>
    <n v="0"/>
    <n v="55267700"/>
    <s v="-"/>
    <n v="8842832"/>
    <n v="0"/>
    <s v="-"/>
    <n v="0"/>
    <n v="0"/>
    <s v="-"/>
    <n v="0"/>
  </r>
  <r>
    <s v="113"/>
    <x v="11"/>
    <x v="2"/>
    <s v="002"/>
    <s v="Z1F0008858"/>
    <s v="0900-0900"/>
    <s v="FC"/>
    <s v="00118974-00119094"/>
    <s v=""/>
    <s v=""/>
    <s v=""/>
    <s v=""/>
    <n v="0"/>
    <s v=""/>
    <s v="VENTAS NO CONTRIBUYENTES"/>
    <s v=""/>
    <n v="1250409181.8"/>
    <n v="0"/>
    <n v="1187671718.5999999"/>
    <n v="0"/>
    <s v="-"/>
    <n v="0"/>
    <n v="54084020"/>
    <s v="-"/>
    <n v="8653443.1999999993"/>
    <n v="0"/>
    <s v="-"/>
    <n v="0"/>
    <n v="0"/>
    <s v="-"/>
    <n v="0"/>
  </r>
  <r>
    <s v="114"/>
    <x v="11"/>
    <x v="2"/>
    <s v="002"/>
    <s v="Z1F0008858"/>
    <s v="0900"/>
    <s v="FC"/>
    <s v="00119095"/>
    <s v=""/>
    <s v=""/>
    <s v=""/>
    <s v=""/>
    <n v="0"/>
    <s v=""/>
    <s v="VERONICA MARTINEZ"/>
    <s v="V236082394"/>
    <n v="30004465"/>
    <n v="0"/>
    <n v="28448905"/>
    <n v="1341000"/>
    <s v="16"/>
    <n v="214560"/>
    <n v="0"/>
    <s v="-"/>
    <n v="0"/>
    <n v="0"/>
    <s v="-"/>
    <n v="0"/>
    <n v="0"/>
    <s v="-"/>
    <n v="0"/>
  </r>
  <r>
    <s v="115"/>
    <x v="11"/>
    <x v="2"/>
    <s v="002"/>
    <s v="Z1F0008858"/>
    <s v="0900-0900"/>
    <s v="FC"/>
    <s v="00119096-00119105"/>
    <s v=""/>
    <s v=""/>
    <s v=""/>
    <s v=""/>
    <n v="0"/>
    <s v=""/>
    <s v="VENTAS NO CONTRIBUYENTES"/>
    <s v=""/>
    <n v="89763150"/>
    <n v="0"/>
    <n v="89763150"/>
    <n v="0"/>
    <s v="-"/>
    <n v="0"/>
    <n v="0"/>
    <s v="-"/>
    <n v="0"/>
    <n v="0"/>
    <s v="-"/>
    <n v="0"/>
    <n v="0"/>
    <s v="-"/>
    <n v="0"/>
  </r>
  <r>
    <s v="3"/>
    <x v="0"/>
    <x v="2"/>
    <s v="003"/>
    <s v="Z1F0008965"/>
    <s v="0876-0876"/>
    <s v="FC"/>
    <s v="00113757-00113931"/>
    <s v=""/>
    <s v=""/>
    <s v=""/>
    <s v=""/>
    <n v="0"/>
    <s v=""/>
    <s v="VENTAS NO CONTRIBUYENTES"/>
    <s v=""/>
    <n v="1340289037.4249995"/>
    <n v="0"/>
    <n v="1241779024.4249997"/>
    <n v="0"/>
    <s v="-"/>
    <n v="0"/>
    <n v="84922425"/>
    <s v="-"/>
    <n v="13587587.999999996"/>
    <n v="0"/>
    <s v="-"/>
    <n v="0"/>
    <n v="0"/>
    <s v="-"/>
    <n v="0"/>
  </r>
  <r>
    <s v="9"/>
    <x v="12"/>
    <x v="2"/>
    <s v="003"/>
    <s v="Z1F0008965"/>
    <s v="0877-0877"/>
    <s v="FC"/>
    <s v="00113932-00114008"/>
    <s v=""/>
    <s v=""/>
    <s v=""/>
    <s v=""/>
    <n v="0"/>
    <s v=""/>
    <s v="VENTAS NO CONTRIBUYENTES"/>
    <s v=""/>
    <n v="833086668.44999993"/>
    <n v="0"/>
    <n v="726305826.44999993"/>
    <n v="0"/>
    <s v="-"/>
    <n v="0"/>
    <n v="92052450"/>
    <s v="16"/>
    <n v="14728392"/>
    <n v="0"/>
    <s v="-"/>
    <n v="0"/>
    <n v="0"/>
    <s v="-"/>
    <n v="0"/>
  </r>
  <r>
    <s v="17"/>
    <x v="1"/>
    <x v="2"/>
    <s v="003"/>
    <s v="Z1F0008965"/>
    <s v="0878-0878"/>
    <s v="FC"/>
    <s v="00114009-00114093"/>
    <s v=""/>
    <s v=""/>
    <s v=""/>
    <s v=""/>
    <n v="0"/>
    <s v=""/>
    <s v="VENTAS NO CONTRIBUYENTES"/>
    <s v=""/>
    <n v="640366569.5250001"/>
    <n v="0"/>
    <n v="591149381.92499995"/>
    <n v="0"/>
    <s v="-"/>
    <n v="0"/>
    <n v="42428610"/>
    <s v="-"/>
    <n v="6788577.5999999996"/>
    <n v="0"/>
    <s v="-"/>
    <n v="0"/>
    <n v="0"/>
    <s v="-"/>
    <n v="0"/>
  </r>
  <r>
    <s v="28"/>
    <x v="2"/>
    <x v="2"/>
    <s v="003"/>
    <s v="Z1F0008965"/>
    <s v="0879-0879"/>
    <s v="FC"/>
    <s v="00114094-00114147"/>
    <s v=""/>
    <s v=""/>
    <s v=""/>
    <s v=""/>
    <n v="0"/>
    <s v=""/>
    <s v="VENTAS NO CONTRIBUYENTES"/>
    <s v=""/>
    <n v="420822746.60000002"/>
    <n v="0"/>
    <n v="383583585.59999996"/>
    <n v="0"/>
    <s v="-"/>
    <n v="0"/>
    <n v="32102725"/>
    <s v="16"/>
    <n v="5136436"/>
    <n v="0"/>
    <s v="-"/>
    <n v="0"/>
    <n v="0"/>
    <s v="-"/>
    <n v="0"/>
  </r>
  <r>
    <s v="37"/>
    <x v="13"/>
    <x v="2"/>
    <s v="003"/>
    <s v="Z1F0008965"/>
    <s v="0880-0880"/>
    <s v="FC"/>
    <s v="00114148-00114229"/>
    <s v=""/>
    <s v=""/>
    <s v=""/>
    <s v=""/>
    <n v="0"/>
    <s v=""/>
    <s v="VENTAS NO CONTRIBUYENTES"/>
    <s v=""/>
    <n v="668971776.22500014"/>
    <n v="0"/>
    <n v="632053384.22500014"/>
    <n v="0"/>
    <s v="-"/>
    <n v="0"/>
    <n v="31826200"/>
    <s v="-"/>
    <n v="5092192"/>
    <n v="0"/>
    <s v="-"/>
    <n v="0"/>
    <n v="0"/>
    <s v="-"/>
    <n v="0"/>
  </r>
  <r>
    <s v="46"/>
    <x v="3"/>
    <x v="2"/>
    <s v="003"/>
    <s v="Z1F0008965"/>
    <s v="0881-0881"/>
    <s v="FC"/>
    <s v="00114230-00114252"/>
    <s v=""/>
    <s v=""/>
    <s v=""/>
    <s v=""/>
    <n v="0"/>
    <s v=""/>
    <s v="VENTAS NO CONTRIBUYENTES"/>
    <s v=""/>
    <n v="156895691.90000001"/>
    <n v="0"/>
    <n v="150623479.09999999"/>
    <n v="0"/>
    <s v="-"/>
    <n v="0"/>
    <n v="5407080"/>
    <s v="-"/>
    <n v="865132.8"/>
    <n v="0"/>
    <s v="-"/>
    <n v="0"/>
    <n v="0"/>
    <s v="-"/>
    <n v="0"/>
  </r>
  <r>
    <s v="47"/>
    <x v="3"/>
    <x v="2"/>
    <s v="003"/>
    <s v="Z1F0008965"/>
    <s v="0881"/>
    <s v="FC"/>
    <s v="00114253"/>
    <s v=""/>
    <s v=""/>
    <s v=""/>
    <s v=""/>
    <n v="0"/>
    <s v=""/>
    <s v="PANADERIA Y PASTELERIA MAXI PAN C.A"/>
    <s v="J-314758705"/>
    <n v="51229500"/>
    <n v="0"/>
    <n v="51229500"/>
    <n v="0"/>
    <s v="-"/>
    <n v="0"/>
    <n v="0"/>
    <s v="-"/>
    <n v="0"/>
    <n v="0"/>
    <s v="-"/>
    <n v="0"/>
    <n v="0"/>
    <s v="-"/>
    <n v="0"/>
  </r>
  <r>
    <s v="48"/>
    <x v="3"/>
    <x v="2"/>
    <s v="003"/>
    <s v="Z1F0008965"/>
    <s v="0881-0881"/>
    <s v="FC"/>
    <s v="00114254-00114343"/>
    <s v=""/>
    <s v=""/>
    <s v=""/>
    <s v=""/>
    <n v="0"/>
    <s v=""/>
    <s v="VENTAS NO CONTRIBUYENTES"/>
    <s v=""/>
    <n v="682490490.60000002"/>
    <n v="0"/>
    <n v="609114922.5999999"/>
    <n v="0"/>
    <s v="-"/>
    <n v="0"/>
    <n v="63254800"/>
    <s v="-"/>
    <n v="10120768"/>
    <n v="0"/>
    <s v="-"/>
    <n v="0"/>
    <n v="0"/>
    <s v="-"/>
    <n v="0"/>
  </r>
  <r>
    <s v="52"/>
    <x v="4"/>
    <x v="2"/>
    <s v="003"/>
    <s v="Z1F0008965"/>
    <s v="0882-0882"/>
    <s v="FC"/>
    <s v="00114344-00114446"/>
    <s v=""/>
    <s v=""/>
    <s v=""/>
    <s v=""/>
    <n v="0"/>
    <s v=""/>
    <s v="VENTAS NO CONTRIBUYENTES"/>
    <s v=""/>
    <n v="688358222.06000006"/>
    <n v="0"/>
    <n v="642931953.9000001"/>
    <n v="0"/>
    <s v="-"/>
    <n v="0"/>
    <n v="39160576"/>
    <s v="-"/>
    <n v="6265692.1599999992"/>
    <n v="0"/>
    <s v="-"/>
    <n v="0"/>
    <n v="0"/>
    <s v="-"/>
    <n v="0"/>
  </r>
  <r>
    <s v="56"/>
    <x v="5"/>
    <x v="2"/>
    <s v="003"/>
    <s v="Z1F0008965"/>
    <s v="0883-0883"/>
    <s v="FC"/>
    <s v="00114447-00114574"/>
    <s v=""/>
    <s v=""/>
    <s v=""/>
    <s v=""/>
    <n v="0"/>
    <s v=""/>
    <s v="VENTAS NO CONTRIBUYENTES"/>
    <s v=""/>
    <n v="1248821185.2000003"/>
    <n v="0"/>
    <n v="1141947920.8000002"/>
    <n v="0"/>
    <s v="-"/>
    <n v="0"/>
    <n v="89851090"/>
    <s v="-"/>
    <n v="14376174.399999999"/>
    <n v="0"/>
    <s v="-"/>
    <n v="0"/>
    <n v="2450000"/>
    <s v="8"/>
    <n v="196000"/>
  </r>
  <r>
    <s v="61"/>
    <x v="6"/>
    <x v="2"/>
    <s v="003"/>
    <s v="Z1F0008965"/>
    <s v="0884-0884"/>
    <s v="FC"/>
    <s v="00114575-00114656"/>
    <s v=""/>
    <s v=""/>
    <s v=""/>
    <s v=""/>
    <n v="0"/>
    <s v=""/>
    <s v="VENTAS NO CONTRIBUYENTES"/>
    <s v=""/>
    <n v="807211935.5999999"/>
    <n v="0"/>
    <n v="714550312"/>
    <n v="0"/>
    <s v="-"/>
    <n v="0"/>
    <n v="79880710"/>
    <s v="-"/>
    <n v="12780913.6"/>
    <n v="0"/>
    <s v="-"/>
    <n v="0"/>
    <n v="0"/>
    <s v="-"/>
    <n v="0"/>
  </r>
  <r>
    <s v="65"/>
    <x v="7"/>
    <x v="2"/>
    <s v="003"/>
    <s v="Z1F0008965"/>
    <s v="0885-0885"/>
    <s v="FC"/>
    <s v="00114657-00114679"/>
    <s v=""/>
    <s v=""/>
    <s v=""/>
    <s v=""/>
    <n v="0"/>
    <s v=""/>
    <s v="VENTAS NO CONTRIBUYENTES"/>
    <s v=""/>
    <n v="156425480.35000002"/>
    <n v="0"/>
    <n v="133332961.94999999"/>
    <n v="0"/>
    <s v="-"/>
    <n v="0"/>
    <n v="13064240"/>
    <s v="16"/>
    <n v="2090278.4"/>
    <n v="0"/>
    <s v="-"/>
    <n v="0"/>
    <n v="7350000"/>
    <s v="8"/>
    <n v="588000"/>
  </r>
  <r>
    <s v="66"/>
    <x v="7"/>
    <x v="2"/>
    <s v="003"/>
    <s v="Z1F0008965"/>
    <s v="0885"/>
    <s v="FC"/>
    <s v="00114680"/>
    <s v=""/>
    <s v=""/>
    <s v=""/>
    <s v=""/>
    <n v="0"/>
    <s v=""/>
    <s v="SANAMED"/>
    <s v="J-40466217-0 "/>
    <n v="4278452.5"/>
    <n v="0"/>
    <n v="4278452.5"/>
    <n v="0"/>
    <s v="-"/>
    <n v="0"/>
    <n v="0"/>
    <s v="-"/>
    <n v="0"/>
    <n v="0"/>
    <s v="-"/>
    <n v="0"/>
    <n v="0"/>
    <s v="-"/>
    <n v="0"/>
  </r>
  <r>
    <s v="67"/>
    <x v="7"/>
    <x v="2"/>
    <s v="003"/>
    <s v="Z1F0008965"/>
    <s v="0885-0885"/>
    <s v="FC"/>
    <s v="00114681-00114717"/>
    <s v=""/>
    <s v=""/>
    <s v=""/>
    <s v=""/>
    <n v="0"/>
    <s v=""/>
    <s v="VENTAS NO CONTRIBUYENTES"/>
    <s v=""/>
    <n v="295087427.60000002"/>
    <n v="0"/>
    <n v="284979976.40000004"/>
    <n v="0"/>
    <s v="-"/>
    <n v="0"/>
    <n v="8713320"/>
    <s v="-"/>
    <n v="1394131.2"/>
    <n v="0"/>
    <s v="-"/>
    <n v="0"/>
    <n v="0"/>
    <s v="-"/>
    <n v="0"/>
  </r>
  <r>
    <s v="68"/>
    <x v="7"/>
    <x v="2"/>
    <s v="003"/>
    <s v="Z1F0008965"/>
    <s v="0885"/>
    <s v="FC"/>
    <s v="00114718"/>
    <s v=""/>
    <s v=""/>
    <s v=""/>
    <s v=""/>
    <n v="0"/>
    <s v=""/>
    <s v="ROSIBEL GRIMAN"/>
    <s v="V193104343 "/>
    <n v="4621417.5"/>
    <n v="0"/>
    <n v="4621417.5"/>
    <n v="0"/>
    <s v="-"/>
    <n v="0"/>
    <n v="0"/>
    <s v="-"/>
    <n v="0"/>
    <n v="0"/>
    <s v="-"/>
    <n v="0"/>
    <n v="0"/>
    <s v="-"/>
    <n v="0"/>
  </r>
  <r>
    <s v="69"/>
    <x v="7"/>
    <x v="2"/>
    <s v="003"/>
    <s v="Z1F0008965"/>
    <s v="0885-0885"/>
    <s v="FC"/>
    <s v="00114719-00114736"/>
    <s v=""/>
    <s v=""/>
    <s v=""/>
    <s v=""/>
    <n v="0"/>
    <s v=""/>
    <s v="VENTAS NO CONTRIBUYENTES"/>
    <s v=""/>
    <n v="133952744.09999999"/>
    <n v="0"/>
    <n v="117353352.90000001"/>
    <n v="0"/>
    <s v="-"/>
    <n v="0"/>
    <n v="14309820"/>
    <s v="-"/>
    <n v="2289571.2000000002"/>
    <n v="0"/>
    <s v="-"/>
    <n v="0"/>
    <n v="0"/>
    <s v="-"/>
    <n v="0"/>
  </r>
  <r>
    <s v="70"/>
    <x v="7"/>
    <x v="2"/>
    <s v="003"/>
    <s v="Z1F0008965"/>
    <s v="0885"/>
    <s v="FC"/>
    <s v="00114737"/>
    <s v=""/>
    <s v=""/>
    <s v=""/>
    <s v=""/>
    <n v="0"/>
    <s v=""/>
    <s v="INVERSIONES WINDE"/>
    <s v="V142162624 "/>
    <n v="3157000"/>
    <n v="0"/>
    <n v="3157000"/>
    <n v="0"/>
    <s v="-"/>
    <n v="0"/>
    <n v="0"/>
    <s v="-"/>
    <n v="0"/>
    <n v="0"/>
    <s v="-"/>
    <n v="0"/>
    <n v="0"/>
    <s v="-"/>
    <n v="0"/>
  </r>
  <r>
    <s v="71"/>
    <x v="7"/>
    <x v="2"/>
    <s v="003"/>
    <s v="Z1F0008965"/>
    <s v="0885"/>
    <s v="FC"/>
    <s v="00114738"/>
    <s v=""/>
    <s v=""/>
    <s v=""/>
    <s v=""/>
    <n v="0"/>
    <s v=""/>
    <s v="INVERSIONES WINDE"/>
    <s v="V142162624 "/>
    <n v="1722000"/>
    <n v="0"/>
    <n v="1722000"/>
    <n v="0"/>
    <s v="-"/>
    <n v="0"/>
    <n v="0"/>
    <s v="-"/>
    <n v="0"/>
    <n v="0"/>
    <s v="-"/>
    <n v="0"/>
    <n v="0"/>
    <s v="-"/>
    <n v="0"/>
  </r>
  <r>
    <s v="72"/>
    <x v="7"/>
    <x v="2"/>
    <s v="003"/>
    <s v="Z1F0008965"/>
    <s v="0885-0885"/>
    <s v="FC"/>
    <s v="00114739-00114750"/>
    <s v=""/>
    <s v=""/>
    <s v=""/>
    <s v=""/>
    <n v="0"/>
    <s v=""/>
    <s v="VENTAS NO CONTRIBUYENTES"/>
    <s v=""/>
    <n v="93174449.549999997"/>
    <n v="0"/>
    <n v="92591839.549999997"/>
    <n v="0"/>
    <s v="-"/>
    <n v="0"/>
    <n v="502250"/>
    <s v="-"/>
    <n v="80360"/>
    <n v="0"/>
    <s v="-"/>
    <n v="0"/>
    <n v="0"/>
    <s v="-"/>
    <n v="0"/>
  </r>
  <r>
    <s v="73"/>
    <x v="7"/>
    <x v="2"/>
    <s v="003"/>
    <s v="Z1F0008965"/>
    <s v="0885"/>
    <s v="NC"/>
    <s v=""/>
    <s v="00000114"/>
    <s v=""/>
    <s v="00114737"/>
    <s v="10/5/2021"/>
    <n v="3157000"/>
    <s v="VEN"/>
    <s v="INVERSIONES WINDE"/>
    <s v="V142162624 "/>
    <n v="-1435000"/>
    <n v="0"/>
    <n v="-1435000"/>
    <n v="0"/>
    <s v="-"/>
    <n v="0"/>
    <n v="0"/>
    <s v="-"/>
    <n v="0"/>
    <n v="0"/>
    <s v="-"/>
    <n v="0"/>
    <n v="0"/>
    <s v="-"/>
    <n v="0"/>
  </r>
  <r>
    <s v="80"/>
    <x v="8"/>
    <x v="2"/>
    <s v="003"/>
    <s v="Z1F0008965"/>
    <s v="0886-0886"/>
    <s v="FC"/>
    <s v="00114751-00114833"/>
    <s v=""/>
    <s v=""/>
    <s v=""/>
    <s v=""/>
    <n v="0"/>
    <s v=""/>
    <s v="VENTAS NO CONTRIBUYENTES"/>
    <s v=""/>
    <n v="649358711.89999998"/>
    <n v="0"/>
    <n v="623787393.5"/>
    <n v="0"/>
    <s v="-"/>
    <n v="0"/>
    <n v="22044240"/>
    <s v="-"/>
    <n v="3527078.4"/>
    <n v="0"/>
    <s v="-"/>
    <n v="0"/>
    <n v="0"/>
    <s v="-"/>
    <n v="0"/>
  </r>
  <r>
    <s v="89"/>
    <x v="9"/>
    <x v="2"/>
    <s v="003"/>
    <s v="Z1F0008965"/>
    <s v="0887-0887"/>
    <s v="FC"/>
    <s v="00114834-00114864"/>
    <s v=""/>
    <s v=""/>
    <s v=""/>
    <s v=""/>
    <n v="0"/>
    <s v=""/>
    <s v="VENTAS NO CONTRIBUYENTES"/>
    <s v=""/>
    <n v="163716018"/>
    <n v="0"/>
    <n v="161474550"/>
    <n v="0"/>
    <s v="-"/>
    <n v="0"/>
    <n v="1932300"/>
    <s v="-"/>
    <n v="309168"/>
    <n v="0"/>
    <s v="-"/>
    <n v="0"/>
    <n v="0"/>
    <s v="-"/>
    <n v="0"/>
  </r>
  <r>
    <s v="90"/>
    <x v="9"/>
    <x v="2"/>
    <s v="003"/>
    <s v="Z1F0008965"/>
    <s v="0887"/>
    <s v="FC"/>
    <s v="00114865"/>
    <s v=""/>
    <s v=""/>
    <s v=""/>
    <s v=""/>
    <n v="0"/>
    <s v=""/>
    <s v="PANADERIA Y PASTELERIA MAXI PAN C.A"/>
    <s v="J-314758705 "/>
    <n v="53722500"/>
    <n v="0"/>
    <n v="53722500"/>
    <n v="0"/>
    <s v="-"/>
    <n v="0"/>
    <n v="0"/>
    <s v="-"/>
    <n v="0"/>
    <n v="0"/>
    <s v="-"/>
    <n v="0"/>
    <n v="0"/>
    <s v="-"/>
    <n v="0"/>
  </r>
  <r>
    <s v="91"/>
    <x v="9"/>
    <x v="2"/>
    <s v="003"/>
    <s v="Z1F0008965"/>
    <s v="0887-0887"/>
    <s v="FC"/>
    <s v="00114866-00114948"/>
    <s v=""/>
    <s v=""/>
    <s v=""/>
    <s v=""/>
    <n v="0"/>
    <s v=""/>
    <s v="VENTAS NO CONTRIBUYENTES"/>
    <s v=""/>
    <n v="683576953.25"/>
    <n v="0"/>
    <n v="609707689.25"/>
    <n v="0"/>
    <s v="-"/>
    <n v="0"/>
    <n v="63680400"/>
    <s v="-"/>
    <n v="10188864"/>
    <n v="0"/>
    <s v="-"/>
    <n v="0"/>
    <n v="0"/>
    <s v="-"/>
    <n v="0"/>
  </r>
  <r>
    <s v="97"/>
    <x v="14"/>
    <x v="2"/>
    <s v="003"/>
    <s v="Z1F0008965"/>
    <s v="0888-0888"/>
    <s v="FC"/>
    <s v="00114949-00115045"/>
    <s v=""/>
    <s v=""/>
    <s v=""/>
    <s v=""/>
    <n v="0"/>
    <s v=""/>
    <s v="VENTAS NO CONTRIBUYENTES"/>
    <s v=""/>
    <n v="833061881.14999986"/>
    <n v="0"/>
    <n v="757515929.95000005"/>
    <n v="0"/>
    <s v="-"/>
    <n v="0"/>
    <n v="65125820"/>
    <s v="16"/>
    <n v="10420131.199999999"/>
    <n v="0"/>
    <s v="-"/>
    <n v="0"/>
    <n v="0"/>
    <s v="-"/>
    <n v="0"/>
  </r>
  <r>
    <s v="105"/>
    <x v="10"/>
    <x v="2"/>
    <s v="003"/>
    <s v="Z1F0008965"/>
    <s v="0889-0889"/>
    <s v="FC"/>
    <s v="00115046-00115116"/>
    <s v=""/>
    <s v=""/>
    <s v=""/>
    <s v=""/>
    <n v="0"/>
    <s v=""/>
    <s v="VENTAS NO CONTRIBUYENTES"/>
    <s v=""/>
    <n v="480554613.5999999"/>
    <n v="0"/>
    <n v="463818087.19999993"/>
    <n v="0"/>
    <s v="-"/>
    <n v="0"/>
    <n v="14428040"/>
    <s v="-"/>
    <n v="2308486.4"/>
    <n v="0"/>
    <s v="-"/>
    <n v="0"/>
    <n v="0"/>
    <s v="-"/>
    <n v="0"/>
  </r>
  <r>
    <s v="106"/>
    <x v="10"/>
    <x v="2"/>
    <s v="003"/>
    <s v="Z1F0008965"/>
    <s v="0889"/>
    <s v="FC"/>
    <s v="00115117"/>
    <s v=""/>
    <s v=""/>
    <s v=""/>
    <s v=""/>
    <n v="0"/>
    <s v=""/>
    <s v="YUSBEILIS"/>
    <s v="V193100038"/>
    <n v="2994099.2"/>
    <n v="0"/>
    <n v="0"/>
    <n v="2581120"/>
    <s v="16"/>
    <n v="412979.20000000001"/>
    <n v="0"/>
    <s v="-"/>
    <n v="0"/>
    <n v="0"/>
    <s v="-"/>
    <n v="0"/>
    <n v="0"/>
    <s v="-"/>
    <n v="0"/>
  </r>
  <r>
    <s v="107"/>
    <x v="10"/>
    <x v="2"/>
    <s v="003"/>
    <s v="Z1F0008965"/>
    <s v="0889-0889"/>
    <s v="FC"/>
    <s v="00115118-00115132"/>
    <s v=""/>
    <s v=""/>
    <s v=""/>
    <s v=""/>
    <n v="0"/>
    <s v=""/>
    <s v="VENTAS NO CONTRIBUYENTES"/>
    <s v=""/>
    <n v="176042214.79999998"/>
    <n v="0"/>
    <n v="169892567.59999999"/>
    <n v="0"/>
    <s v="-"/>
    <n v="0"/>
    <n v="5301420"/>
    <s v="16"/>
    <n v="848227.2"/>
    <n v="0"/>
    <s v="-"/>
    <n v="0"/>
    <n v="0"/>
    <s v="-"/>
    <n v="0"/>
  </r>
  <r>
    <s v="108"/>
    <x v="10"/>
    <x v="2"/>
    <s v="003"/>
    <s v="Z1F0008965"/>
    <s v="0889"/>
    <s v="FC"/>
    <s v="00115133"/>
    <s v=""/>
    <s v=""/>
    <s v=""/>
    <s v=""/>
    <n v="0"/>
    <s v=""/>
    <s v="ADAN CARMONA"/>
    <s v="V179820245"/>
    <n v="9163589.4000000004"/>
    <n v="0"/>
    <n v="9163589.4000000004"/>
    <n v="0"/>
    <s v="-"/>
    <n v="0"/>
    <n v="0"/>
    <s v="-"/>
    <n v="0"/>
    <n v="0"/>
    <s v="-"/>
    <n v="0"/>
    <n v="0"/>
    <s v="-"/>
    <n v="0"/>
  </r>
  <r>
    <s v="109"/>
    <x v="10"/>
    <x v="2"/>
    <s v="003"/>
    <s v="Z1F0008965"/>
    <s v="0889-0889"/>
    <s v="FC"/>
    <s v="00115134-00115141"/>
    <s v=""/>
    <s v=""/>
    <s v=""/>
    <s v=""/>
    <n v="0"/>
    <s v=""/>
    <s v="VENTAS NO CONTRIBUYENTES"/>
    <s v=""/>
    <n v="54264458.5"/>
    <n v="0"/>
    <n v="46690609.700000003"/>
    <n v="0"/>
    <s v="-"/>
    <n v="0"/>
    <n v="6529180"/>
    <s v="-"/>
    <n v="1044668.8"/>
    <n v="0"/>
    <s v="-"/>
    <n v="0"/>
    <n v="0"/>
    <s v="-"/>
    <n v="0"/>
  </r>
  <r>
    <s v="116"/>
    <x v="11"/>
    <x v="2"/>
    <s v="003"/>
    <s v="Z1F0008965"/>
    <s v="0890-0890"/>
    <s v="FC"/>
    <s v="00115142-00115287"/>
    <s v=""/>
    <s v=""/>
    <s v=""/>
    <s v=""/>
    <n v="0"/>
    <s v=""/>
    <s v="VENTAS NO CONTRIBUYENTES"/>
    <s v=""/>
    <n v="1527668058.8600004"/>
    <n v="0"/>
    <n v="1410875058.5"/>
    <n v="0"/>
    <s v="-"/>
    <n v="0"/>
    <n v="100683621"/>
    <s v="-"/>
    <n v="16109379.359999999"/>
    <n v="0"/>
    <s v="-"/>
    <n v="0"/>
    <n v="0"/>
    <s v="-"/>
    <n v="0"/>
  </r>
  <r>
    <s v="14"/>
    <x v="0"/>
    <x v="1"/>
    <s v="006"/>
    <s v="Z1F0017787"/>
    <s v="0393-0393"/>
    <s v="FC"/>
    <s v="00006489-00006498"/>
    <s v=""/>
    <s v=""/>
    <s v=""/>
    <s v=""/>
    <n v="0"/>
    <s v=""/>
    <s v="VENTAS NO CONTRIBUYENTES"/>
    <s v=""/>
    <n v="500050483.375"/>
    <n v="0"/>
    <n v="336076447.76499999"/>
    <n v="0"/>
    <s v="-"/>
    <n v="0"/>
    <n v="141356927.25"/>
    <s v="16"/>
    <n v="22617108.360000003"/>
    <n v="0"/>
    <s v="-"/>
    <n v="0"/>
    <n v="0"/>
    <s v="-"/>
    <n v="0"/>
  </r>
  <r>
    <s v="15"/>
    <x v="0"/>
    <x v="1"/>
    <s v="006"/>
    <s v="Z1F0017787"/>
    <s v="0393"/>
    <s v="FC"/>
    <s v="00006499"/>
    <s v=""/>
    <s v=""/>
    <s v=""/>
    <s v=""/>
    <n v="0"/>
    <s v=""/>
    <s v="CORPORACION LENOTRE GOURMET C.A"/>
    <s v="J317391004"/>
    <n v="6350400"/>
    <n v="0"/>
    <n v="6350400"/>
    <n v="0"/>
    <s v="-"/>
    <n v="0"/>
    <n v="0"/>
    <s v="-"/>
    <n v="0"/>
    <n v="0"/>
    <s v="-"/>
    <n v="0"/>
    <n v="0"/>
    <s v="-"/>
    <n v="0"/>
  </r>
  <r>
    <s v="16"/>
    <x v="0"/>
    <x v="1"/>
    <s v="006"/>
    <s v="Z1F0017787"/>
    <s v="0393-0393"/>
    <s v="FC"/>
    <s v="00006500-00006548"/>
    <s v=""/>
    <s v=""/>
    <s v=""/>
    <s v=""/>
    <n v="0"/>
    <s v=""/>
    <s v="VENTAS NO CONTRIBUYENTES"/>
    <s v=""/>
    <n v="1277800978.2900002"/>
    <n v="0"/>
    <n v="932163163.1400001"/>
    <n v="0"/>
    <s v="-"/>
    <n v="0"/>
    <n v="297963633.75"/>
    <s v="-"/>
    <n v="47674181.399999999"/>
    <n v="0"/>
    <s v="-"/>
    <n v="0"/>
    <n v="0"/>
    <s v="-"/>
    <n v="0"/>
  </r>
  <r>
    <s v="26"/>
    <x v="12"/>
    <x v="1"/>
    <s v="006"/>
    <s v="Z1F0017787"/>
    <s v="0394-0394"/>
    <s v="FC"/>
    <s v="00006549-00006581"/>
    <s v=""/>
    <s v=""/>
    <s v=""/>
    <s v=""/>
    <n v="0"/>
    <s v=""/>
    <s v="VENTAS NO CONTRIBUYENTES"/>
    <s v=""/>
    <n v="684868346.51399994"/>
    <n v="0"/>
    <n v="443061321.07500005"/>
    <n v="0"/>
    <s v="-"/>
    <n v="0"/>
    <n v="208454332.27500001"/>
    <s v="-"/>
    <n v="33352693.164000001"/>
    <n v="0"/>
    <s v="-"/>
    <n v="0"/>
    <n v="0"/>
    <s v="-"/>
    <n v="0"/>
  </r>
  <r>
    <s v="38"/>
    <x v="1"/>
    <x v="1"/>
    <s v="006"/>
    <s v="Z1F0017787"/>
    <s v="0395-0396"/>
    <s v="FC"/>
    <s v="00006582-00006599"/>
    <s v=""/>
    <s v=""/>
    <s v=""/>
    <s v=""/>
    <n v="0"/>
    <s v=""/>
    <s v="VENTAS NO CONTRIBUYENTES"/>
    <s v=""/>
    <n v="609310846.04999995"/>
    <n v="0"/>
    <n v="441161439.44999999"/>
    <n v="0"/>
    <s v="-"/>
    <n v="0"/>
    <n v="144956385"/>
    <s v="-"/>
    <n v="23193021.599999998"/>
    <n v="0"/>
    <s v="-"/>
    <n v="0"/>
    <n v="0"/>
    <s v="-"/>
    <n v="0"/>
  </r>
  <r>
    <s v="56"/>
    <x v="2"/>
    <x v="1"/>
    <s v="006"/>
    <s v="Z1F0017787"/>
    <s v="0397-0397"/>
    <s v="FC"/>
    <s v="00006600-00006633"/>
    <s v=""/>
    <s v=""/>
    <s v=""/>
    <s v=""/>
    <n v="0"/>
    <s v=""/>
    <s v="VENTAS NO CONTRIBUYENTES"/>
    <s v=""/>
    <n v="1016615454.9222"/>
    <n v="0"/>
    <n v="625796526.9749999"/>
    <n v="0"/>
    <s v="-"/>
    <n v="0"/>
    <n v="336912868.92000002"/>
    <s v="16"/>
    <n v="53906059.027199991"/>
    <n v="0"/>
    <s v="-"/>
    <n v="0"/>
    <n v="0"/>
    <s v="-"/>
    <n v="0"/>
  </r>
  <r>
    <s v="71"/>
    <x v="13"/>
    <x v="1"/>
    <s v="006"/>
    <s v="Z1F0017787"/>
    <s v="0398-0398"/>
    <s v="FC"/>
    <s v="00006634-00006675"/>
    <s v=""/>
    <s v=""/>
    <s v=""/>
    <s v=""/>
    <n v="0"/>
    <s v=""/>
    <s v="VENTAS NO CONTRIBUYENTES"/>
    <s v=""/>
    <n v="1173507951.2800002"/>
    <n v="0"/>
    <n v="728165837.30000019"/>
    <n v="0"/>
    <s v="-"/>
    <n v="0"/>
    <n v="383915615.5"/>
    <s v="16"/>
    <n v="61426498.479999997"/>
    <n v="0"/>
    <s v="-"/>
    <n v="0"/>
    <n v="0"/>
    <s v="-"/>
    <n v="0"/>
  </r>
  <r>
    <s v="72"/>
    <x v="13"/>
    <x v="1"/>
    <s v="006"/>
    <s v="Z1F0017787"/>
    <s v="0398"/>
    <s v="NC"/>
    <s v=""/>
    <s v="00000027"/>
    <s v=""/>
    <s v="00006649"/>
    <s v="05-05-2021"/>
    <n v="5326720"/>
    <s v="VEN"/>
    <s v="LUIS"/>
    <s v="V24886390"/>
    <n v="-5326720"/>
    <n v="0"/>
    <n v="0"/>
    <n v="0"/>
    <s v="-"/>
    <n v="0"/>
    <n v="-4592000"/>
    <s v="16"/>
    <n v="-734720"/>
    <n v="0"/>
    <s v="-"/>
    <n v="0"/>
    <n v="0"/>
    <s v="-"/>
    <n v="0"/>
  </r>
  <r>
    <s v="111"/>
    <x v="4"/>
    <x v="1"/>
    <s v="006"/>
    <s v="Z1F0017787"/>
    <s v="0400-0400"/>
    <s v="FC"/>
    <s v="00006676-00006687"/>
    <s v=""/>
    <s v=""/>
    <s v=""/>
    <s v=""/>
    <n v="0"/>
    <s v=""/>
    <s v="VENTAS NO CONTRIBUYENTES"/>
    <s v=""/>
    <n v="274944765.366"/>
    <n v="0"/>
    <n v="186095558.5"/>
    <n v="0"/>
    <s v="-"/>
    <n v="0"/>
    <n v="76594143.849999994"/>
    <s v="-"/>
    <n v="12255063.016000001"/>
    <n v="0"/>
    <s v="-"/>
    <n v="0"/>
    <n v="0"/>
    <s v="-"/>
    <n v="0"/>
  </r>
  <r>
    <s v="112"/>
    <x v="4"/>
    <x v="1"/>
    <s v="006"/>
    <s v="Z1F0017787"/>
    <s v="0400"/>
    <s v="FC"/>
    <s v="00006688"/>
    <s v=""/>
    <s v=""/>
    <s v=""/>
    <s v=""/>
    <n v="0"/>
    <s v=""/>
    <s v="INVERCIONES GILVER Y GILVER"/>
    <s v="J404811435"/>
    <n v="5326720"/>
    <n v="0"/>
    <n v="0"/>
    <n v="4592000"/>
    <s v="16"/>
    <n v="734720"/>
    <n v="0"/>
    <s v="-"/>
    <n v="0"/>
    <n v="0"/>
    <s v="-"/>
    <n v="0"/>
    <n v="0"/>
    <s v="-"/>
    <n v="0"/>
  </r>
  <r>
    <s v="113"/>
    <x v="4"/>
    <x v="1"/>
    <s v="006"/>
    <s v="Z1F0017787"/>
    <s v="0400-0400"/>
    <s v="FC"/>
    <s v="00006689-00006716"/>
    <s v=""/>
    <s v=""/>
    <s v=""/>
    <s v=""/>
    <n v="0"/>
    <s v=""/>
    <s v="VENTAS NO CONTRIBUYENTES"/>
    <s v=""/>
    <n v="517737293.53999996"/>
    <n v="0"/>
    <n v="305257096.10000002"/>
    <n v="0"/>
    <s v="-"/>
    <n v="0"/>
    <n v="183172584"/>
    <s v="16"/>
    <n v="29307613.439999998"/>
    <n v="0"/>
    <s v="-"/>
    <n v="0"/>
    <n v="0"/>
    <s v="-"/>
    <n v="0"/>
  </r>
  <r>
    <s v="133"/>
    <x v="5"/>
    <x v="1"/>
    <s v="006"/>
    <s v="Z1F0017787"/>
    <s v="0401-0401"/>
    <s v="FC"/>
    <s v="00006717-00006752"/>
    <s v=""/>
    <s v=""/>
    <s v=""/>
    <s v=""/>
    <n v="0"/>
    <s v=""/>
    <s v="VENTAS NO CONTRIBUYENTES"/>
    <s v=""/>
    <n v="909616985.37760007"/>
    <n v="0"/>
    <n v="602925247.89999998"/>
    <n v="0"/>
    <s v="-"/>
    <n v="0"/>
    <n v="264389428.86000001"/>
    <s v="16"/>
    <n v="42302308.617599994"/>
    <n v="0"/>
    <s v="-"/>
    <n v="0"/>
    <n v="0"/>
    <s v="-"/>
    <n v="0"/>
  </r>
  <r>
    <s v="151"/>
    <x v="6"/>
    <x v="1"/>
    <s v="006"/>
    <s v="Z1F0017787"/>
    <s v="0402-0402"/>
    <s v="FC"/>
    <s v="00006753-00006770"/>
    <s v=""/>
    <s v=""/>
    <s v=""/>
    <s v=""/>
    <n v="0"/>
    <s v=""/>
    <s v="VENTAS NO CONTRIBUYENTES"/>
    <s v=""/>
    <n v="347325413.5"/>
    <n v="0"/>
    <n v="212592689.5"/>
    <n v="0"/>
    <s v="-"/>
    <n v="0"/>
    <n v="116148900"/>
    <s v="16"/>
    <n v="18583824"/>
    <n v="0"/>
    <s v="-"/>
    <n v="0"/>
    <n v="0"/>
    <s v="-"/>
    <n v="0"/>
  </r>
  <r>
    <s v="168"/>
    <x v="7"/>
    <x v="1"/>
    <s v="006"/>
    <s v="Z1F0017787"/>
    <s v="0403"/>
    <s v="FC"/>
    <s v="00006771"/>
    <s v=""/>
    <s v=""/>
    <s v=""/>
    <s v=""/>
    <n v="0"/>
    <s v=""/>
    <s v="CORPORACION LENOTRE GOURMET C.A"/>
    <s v="J317391004"/>
    <n v="13087200"/>
    <n v="0"/>
    <n v="13087200"/>
    <n v="0"/>
    <s v="-"/>
    <n v="0"/>
    <n v="0"/>
    <s v="-"/>
    <n v="0"/>
    <n v="0"/>
    <s v="-"/>
    <n v="0"/>
    <n v="0"/>
    <s v="-"/>
    <n v="0"/>
  </r>
  <r>
    <s v="169"/>
    <x v="7"/>
    <x v="1"/>
    <s v="006"/>
    <s v="Z1F0017787"/>
    <s v="0403-0403"/>
    <s v="FC"/>
    <s v="00006772-00006829"/>
    <s v=""/>
    <s v=""/>
    <s v=""/>
    <s v=""/>
    <n v="0"/>
    <s v=""/>
    <s v="VENTAS NO CONTRIBUYENTES"/>
    <s v=""/>
    <n v="1680663137.0512002"/>
    <n v="0"/>
    <n v="965734357.5999999"/>
    <n v="0"/>
    <s v="-"/>
    <n v="0"/>
    <n v="616317913.31999993"/>
    <s v="16"/>
    <n v="98610866.131200016"/>
    <n v="0"/>
    <s v="-"/>
    <n v="0"/>
    <n v="0"/>
    <s v="-"/>
    <n v="0"/>
  </r>
  <r>
    <s v="185"/>
    <x v="8"/>
    <x v="1"/>
    <s v="006"/>
    <s v="Z1F0017787"/>
    <s v="0404-0404"/>
    <s v="FC"/>
    <s v="00006830-00006869"/>
    <s v=""/>
    <s v=""/>
    <s v=""/>
    <s v=""/>
    <n v="0"/>
    <s v=""/>
    <s v="VENTAS NO CONTRIBUYENTES"/>
    <s v=""/>
    <n v="997304186.97000003"/>
    <n v="0"/>
    <n v="593899554.1500001"/>
    <n v="0"/>
    <s v="-"/>
    <n v="0"/>
    <n v="347762614.5"/>
    <s v="16"/>
    <n v="55642018.32"/>
    <n v="0"/>
    <s v="-"/>
    <n v="0"/>
    <n v="0"/>
    <s v="-"/>
    <n v="0"/>
  </r>
  <r>
    <s v="186"/>
    <x v="8"/>
    <x v="1"/>
    <s v="006"/>
    <s v="Z1F0017787"/>
    <s v="0404"/>
    <s v="FC"/>
    <s v="00006870"/>
    <s v=""/>
    <s v=""/>
    <s v=""/>
    <s v=""/>
    <n v="0"/>
    <s v=""/>
    <s v="AUTOSERVICIOS CRISS"/>
    <s v="J294282792"/>
    <n v="28903794.050000001"/>
    <n v="0"/>
    <n v="10714182.050000001"/>
    <n v="15680700"/>
    <s v="16"/>
    <n v="2508912"/>
    <n v="0"/>
    <s v="-"/>
    <n v="0"/>
    <n v="0"/>
    <s v="-"/>
    <n v="0"/>
    <n v="0"/>
    <s v="-"/>
    <n v="0"/>
  </r>
  <r>
    <s v="187"/>
    <x v="8"/>
    <x v="1"/>
    <s v="006"/>
    <s v="Z1F0017787"/>
    <s v="0404-0404"/>
    <s v="FC"/>
    <s v="00006871-00006894"/>
    <s v=""/>
    <s v=""/>
    <s v=""/>
    <s v=""/>
    <n v="0"/>
    <s v=""/>
    <s v="VENTAS NO CONTRIBUYENTES"/>
    <s v=""/>
    <n v="657535196.65999997"/>
    <n v="0"/>
    <n v="452904177.5"/>
    <n v="0"/>
    <s v="-"/>
    <n v="0"/>
    <n v="176406051"/>
    <s v="16"/>
    <n v="28224968.16"/>
    <n v="0"/>
    <s v="-"/>
    <n v="0"/>
    <n v="0"/>
    <s v="-"/>
    <n v="0"/>
  </r>
  <r>
    <s v="200"/>
    <x v="9"/>
    <x v="1"/>
    <s v="006"/>
    <s v="Z1F0017787"/>
    <s v="0405-0405"/>
    <s v="FC"/>
    <s v="00006895-00006955"/>
    <s v=""/>
    <s v=""/>
    <s v=""/>
    <s v=""/>
    <n v="0"/>
    <s v=""/>
    <s v="VENTAS NO CONTRIBUYENTES"/>
    <s v=""/>
    <n v="1464908811.9699998"/>
    <n v="0"/>
    <n v="954020025.66999984"/>
    <n v="0"/>
    <s v="-"/>
    <n v="0"/>
    <n v="440421367.5"/>
    <s v="16"/>
    <n v="70467418.800000012"/>
    <n v="0"/>
    <s v="-"/>
    <n v="0"/>
    <n v="0"/>
    <s v="-"/>
    <n v="0"/>
  </r>
  <r>
    <s v="201"/>
    <x v="9"/>
    <x v="1"/>
    <s v="006"/>
    <s v="Z1F0017787"/>
    <s v="0405"/>
    <s v="NC"/>
    <s v=""/>
    <s v="00000028"/>
    <s v=""/>
    <s v="00006916"/>
    <s v="12-05-2021"/>
    <n v="5200338"/>
    <s v="VEN"/>
    <s v="MANUEL MARQUEZ"/>
    <s v="V10280876"/>
    <n v="-5200338"/>
    <n v="0"/>
    <n v="0"/>
    <n v="0"/>
    <s v="-"/>
    <n v="0"/>
    <n v="-4483050"/>
    <s v="16"/>
    <n v="-717288"/>
    <n v="0"/>
    <s v="-"/>
    <n v="0"/>
    <n v="0"/>
    <s v="-"/>
    <n v="0"/>
  </r>
  <r>
    <s v="216"/>
    <x v="14"/>
    <x v="1"/>
    <s v="006"/>
    <s v="Z1F0017787"/>
    <s v="0406-0406"/>
    <s v="FC"/>
    <s v="00006956-00007016"/>
    <s v=""/>
    <s v=""/>
    <s v=""/>
    <s v=""/>
    <n v="0"/>
    <s v=""/>
    <s v="VENTAS NO CONTRIBUYENTES"/>
    <s v=""/>
    <n v="1641000840.7059999"/>
    <n v="0"/>
    <n v="1036196380.4999998"/>
    <n v="0"/>
    <s v="-"/>
    <n v="0"/>
    <n v="521383155.34999996"/>
    <s v="16"/>
    <n v="83421304.856000006"/>
    <n v="0"/>
    <s v="-"/>
    <n v="0"/>
    <n v="0"/>
    <s v="-"/>
    <n v="0"/>
  </r>
  <r>
    <s v="232"/>
    <x v="10"/>
    <x v="1"/>
    <s v="006"/>
    <s v="Z1F0017787"/>
    <s v="0407-0407"/>
    <s v="FC"/>
    <s v="00007017-00007075"/>
    <s v=""/>
    <s v=""/>
    <s v=""/>
    <s v=""/>
    <n v="0"/>
    <s v=""/>
    <s v="VENTAS NO CONTRIBUYENTES"/>
    <s v=""/>
    <n v="1682304294.3936"/>
    <n v="0"/>
    <n v="1251169778.0999999"/>
    <n v="0"/>
    <s v="-"/>
    <n v="0"/>
    <n v="371667686.45999998"/>
    <s v="-"/>
    <n v="59466829.8336"/>
    <n v="0"/>
    <s v="-"/>
    <n v="0"/>
    <n v="0"/>
    <s v="-"/>
    <n v="0"/>
  </r>
  <r>
    <s v="233"/>
    <x v="10"/>
    <x v="1"/>
    <s v="006"/>
    <s v="Z1F0017787"/>
    <s v="0407"/>
    <s v="NC"/>
    <s v=""/>
    <s v="00000029"/>
    <s v=""/>
    <s v="00007023"/>
    <s v="14-05-2021"/>
    <n v="64312800"/>
    <s v="VEN"/>
    <s v="GINA DIAZ"/>
    <s v="V16146261"/>
    <n v="-11171040"/>
    <n v="0"/>
    <n v="-11171040"/>
    <n v="0"/>
    <s v="-"/>
    <n v="0"/>
    <n v="0"/>
    <s v="-"/>
    <n v="0"/>
    <n v="0"/>
    <s v="-"/>
    <n v="0"/>
    <n v="0"/>
    <s v="-"/>
    <n v="0"/>
  </r>
  <r>
    <s v="250"/>
    <x v="11"/>
    <x v="1"/>
    <s v="006"/>
    <s v="Z1F0017787"/>
    <s v="0408-0408"/>
    <s v="FC"/>
    <s v="00007076-00007094"/>
    <s v=""/>
    <s v=""/>
    <s v=""/>
    <s v=""/>
    <n v="0"/>
    <s v=""/>
    <s v="VENTAS NO CONTRIBUYENTES"/>
    <s v=""/>
    <n v="613374843.51199996"/>
    <n v="0"/>
    <n v="410902842.80000001"/>
    <n v="0"/>
    <s v="-"/>
    <n v="0"/>
    <n v="174544828.19999999"/>
    <s v="16"/>
    <n v="27927172.511999998"/>
    <n v="0"/>
    <s v="-"/>
    <n v="0"/>
    <n v="0"/>
    <s v="-"/>
    <n v="0"/>
  </r>
  <r>
    <s v="251"/>
    <x v="11"/>
    <x v="1"/>
    <s v="006"/>
    <s v="Z1F0017787"/>
    <s v="0408"/>
    <s v="FC"/>
    <s v="00007095"/>
    <s v=""/>
    <s v=""/>
    <s v=""/>
    <s v=""/>
    <n v="0"/>
    <s v=""/>
    <s v="FUNDAVIGEA"/>
    <s v="J298180811"/>
    <n v="8192616"/>
    <n v="0"/>
    <n v="0"/>
    <n v="7062600"/>
    <s v="16"/>
    <n v="1130016"/>
    <n v="0"/>
    <s v="-"/>
    <n v="0"/>
    <n v="0"/>
    <s v="-"/>
    <n v="0"/>
    <n v="0"/>
    <s v="-"/>
    <n v="0"/>
  </r>
  <r>
    <s v="252"/>
    <x v="11"/>
    <x v="1"/>
    <s v="006"/>
    <s v="Z1F0017787"/>
    <s v="0408-0408"/>
    <s v="FC"/>
    <s v="00007096-00007100"/>
    <s v=""/>
    <s v=""/>
    <s v=""/>
    <s v=""/>
    <n v="0"/>
    <s v=""/>
    <s v="VENTAS NO CONTRIBUYENTES"/>
    <s v=""/>
    <n v="70468689.299999997"/>
    <n v="0"/>
    <n v="39502674.899999999"/>
    <n v="0"/>
    <s v="-"/>
    <n v="0"/>
    <n v="26694840"/>
    <s v="16"/>
    <n v="4271174.4000000004"/>
    <n v="0"/>
    <s v="-"/>
    <n v="0"/>
    <n v="0"/>
    <s v="-"/>
    <n v="0"/>
  </r>
  <r>
    <s v="253"/>
    <x v="11"/>
    <x v="1"/>
    <s v="006"/>
    <s v="Z1F0017787"/>
    <s v="0408"/>
    <s v="FC"/>
    <s v="00007101"/>
    <s v=""/>
    <s v=""/>
    <s v=""/>
    <s v=""/>
    <n v="0"/>
    <s v=""/>
    <s v="BODEGON BIELE VITE C.A."/>
    <s v="J410610832"/>
    <n v="90227605.599999994"/>
    <n v="0"/>
    <n v="119200"/>
    <n v="77679660"/>
    <s v="16"/>
    <n v="12428745.6"/>
    <n v="0"/>
    <s v="-"/>
    <n v="0"/>
    <n v="0"/>
    <s v="-"/>
    <n v="0"/>
    <n v="0"/>
    <s v="-"/>
    <n v="0"/>
  </r>
  <r>
    <s v="254"/>
    <x v="11"/>
    <x v="1"/>
    <s v="006"/>
    <s v="Z1F0017787"/>
    <s v="0408"/>
    <s v="FC"/>
    <s v="00007102"/>
    <s v=""/>
    <s v=""/>
    <s v=""/>
    <s v=""/>
    <n v="0"/>
    <s v=""/>
    <s v="FUNDAVIGEA"/>
    <s v="J298180811"/>
    <n v="2755069.6"/>
    <n v="0"/>
    <n v="0"/>
    <n v="2375060"/>
    <s v="16"/>
    <n v="380009.6"/>
    <n v="0"/>
    <s v="-"/>
    <n v="0"/>
    <n v="0"/>
    <s v="-"/>
    <n v="0"/>
    <n v="0"/>
    <s v="-"/>
    <n v="0"/>
  </r>
  <r>
    <s v="255"/>
    <x v="11"/>
    <x v="1"/>
    <s v="006"/>
    <s v="Z1F0017787"/>
    <s v="0408-0408"/>
    <s v="FC"/>
    <s v="00007103-00007106"/>
    <s v=""/>
    <s v=""/>
    <s v=""/>
    <s v=""/>
    <n v="0"/>
    <s v=""/>
    <s v="VENTAS NO CONTRIBUYENTES"/>
    <s v=""/>
    <n v="127834967.2"/>
    <n v="0"/>
    <n v="110907017.59999999"/>
    <n v="0"/>
    <s v="-"/>
    <n v="0"/>
    <n v="14593060"/>
    <s v="16"/>
    <n v="2334889.6"/>
    <n v="0"/>
    <s v="-"/>
    <n v="0"/>
    <n v="0"/>
    <s v="-"/>
    <n v="0"/>
  </r>
  <r>
    <s v="256"/>
    <x v="11"/>
    <x v="1"/>
    <s v="006"/>
    <s v="Z1F0017787"/>
    <s v="0408"/>
    <s v="FC"/>
    <s v="00007107"/>
    <s v=""/>
    <s v=""/>
    <s v=""/>
    <s v=""/>
    <n v="0"/>
    <s v=""/>
    <s v="CORPORACION ZAM ZAM"/>
    <s v="J315012413"/>
    <n v="18327953.600000001"/>
    <n v="0"/>
    <n v="0"/>
    <n v="15799960"/>
    <s v="16"/>
    <n v="2527993.6"/>
    <n v="0"/>
    <s v="-"/>
    <n v="0"/>
    <n v="0"/>
    <s v="-"/>
    <n v="0"/>
    <n v="0"/>
    <s v="-"/>
    <n v="0"/>
  </r>
  <r>
    <s v="257"/>
    <x v="11"/>
    <x v="1"/>
    <s v="006"/>
    <s v="Z1F0017787"/>
    <s v="0408-0408"/>
    <s v="FC"/>
    <s v="00007108-00007116"/>
    <s v=""/>
    <s v=""/>
    <s v=""/>
    <s v=""/>
    <n v="0"/>
    <s v=""/>
    <s v="VENTAS NO CONTRIBUYENTES"/>
    <s v=""/>
    <n v="371831711.97999996"/>
    <n v="0"/>
    <n v="259869071.09999996"/>
    <n v="0"/>
    <s v="-"/>
    <n v="0"/>
    <n v="96519518"/>
    <s v="16"/>
    <n v="15443122.879999999"/>
    <n v="0"/>
    <s v="-"/>
    <n v="0"/>
    <n v="0"/>
    <s v="-"/>
    <n v="0"/>
  </r>
  <r>
    <s v="6"/>
    <x v="0"/>
    <x v="1"/>
    <s v="003"/>
    <s v="Z1F0017848"/>
    <s v="0426-0426"/>
    <s v="FC"/>
    <s v="00020497-00020537"/>
    <s v=""/>
    <s v=""/>
    <s v=""/>
    <s v=""/>
    <n v="0"/>
    <s v=""/>
    <s v="VENTAS NO CONTRIBUYENTES"/>
    <s v=""/>
    <n v="954568734.19099987"/>
    <n v="0"/>
    <n v="676611425.60000002"/>
    <n v="0"/>
    <s v="-"/>
    <n v="0"/>
    <n v="239618369.47499999"/>
    <s v="16"/>
    <n v="38338939.115999989"/>
    <n v="0"/>
    <s v="-"/>
    <n v="0"/>
    <n v="0"/>
    <s v="-"/>
    <n v="0"/>
  </r>
  <r>
    <s v="22"/>
    <x v="12"/>
    <x v="1"/>
    <s v="003"/>
    <s v="Z1F0017848"/>
    <s v="0427-0427"/>
    <s v="FC"/>
    <s v="00020538-00020596"/>
    <s v=""/>
    <s v=""/>
    <s v=""/>
    <s v=""/>
    <n v="0"/>
    <s v=""/>
    <s v="VENTAS NO CONTRIBUYENTES"/>
    <s v=""/>
    <n v="2046782998.6677999"/>
    <n v="0"/>
    <n v="1290436167.3400002"/>
    <n v="0"/>
    <s v="-"/>
    <n v="0"/>
    <n v="652023130.45500004"/>
    <s v="16"/>
    <n v="104323700.87279999"/>
    <n v="0"/>
    <s v="-"/>
    <n v="0"/>
    <n v="0"/>
    <s v="-"/>
    <n v="0"/>
  </r>
  <r>
    <s v="30"/>
    <x v="1"/>
    <x v="1"/>
    <s v="003"/>
    <s v="Z1F0017848"/>
    <s v="0428-0428"/>
    <s v="FC"/>
    <s v="00020597-00020612"/>
    <s v=""/>
    <s v=""/>
    <s v=""/>
    <s v=""/>
    <n v="0"/>
    <s v=""/>
    <s v="VENTAS NO CONTRIBUYENTES"/>
    <s v=""/>
    <n v="362814237.30000001"/>
    <n v="0"/>
    <n v="232056212.70000005"/>
    <n v="0"/>
    <s v="-"/>
    <n v="0"/>
    <n v="112722435"/>
    <s v="16"/>
    <n v="18035589.600000001"/>
    <n v="0"/>
    <s v="-"/>
    <n v="0"/>
    <n v="0"/>
    <s v="-"/>
    <n v="0"/>
  </r>
  <r>
    <s v="31"/>
    <x v="1"/>
    <x v="1"/>
    <s v="003"/>
    <s v="Z1F0017848"/>
    <s v="0428"/>
    <s v="FC"/>
    <s v="00020613"/>
    <s v=""/>
    <s v=""/>
    <s v=""/>
    <s v=""/>
    <n v="0"/>
    <s v=""/>
    <s v="CAFE RESTAURANT GOTA DULCE"/>
    <s v="J306533176"/>
    <n v="40022205.299999997"/>
    <n v="0"/>
    <n v="36657967.5"/>
    <n v="2900205"/>
    <s v="16"/>
    <n v="464032.8"/>
    <n v="0"/>
    <s v="-"/>
    <n v="0"/>
    <n v="0"/>
    <s v="-"/>
    <n v="0"/>
    <n v="0"/>
    <s v="-"/>
    <n v="0"/>
  </r>
  <r>
    <s v="32"/>
    <x v="1"/>
    <x v="1"/>
    <s v="003"/>
    <s v="Z1F0017848"/>
    <s v="0428-0428"/>
    <s v="FC"/>
    <s v="00020614-00020638"/>
    <s v=""/>
    <s v=""/>
    <s v=""/>
    <s v=""/>
    <n v="0"/>
    <s v=""/>
    <s v="VENTAS NO CONTRIBUYENTES"/>
    <s v=""/>
    <n v="758951205.66299987"/>
    <n v="0"/>
    <n v="500256018.88499993"/>
    <n v="0"/>
    <s v="-"/>
    <n v="0"/>
    <n v="223013092.05000001"/>
    <s v="16"/>
    <n v="35682094.728"/>
    <n v="0"/>
    <s v="-"/>
    <n v="0"/>
    <n v="0"/>
    <s v="-"/>
    <n v="0"/>
  </r>
  <r>
    <s v="47"/>
    <x v="2"/>
    <x v="1"/>
    <s v="003"/>
    <s v="Z1F0017848"/>
    <s v="0429-0429"/>
    <s v="FC"/>
    <s v="00020639-00020671"/>
    <s v=""/>
    <s v=""/>
    <s v=""/>
    <s v=""/>
    <n v="0"/>
    <s v=""/>
    <s v="VENTAS NO CONTRIBUYENTES"/>
    <s v=""/>
    <n v="926713914.32599998"/>
    <n v="0"/>
    <n v="698924069.54000008"/>
    <n v="0"/>
    <s v="-"/>
    <n v="0"/>
    <n v="196370555.84999999"/>
    <s v="16"/>
    <n v="31419288.936000004"/>
    <n v="0"/>
    <s v="-"/>
    <n v="0"/>
    <n v="0"/>
    <s v="-"/>
    <n v="0"/>
  </r>
  <r>
    <s v="62"/>
    <x v="13"/>
    <x v="1"/>
    <s v="003"/>
    <s v="Z1F0017848"/>
    <s v="0430-0430"/>
    <s v="FC"/>
    <s v="00020672-00020696"/>
    <s v=""/>
    <s v=""/>
    <s v=""/>
    <s v=""/>
    <n v="0"/>
    <s v=""/>
    <s v="VENTAS NO CONTRIBUYENTES"/>
    <s v=""/>
    <n v="610181914.26200008"/>
    <n v="0"/>
    <n v="462956691.25000006"/>
    <n v="0"/>
    <s v="-"/>
    <n v="0"/>
    <n v="126918295.7"/>
    <s v="16"/>
    <n v="20306927.312000003"/>
    <n v="0"/>
    <s v="-"/>
    <n v="0"/>
    <n v="0"/>
    <s v="-"/>
    <n v="0"/>
  </r>
  <r>
    <s v="63"/>
    <x v="13"/>
    <x v="1"/>
    <s v="003"/>
    <s v="Z1F0017848"/>
    <s v="0430"/>
    <s v="FC"/>
    <s v="00020697"/>
    <s v=""/>
    <s v=""/>
    <s v=""/>
    <s v=""/>
    <n v="0"/>
    <s v=""/>
    <s v="DKORAZON S.A"/>
    <s v="J404085823"/>
    <n v="18632040"/>
    <n v="0"/>
    <n v="18632040"/>
    <n v="0"/>
    <s v="-"/>
    <n v="0"/>
    <n v="0"/>
    <s v="-"/>
    <n v="0"/>
    <n v="0"/>
    <s v="-"/>
    <n v="0"/>
    <n v="0"/>
    <s v="-"/>
    <n v="0"/>
  </r>
  <r>
    <s v="64"/>
    <x v="13"/>
    <x v="1"/>
    <s v="003"/>
    <s v="Z1F0017848"/>
    <s v="0430-0430"/>
    <s v="FC"/>
    <s v="00020698-00020723"/>
    <s v=""/>
    <s v=""/>
    <s v=""/>
    <s v=""/>
    <n v="0"/>
    <s v=""/>
    <s v="VENTAS NO CONTRIBUYENTES"/>
    <s v=""/>
    <n v="911412288.38760006"/>
    <n v="0"/>
    <n v="616416361.39999998"/>
    <n v="0"/>
    <s v="-"/>
    <n v="0"/>
    <n v="254306833.60999998"/>
    <s v="16"/>
    <n v="40689093.377600007"/>
    <n v="0"/>
    <s v="-"/>
    <n v="0"/>
    <n v="0"/>
    <s v="-"/>
    <n v="0"/>
  </r>
  <r>
    <s v="65"/>
    <x v="13"/>
    <x v="1"/>
    <s v="003"/>
    <s v="Z1F0017848"/>
    <s v="0430"/>
    <s v="FC"/>
    <s v="00020724"/>
    <s v=""/>
    <s v=""/>
    <s v=""/>
    <s v=""/>
    <n v="0"/>
    <s v=""/>
    <s v="AUTOSERVICIOS CRISS"/>
    <s v="J294282792"/>
    <n v="2884924"/>
    <n v="0"/>
    <n v="2651880"/>
    <n v="200900"/>
    <s v="16"/>
    <n v="32144"/>
    <n v="0"/>
    <s v="-"/>
    <n v="0"/>
    <n v="0"/>
    <s v="-"/>
    <n v="0"/>
    <n v="0"/>
    <s v="-"/>
    <n v="0"/>
  </r>
  <r>
    <s v="88"/>
    <x v="3"/>
    <x v="1"/>
    <s v="003"/>
    <s v="Z1F0017848"/>
    <s v="0431-0431"/>
    <s v="FC"/>
    <s v="00020725-00020808"/>
    <s v=""/>
    <s v=""/>
    <s v=""/>
    <s v=""/>
    <n v="0"/>
    <s v=""/>
    <s v="VENTAS NO CONTRIBUYENTES"/>
    <s v=""/>
    <n v="2264221478.0032001"/>
    <n v="0"/>
    <n v="1546976480.4999995"/>
    <n v="0"/>
    <s v="-"/>
    <n v="0"/>
    <n v="618314653.01999998"/>
    <s v="16"/>
    <n v="98930344.483200014"/>
    <n v="0"/>
    <s v="-"/>
    <n v="0"/>
    <n v="0"/>
    <s v="-"/>
    <n v="0"/>
  </r>
  <r>
    <s v="89"/>
    <x v="3"/>
    <x v="1"/>
    <s v="003"/>
    <s v="Z1F0017848"/>
    <s v="0431"/>
    <s v="FC"/>
    <s v="00020809"/>
    <s v=""/>
    <s v=""/>
    <s v=""/>
    <s v=""/>
    <n v="0"/>
    <s v=""/>
    <s v="MUEBLES ROMANO C.A."/>
    <s v="J307508175"/>
    <n v="60790909.210000001"/>
    <n v="0"/>
    <n v="43975120.009999998"/>
    <n v="14496370"/>
    <s v="16"/>
    <n v="2319419.2000000002"/>
    <n v="0"/>
    <s v="-"/>
    <n v="0"/>
    <n v="0"/>
    <s v="-"/>
    <n v="0"/>
    <n v="0"/>
    <s v="-"/>
    <n v="0"/>
  </r>
  <r>
    <s v="90"/>
    <x v="3"/>
    <x v="1"/>
    <s v="003"/>
    <s v="Z1F0017848"/>
    <s v="0431"/>
    <s v="NC"/>
    <s v=""/>
    <s v="00000065"/>
    <s v=""/>
    <s v="00025339"/>
    <s v="05-05-2021"/>
    <n v="91572114.200000003"/>
    <s v="VEN"/>
    <s v="MARY FRANCO"/>
    <s v="V10282637"/>
    <n v="-10578820"/>
    <n v="0"/>
    <n v="-10578820"/>
    <n v="0"/>
    <s v="-"/>
    <n v="0"/>
    <n v="0"/>
    <s v="-"/>
    <n v="0"/>
    <n v="0"/>
    <s v="-"/>
    <n v="0"/>
    <n v="0"/>
    <s v="-"/>
    <n v="0"/>
  </r>
  <r>
    <s v="91"/>
    <x v="3"/>
    <x v="1"/>
    <s v="003"/>
    <s v="Z1F0017848"/>
    <s v="0431"/>
    <s v="NC"/>
    <s v=""/>
    <s v="00000066"/>
    <s v=""/>
    <s v="00020773"/>
    <s v="06-05-2021"/>
    <n v="12979288"/>
    <s v="VEN"/>
    <s v="WILSON QUINTERO"/>
    <s v="V9195836"/>
    <n v="-3795288"/>
    <n v="0"/>
    <n v="0"/>
    <n v="0"/>
    <s v="-"/>
    <n v="0"/>
    <n v="-3271800"/>
    <s v="16"/>
    <n v="-523488"/>
    <n v="0"/>
    <s v="-"/>
    <n v="0"/>
    <n v="0"/>
    <s v="-"/>
    <n v="0"/>
  </r>
  <r>
    <s v="104"/>
    <x v="4"/>
    <x v="1"/>
    <s v="003"/>
    <s v="Z1F0017848"/>
    <s v="0432-0432"/>
    <s v="FC"/>
    <s v="00020810-00020906"/>
    <s v=""/>
    <s v=""/>
    <s v=""/>
    <s v=""/>
    <n v="0"/>
    <s v=""/>
    <s v="VENTAS NO CONTRIBUYENTES"/>
    <s v=""/>
    <n v="2690495912.6860018"/>
    <n v="0"/>
    <n v="1720840329.1000004"/>
    <n v="0"/>
    <s v="-"/>
    <n v="0"/>
    <n v="835909985.8499999"/>
    <s v="-"/>
    <n v="133745597.73600003"/>
    <n v="0"/>
    <s v="-"/>
    <n v="0"/>
    <n v="0"/>
    <s v="-"/>
    <n v="0"/>
  </r>
  <r>
    <s v="121"/>
    <x v="5"/>
    <x v="1"/>
    <s v="003"/>
    <s v="Z1F0017848"/>
    <s v="0433-0433"/>
    <s v="FC"/>
    <s v="00020907-00020928"/>
    <s v=""/>
    <s v=""/>
    <s v=""/>
    <s v=""/>
    <n v="0"/>
    <s v=""/>
    <s v="VENTAS NO CONTRIBUYENTES"/>
    <s v=""/>
    <n v="790249293.11000001"/>
    <n v="0"/>
    <n v="588880617.35000002"/>
    <n v="0"/>
    <s v="-"/>
    <n v="0"/>
    <n v="173593686"/>
    <s v="-"/>
    <n v="27774989.759999998"/>
    <n v="0"/>
    <s v="-"/>
    <n v="0"/>
    <n v="0"/>
    <s v="-"/>
    <n v="0"/>
  </r>
  <r>
    <s v="122"/>
    <x v="5"/>
    <x v="1"/>
    <s v="003"/>
    <s v="Z1F0017848"/>
    <s v="0433"/>
    <s v="FC"/>
    <s v="00020929"/>
    <s v=""/>
    <s v=""/>
    <s v=""/>
    <s v=""/>
    <n v="0"/>
    <s v=""/>
    <s v="INVERSIONES TRICELL C.A"/>
    <s v="J317523849"/>
    <n v="37248438.5"/>
    <n v="0"/>
    <n v="37248438.5"/>
    <n v="0"/>
    <s v="-"/>
    <n v="0"/>
    <n v="0"/>
    <s v="-"/>
    <n v="0"/>
    <n v="0"/>
    <s v="-"/>
    <n v="0"/>
    <n v="0"/>
    <s v="-"/>
    <n v="0"/>
  </r>
  <r>
    <s v="123"/>
    <x v="5"/>
    <x v="1"/>
    <s v="003"/>
    <s v="Z1F0017848"/>
    <s v="0433-0433"/>
    <s v="FC"/>
    <s v="00020930-00020958"/>
    <s v=""/>
    <s v=""/>
    <s v=""/>
    <s v=""/>
    <n v="0"/>
    <s v=""/>
    <s v="VENTAS NO CONTRIBUYENTES"/>
    <s v=""/>
    <n v="1774462783.8820002"/>
    <n v="0"/>
    <n v="1259448161.55"/>
    <n v="0"/>
    <s v="-"/>
    <n v="0"/>
    <n v="443978122.70000005"/>
    <s v="-"/>
    <n v="71036499.632000014"/>
    <n v="0"/>
    <s v="-"/>
    <n v="0"/>
    <n v="0"/>
    <s v="-"/>
    <n v="0"/>
  </r>
  <r>
    <s v="124"/>
    <x v="5"/>
    <x v="1"/>
    <s v="003"/>
    <s v="Z1F0017848"/>
    <s v="0433"/>
    <s v="FC"/>
    <s v="00020959"/>
    <s v=""/>
    <s v=""/>
    <s v=""/>
    <s v=""/>
    <n v="0"/>
    <s v=""/>
    <s v="CORPORACION TRANSCLEAN2021C.A"/>
    <s v="J412626353"/>
    <n v="30169440"/>
    <n v="0"/>
    <n v="2370620"/>
    <n v="23964500"/>
    <s v="16"/>
    <n v="3834320"/>
    <n v="0"/>
    <s v="-"/>
    <n v="0"/>
    <n v="0"/>
    <s v="-"/>
    <n v="0"/>
    <n v="0"/>
    <s v="-"/>
    <n v="0"/>
  </r>
  <r>
    <s v="125"/>
    <x v="5"/>
    <x v="1"/>
    <s v="003"/>
    <s v="Z1F0017848"/>
    <s v="0433-0433"/>
    <s v="FC"/>
    <s v="00020960-00020964"/>
    <s v=""/>
    <s v=""/>
    <s v=""/>
    <s v=""/>
    <n v="0"/>
    <s v=""/>
    <s v="VENTAS NO CONTRIBUYENTES"/>
    <s v=""/>
    <n v="176170604.81999999"/>
    <n v="0"/>
    <n v="127012969.30000001"/>
    <n v="0"/>
    <s v="-"/>
    <n v="0"/>
    <n v="42377272"/>
    <s v="16"/>
    <n v="6780363.5199999996"/>
    <n v="0"/>
    <s v="-"/>
    <n v="0"/>
    <n v="0"/>
    <s v="-"/>
    <n v="0"/>
  </r>
  <r>
    <s v="126"/>
    <x v="5"/>
    <x v="1"/>
    <s v="003"/>
    <s v="Z1F0017848"/>
    <s v="0433"/>
    <s v="FC"/>
    <s v="00020965"/>
    <s v=""/>
    <s v=""/>
    <s v=""/>
    <s v=""/>
    <n v="0"/>
    <s v=""/>
    <s v="DKORAZON S.A"/>
    <s v="J404085823"/>
    <n v="10612199.4716"/>
    <n v="0"/>
    <n v="5478830"/>
    <n v="4425318.51"/>
    <s v="16"/>
    <n v="708050.96160000004"/>
    <n v="0"/>
    <s v="-"/>
    <n v="0"/>
    <n v="0"/>
    <s v="-"/>
    <n v="0"/>
    <n v="0"/>
    <s v="-"/>
    <n v="0"/>
  </r>
  <r>
    <s v="127"/>
    <x v="5"/>
    <x v="1"/>
    <s v="003"/>
    <s v="Z1F0017848"/>
    <s v="0433-0433"/>
    <s v="FC"/>
    <s v="00020966-00020970"/>
    <s v=""/>
    <s v=""/>
    <s v=""/>
    <s v=""/>
    <n v="0"/>
    <s v=""/>
    <s v="VENTAS NO CONTRIBUYENTES"/>
    <s v=""/>
    <n v="62926037.299999997"/>
    <n v="0"/>
    <n v="37893782.5"/>
    <n v="0"/>
    <s v="-"/>
    <n v="0"/>
    <n v="21579530"/>
    <s v="-"/>
    <n v="3452724.8"/>
    <n v="0"/>
    <s v="-"/>
    <n v="0"/>
    <n v="0"/>
    <s v="-"/>
    <n v="0"/>
  </r>
  <r>
    <s v="141"/>
    <x v="6"/>
    <x v="1"/>
    <s v="003"/>
    <s v="Z1F0017848"/>
    <s v="0434-0434"/>
    <s v="FC"/>
    <s v="00020971-00020973"/>
    <s v=""/>
    <s v=""/>
    <s v=""/>
    <s v=""/>
    <n v="0"/>
    <s v=""/>
    <s v="VENTAS NO CONTRIBUYENTES"/>
    <s v=""/>
    <n v="179178231.07800001"/>
    <n v="0"/>
    <n v="85201273.849999979"/>
    <n v="0"/>
    <s v="-"/>
    <n v="0"/>
    <n v="81014618.299999997"/>
    <s v="16"/>
    <n v="12962338.927999999"/>
    <n v="0"/>
    <s v="-"/>
    <n v="0"/>
    <n v="0"/>
    <s v="-"/>
    <n v="0"/>
  </r>
  <r>
    <s v="142"/>
    <x v="6"/>
    <x v="1"/>
    <s v="003"/>
    <s v="Z1F0017848"/>
    <s v="0434"/>
    <s v="FC"/>
    <s v="00020974"/>
    <s v=""/>
    <s v=""/>
    <s v=""/>
    <s v=""/>
    <n v="0"/>
    <s v=""/>
    <s v="CORPORACION LENOTRE GOURMET C.A"/>
    <s v="J317391004"/>
    <n v="37528694"/>
    <n v="0"/>
    <n v="37528694"/>
    <n v="0"/>
    <s v="-"/>
    <n v="0"/>
    <n v="0"/>
    <s v="-"/>
    <n v="0"/>
    <n v="0"/>
    <s v="-"/>
    <n v="0"/>
    <n v="0"/>
    <s v="-"/>
    <n v="0"/>
  </r>
  <r>
    <s v="143"/>
    <x v="6"/>
    <x v="1"/>
    <s v="003"/>
    <s v="Z1F0017848"/>
    <s v="0434-0434"/>
    <s v="FC"/>
    <s v="00020975-00020977"/>
    <s v=""/>
    <s v=""/>
    <s v=""/>
    <s v=""/>
    <n v="0"/>
    <s v=""/>
    <s v="VENTAS NO CONTRIBUYENTES"/>
    <s v=""/>
    <n v="48436786.399999999"/>
    <n v="0"/>
    <n v="30236050"/>
    <n v="0"/>
    <s v="-"/>
    <n v="0"/>
    <n v="15690290"/>
    <s v="16"/>
    <n v="2510446.4"/>
    <n v="0"/>
    <s v="-"/>
    <n v="0"/>
    <n v="0"/>
    <s v="-"/>
    <n v="0"/>
  </r>
  <r>
    <s v="144"/>
    <x v="6"/>
    <x v="1"/>
    <s v="003"/>
    <s v="Z1F0017848"/>
    <s v="0434"/>
    <s v="FC"/>
    <s v="00020978"/>
    <s v=""/>
    <s v=""/>
    <s v=""/>
    <s v=""/>
    <n v="0"/>
    <s v=""/>
    <s v="INDUSTRIAS LEGA C.A"/>
    <s v="J001912673"/>
    <n v="44235409.876000002"/>
    <n v="0"/>
    <n v="23739922.5"/>
    <n v="17668523.600000001"/>
    <s v="16"/>
    <n v="2826963.7760000001"/>
    <n v="0"/>
    <s v="-"/>
    <n v="0"/>
    <n v="0"/>
    <s v="-"/>
    <n v="0"/>
    <n v="0"/>
    <s v="-"/>
    <n v="0"/>
  </r>
  <r>
    <s v="145"/>
    <x v="6"/>
    <x v="1"/>
    <s v="003"/>
    <s v="Z1F0017848"/>
    <s v="0434-0434"/>
    <s v="FC"/>
    <s v="00020979-00021031"/>
    <s v=""/>
    <s v=""/>
    <s v=""/>
    <s v=""/>
    <n v="0"/>
    <s v=""/>
    <s v="VENTAS NO CONTRIBUYENTES"/>
    <s v=""/>
    <n v="1421248561.5008004"/>
    <n v="0"/>
    <n v="851854528.35000014"/>
    <n v="0"/>
    <s v="-"/>
    <n v="0"/>
    <n v="490856925.12999994"/>
    <s v="-"/>
    <n v="78537108.020800009"/>
    <n v="0"/>
    <s v="-"/>
    <n v="0"/>
    <n v="0"/>
    <s v="-"/>
    <n v="0"/>
  </r>
  <r>
    <s v="157"/>
    <x v="7"/>
    <x v="1"/>
    <s v="003"/>
    <s v="Z1F0017848"/>
    <s v="0435-0435"/>
    <s v="FC"/>
    <s v="00021032-00021050"/>
    <s v=""/>
    <s v=""/>
    <s v=""/>
    <s v=""/>
    <n v="0"/>
    <s v=""/>
    <s v="VENTAS NO CONTRIBUYENTES"/>
    <s v=""/>
    <n v="247420983.25"/>
    <n v="0"/>
    <n v="149026477.25"/>
    <n v="0"/>
    <s v="-"/>
    <n v="0"/>
    <n v="84822850"/>
    <s v="16"/>
    <n v="13571656"/>
    <n v="0"/>
    <s v="-"/>
    <n v="0"/>
    <n v="0"/>
    <s v="-"/>
    <n v="0"/>
  </r>
  <r>
    <s v="158"/>
    <x v="7"/>
    <x v="1"/>
    <s v="003"/>
    <s v="Z1F0017848"/>
    <s v="0435"/>
    <s v="FC"/>
    <s v="00021051"/>
    <s v=""/>
    <s v=""/>
    <s v=""/>
    <s v=""/>
    <n v="0"/>
    <s v=""/>
    <s v="CORPORACION LENOTRE GOURMET C.A"/>
    <s v="J317391004"/>
    <n v="16556025.5"/>
    <n v="0"/>
    <n v="16556025.5"/>
    <n v="0"/>
    <s v="-"/>
    <n v="0"/>
    <n v="0"/>
    <s v="-"/>
    <n v="0"/>
    <n v="0"/>
    <s v="-"/>
    <n v="0"/>
    <n v="0"/>
    <s v="-"/>
    <n v="0"/>
  </r>
  <r>
    <s v="159"/>
    <x v="7"/>
    <x v="1"/>
    <s v="003"/>
    <s v="Z1F0017848"/>
    <s v="0435-0435"/>
    <s v="FC"/>
    <s v="00021052-00021082"/>
    <s v=""/>
    <s v=""/>
    <s v=""/>
    <s v=""/>
    <n v="0"/>
    <s v=""/>
    <s v="VENTAS NO CONTRIBUYENTES"/>
    <s v=""/>
    <n v="712650128.48999989"/>
    <n v="0"/>
    <n v="486543099.30000007"/>
    <n v="0"/>
    <s v="-"/>
    <n v="0"/>
    <n v="194919852.75"/>
    <s v="16"/>
    <n v="31187176.440000005"/>
    <n v="0"/>
    <s v="-"/>
    <n v="0"/>
    <n v="0"/>
    <s v="-"/>
    <n v="0"/>
  </r>
  <r>
    <s v="174"/>
    <x v="8"/>
    <x v="1"/>
    <s v="003"/>
    <s v="Z1F0017848"/>
    <s v="0436-0436"/>
    <s v="FC"/>
    <s v="00021083-00021098"/>
    <s v=""/>
    <s v=""/>
    <s v=""/>
    <s v=""/>
    <n v="0"/>
    <s v=""/>
    <s v="VENTAS NO CONTRIBUYENTES"/>
    <s v=""/>
    <n v="220698956"/>
    <n v="0"/>
    <n v="131044180"/>
    <n v="0"/>
    <s v="-"/>
    <n v="0"/>
    <n v="77288600"/>
    <s v="-"/>
    <n v="12366176"/>
    <n v="0"/>
    <s v="-"/>
    <n v="0"/>
    <n v="0"/>
    <s v="-"/>
    <n v="0"/>
  </r>
  <r>
    <s v="175"/>
    <x v="8"/>
    <x v="1"/>
    <s v="003"/>
    <s v="Z1F0017848"/>
    <s v="0436"/>
    <s v="FC"/>
    <s v="00021099"/>
    <s v=""/>
    <s v=""/>
    <s v=""/>
    <s v=""/>
    <n v="0"/>
    <s v=""/>
    <s v="TONO WELLS"/>
    <s v="J411397326"/>
    <n v="4454550"/>
    <n v="0"/>
    <n v="4454550"/>
    <n v="0"/>
    <s v="-"/>
    <n v="0"/>
    <n v="0"/>
    <s v="-"/>
    <n v="0"/>
    <n v="0"/>
    <s v="-"/>
    <n v="0"/>
    <n v="0"/>
    <s v="-"/>
    <n v="0"/>
  </r>
  <r>
    <s v="176"/>
    <x v="8"/>
    <x v="1"/>
    <s v="003"/>
    <s v="Z1F0017848"/>
    <s v="0436-0436"/>
    <s v="FC"/>
    <s v="00021100-00021110"/>
    <s v=""/>
    <s v=""/>
    <s v=""/>
    <s v=""/>
    <n v="0"/>
    <s v=""/>
    <s v="VENTAS NO CONTRIBUYENTES"/>
    <s v=""/>
    <n v="155739770"/>
    <n v="0"/>
    <n v="98587150"/>
    <n v="0"/>
    <s v="-"/>
    <n v="0"/>
    <n v="49269500"/>
    <s v="16"/>
    <n v="7883120"/>
    <n v="0"/>
    <s v="-"/>
    <n v="0"/>
    <n v="0"/>
    <s v="-"/>
    <n v="0"/>
  </r>
  <r>
    <s v="177"/>
    <x v="8"/>
    <x v="1"/>
    <s v="003"/>
    <s v="Z1F0017848"/>
    <s v="0436"/>
    <s v="FC"/>
    <s v="00021111"/>
    <s v=""/>
    <s v=""/>
    <s v=""/>
    <s v=""/>
    <n v="0"/>
    <s v=""/>
    <s v="ACAROA EMPAQURS TECNICOS"/>
    <s v="J404266119"/>
    <n v="8562540"/>
    <n v="0"/>
    <n v="0"/>
    <n v="7381500"/>
    <s v="16"/>
    <n v="1181040"/>
    <n v="0"/>
    <s v="-"/>
    <n v="0"/>
    <n v="0"/>
    <s v="-"/>
    <n v="0"/>
    <n v="0"/>
    <s v="-"/>
    <n v="0"/>
  </r>
  <r>
    <s v="178"/>
    <x v="8"/>
    <x v="1"/>
    <s v="003"/>
    <s v="Z1F0017848"/>
    <s v="0436-0436"/>
    <s v="FC"/>
    <s v="00021112-00021133"/>
    <s v=""/>
    <s v=""/>
    <s v=""/>
    <s v=""/>
    <n v="0"/>
    <s v=""/>
    <s v="VENTAS NO CONTRIBUYENTES"/>
    <s v=""/>
    <n v="402606478.27999997"/>
    <n v="0"/>
    <n v="310854630.5"/>
    <n v="0"/>
    <s v="-"/>
    <n v="0"/>
    <n v="79096420.5"/>
    <s v="-"/>
    <n v="12655427.279999999"/>
    <n v="0"/>
    <s v="-"/>
    <n v="0"/>
    <n v="0"/>
    <s v="-"/>
    <n v="0"/>
  </r>
  <r>
    <s v="194"/>
    <x v="9"/>
    <x v="1"/>
    <s v="003"/>
    <s v="Z1F0017848"/>
    <s v="0437-0438"/>
    <s v="FC"/>
    <s v="00021134-00021180"/>
    <s v=""/>
    <s v=""/>
    <s v=""/>
    <s v=""/>
    <n v="0"/>
    <s v=""/>
    <s v="VENTAS NO CONTRIBUYENTES"/>
    <s v=""/>
    <n v="983803654.05000007"/>
    <n v="0"/>
    <n v="659374303.04999995"/>
    <n v="0"/>
    <s v="-"/>
    <n v="0"/>
    <n v="279680475"/>
    <s v="16"/>
    <n v="44748876"/>
    <n v="0"/>
    <s v="-"/>
    <n v="0"/>
    <n v="0"/>
    <s v="-"/>
    <n v="0"/>
  </r>
  <r>
    <s v="209"/>
    <x v="14"/>
    <x v="1"/>
    <s v="003"/>
    <s v="Z1F0017848"/>
    <s v="0439-0439"/>
    <s v="FC"/>
    <s v="00021182-00021240"/>
    <s v=""/>
    <s v=""/>
    <s v=""/>
    <s v=""/>
    <n v="0"/>
    <s v=""/>
    <s v="VENTAS NO CONTRIBUYENTES"/>
    <s v=""/>
    <n v="2071813997.5332012"/>
    <n v="0"/>
    <n v="1361576414.4500003"/>
    <n v="0"/>
    <s v="-"/>
    <n v="0"/>
    <n v="612273778.51999998"/>
    <s v="16"/>
    <n v="97963804.563200042"/>
    <n v="0"/>
    <s v="-"/>
    <n v="0"/>
    <n v="0"/>
    <s v="-"/>
    <n v="0"/>
  </r>
  <r>
    <s v="225"/>
    <x v="10"/>
    <x v="1"/>
    <s v="003"/>
    <s v="Z1F0017848"/>
    <s v="0440-0440"/>
    <s v="FC"/>
    <s v="00021241-00021316"/>
    <s v=""/>
    <s v=""/>
    <s v=""/>
    <s v=""/>
    <n v="0"/>
    <s v=""/>
    <s v="VENTAS NO CONTRIBUYENTES"/>
    <s v=""/>
    <n v="1759916112.3688002"/>
    <n v="0"/>
    <n v="1069935426.3999994"/>
    <n v="0"/>
    <s v="-"/>
    <n v="0"/>
    <n v="594810936.18000007"/>
    <s v="-"/>
    <n v="95169749.788800001"/>
    <n v="0"/>
    <s v="-"/>
    <n v="0"/>
    <n v="0"/>
    <s v="-"/>
    <n v="0"/>
  </r>
  <r>
    <s v="241"/>
    <x v="11"/>
    <x v="1"/>
    <s v="003"/>
    <s v="Z1F0017848"/>
    <s v="0441"/>
    <s v="FC"/>
    <s v="00021317"/>
    <s v=""/>
    <s v=""/>
    <s v=""/>
    <s v=""/>
    <n v="0"/>
    <s v=""/>
    <s v="MOTEL PANORAMA"/>
    <s v="J000532214"/>
    <n v="9589640"/>
    <n v="0"/>
    <n v="9589640"/>
    <n v="0"/>
    <s v="-"/>
    <n v="0"/>
    <n v="0"/>
    <s v="-"/>
    <n v="0"/>
    <n v="0"/>
    <s v="-"/>
    <n v="0"/>
    <n v="0"/>
    <s v="-"/>
    <n v="0"/>
  </r>
  <r>
    <s v="242"/>
    <x v="11"/>
    <x v="1"/>
    <s v="003"/>
    <s v="Z1F0017848"/>
    <s v="0441"/>
    <s v="FC"/>
    <s v="00021318"/>
    <s v=""/>
    <s v=""/>
    <s v=""/>
    <s v=""/>
    <n v="0"/>
    <s v=""/>
    <s v="RAIMUNDO HERNANDEZ"/>
    <s v="V5000968"/>
    <n v="4024080"/>
    <n v="0"/>
    <n v="1950000"/>
    <n v="0"/>
    <s v="-"/>
    <n v="0"/>
    <n v="1788000"/>
    <s v="16"/>
    <n v="286080"/>
    <n v="0"/>
    <s v="-"/>
    <n v="0"/>
    <n v="0"/>
    <s v="-"/>
    <n v="0"/>
  </r>
  <r>
    <s v="243"/>
    <x v="11"/>
    <x v="1"/>
    <s v="003"/>
    <s v="Z1F0017848"/>
    <s v="0441"/>
    <s v="FC"/>
    <s v="00021319"/>
    <s v=""/>
    <s v=""/>
    <s v=""/>
    <s v=""/>
    <n v="0"/>
    <s v=""/>
    <s v="TONO WELLS"/>
    <s v="J411397326"/>
    <n v="8807926.4000000004"/>
    <n v="0"/>
    <n v="0"/>
    <n v="7593040"/>
    <s v="16"/>
    <n v="1214886.3999999999"/>
    <n v="0"/>
    <s v="-"/>
    <n v="0"/>
    <n v="0"/>
    <s v="-"/>
    <n v="0"/>
    <n v="0"/>
    <s v="-"/>
    <n v="0"/>
  </r>
  <r>
    <s v="244"/>
    <x v="11"/>
    <x v="1"/>
    <s v="003"/>
    <s v="Z1F0017848"/>
    <s v="0441-0441"/>
    <s v="FC"/>
    <s v="00021320-00021326"/>
    <s v=""/>
    <s v=""/>
    <s v=""/>
    <s v=""/>
    <n v="0"/>
    <s v=""/>
    <s v="VENTAS NO CONTRIBUYENTES"/>
    <s v=""/>
    <n v="100917258.84400001"/>
    <n v="0"/>
    <n v="35612413.000000007"/>
    <n v="0"/>
    <s v="-"/>
    <n v="0"/>
    <n v="56297280.899999999"/>
    <s v="16"/>
    <n v="9007564.9440000001"/>
    <n v="0"/>
    <s v="-"/>
    <n v="0"/>
    <n v="0"/>
    <s v="-"/>
    <n v="0"/>
  </r>
  <r>
    <s v="245"/>
    <x v="11"/>
    <x v="1"/>
    <s v="003"/>
    <s v="Z1F0017848"/>
    <s v="0441"/>
    <s v="FC"/>
    <s v="00021327"/>
    <s v=""/>
    <s v=""/>
    <s v=""/>
    <s v=""/>
    <n v="0"/>
    <s v=""/>
    <s v="GALERIADECOMOBILIA.C.A"/>
    <s v="J312806745"/>
    <n v="3626660"/>
    <n v="0"/>
    <n v="3626660"/>
    <n v="0"/>
    <s v="-"/>
    <n v="0"/>
    <n v="0"/>
    <s v="-"/>
    <n v="0"/>
    <n v="0"/>
    <s v="-"/>
    <n v="0"/>
    <n v="0"/>
    <s v="-"/>
    <n v="0"/>
  </r>
  <r>
    <s v="246"/>
    <x v="11"/>
    <x v="1"/>
    <s v="003"/>
    <s v="Z1F0017848"/>
    <s v="0441-0441"/>
    <s v="FC"/>
    <s v="00021328-00021413"/>
    <s v=""/>
    <s v=""/>
    <s v=""/>
    <s v=""/>
    <n v="0"/>
    <s v=""/>
    <s v="VENTAS NO CONTRIBUYENTES"/>
    <s v=""/>
    <n v="2602486713.8539996"/>
    <n v="0"/>
    <n v="1789112897.5499992"/>
    <n v="0"/>
    <s v="-"/>
    <n v="0"/>
    <n v="701184324.4000001"/>
    <s v="16"/>
    <n v="112189491.90400004"/>
    <n v="0"/>
    <s v="-"/>
    <n v="0"/>
    <n v="0"/>
    <s v="-"/>
    <n v="0"/>
  </r>
  <r>
    <s v="2"/>
    <x v="0"/>
    <x v="1"/>
    <s v="001"/>
    <s v="Z1F0017854"/>
    <s v="0435-0435"/>
    <s v="FC"/>
    <s v="00025058-00025137"/>
    <s v=""/>
    <s v=""/>
    <s v=""/>
    <s v=""/>
    <n v="0"/>
    <s v=""/>
    <s v="VENTAS NO CONTRIBUYENTES"/>
    <s v=""/>
    <n v="2851814556.4725995"/>
    <n v="0"/>
    <n v="1843412779.3150003"/>
    <n v="0"/>
    <s v="-"/>
    <n v="0"/>
    <n v="869311876.8599999"/>
    <s v="16"/>
    <n v="139089900.2976"/>
    <n v="0"/>
    <s v="-"/>
    <n v="0"/>
    <n v="0"/>
    <s v="-"/>
    <n v="0"/>
  </r>
  <r>
    <s v="3"/>
    <x v="0"/>
    <x v="1"/>
    <s v="001"/>
    <s v="Z1F0017854"/>
    <s v="0435"/>
    <s v="NC"/>
    <s v=""/>
    <s v="00000076"/>
    <s v=""/>
    <s v="00006507"/>
    <s v="01-05-2021"/>
    <n v="86300883.200000003"/>
    <s v="VEN"/>
    <s v="ENGEE MUSSO"/>
    <s v="V13735260"/>
    <n v="-8550360"/>
    <n v="0"/>
    <n v="0"/>
    <n v="0"/>
    <s v="-"/>
    <n v="0"/>
    <n v="-7371000"/>
    <s v="16"/>
    <n v="-1179360"/>
    <n v="0"/>
    <s v="-"/>
    <n v="0"/>
    <n v="0"/>
    <s v="-"/>
    <n v="0"/>
  </r>
  <r>
    <s v="18"/>
    <x v="12"/>
    <x v="1"/>
    <s v="001"/>
    <s v="Z1F0017854"/>
    <s v="0436-0436"/>
    <s v="FC"/>
    <s v="00025138-00025223"/>
    <s v=""/>
    <s v=""/>
    <s v=""/>
    <s v=""/>
    <n v="0"/>
    <s v=""/>
    <s v="VENTAS NO CONTRIBUYENTES"/>
    <s v=""/>
    <n v="2202353588.0955992"/>
    <n v="0"/>
    <n v="1524000898.3150001"/>
    <n v="0"/>
    <s v="-"/>
    <n v="0"/>
    <n v="584786801.53499997"/>
    <s v="16"/>
    <n v="93565888.2456"/>
    <n v="0"/>
    <s v="-"/>
    <n v="0"/>
    <n v="0"/>
    <s v="-"/>
    <n v="0"/>
  </r>
  <r>
    <s v="28"/>
    <x v="1"/>
    <x v="1"/>
    <s v="001"/>
    <s v="Z1F0017854"/>
    <s v="0437-0437"/>
    <s v="FC"/>
    <s v="00025224-00025289"/>
    <s v=""/>
    <s v=""/>
    <s v=""/>
    <s v=""/>
    <n v="0"/>
    <s v=""/>
    <s v="VENTAS NO CONTRIBUYENTES"/>
    <s v=""/>
    <n v="1745256685.0899999"/>
    <n v="0"/>
    <n v="1264545385.8399999"/>
    <n v="0"/>
    <s v="-"/>
    <n v="0"/>
    <n v="414406292.45999998"/>
    <s v="16"/>
    <n v="66305006.793600015"/>
    <n v="0"/>
    <s v="-"/>
    <n v="0"/>
    <n v="0"/>
    <s v="-"/>
    <n v="0"/>
  </r>
  <r>
    <s v="40"/>
    <x v="2"/>
    <x v="1"/>
    <s v="001"/>
    <s v="Z1F0017854"/>
    <s v="0438-0438"/>
    <s v="FC"/>
    <s v="00025290-00025332"/>
    <s v=""/>
    <s v=""/>
    <s v=""/>
    <s v=""/>
    <n v="0"/>
    <s v=""/>
    <s v="VENTAS NO CONTRIBUYENTES"/>
    <s v=""/>
    <n v="662185042.48860002"/>
    <n v="0"/>
    <n v="426203627.02499998"/>
    <n v="0"/>
    <s v="-"/>
    <n v="0"/>
    <n v="203432254.71000001"/>
    <s v="16"/>
    <n v="32549160.753599998"/>
    <n v="0"/>
    <s v="-"/>
    <n v="0"/>
    <n v="0"/>
    <s v="-"/>
    <n v="0"/>
  </r>
  <r>
    <s v="41"/>
    <x v="2"/>
    <x v="1"/>
    <s v="001"/>
    <s v="Z1F0017854"/>
    <s v="0438"/>
    <s v="NC"/>
    <s v=""/>
    <s v="00000077"/>
    <s v=""/>
    <s v="00025305"/>
    <s v="04-05-2021"/>
    <n v="4595648.4000000004"/>
    <s v="VEN"/>
    <s v="JESUS GIL"/>
    <s v="V12023091"/>
    <n v="-966848.4"/>
    <n v="0"/>
    <n v="0"/>
    <n v="0"/>
    <s v="-"/>
    <n v="0"/>
    <n v="-833490"/>
    <s v="16"/>
    <n v="-133358.39999999999"/>
    <n v="0"/>
    <s v="-"/>
    <n v="0"/>
    <n v="0"/>
    <s v="-"/>
    <n v="0"/>
  </r>
  <r>
    <s v="42"/>
    <x v="2"/>
    <x v="1"/>
    <s v="001"/>
    <s v="Z1F0017854"/>
    <s v="0438"/>
    <s v="NC"/>
    <s v=""/>
    <s v="00000078"/>
    <s v=""/>
    <s v="00025326"/>
    <s v="04-05-2021"/>
    <n v="16939665.600000001"/>
    <s v="VEN"/>
    <s v="SAMANTA TORO"/>
    <s v="V26323361"/>
    <n v="-12154665.6"/>
    <n v="0"/>
    <n v="0"/>
    <n v="0"/>
    <s v="-"/>
    <n v="0"/>
    <n v="-10478160"/>
    <s v="16"/>
    <n v="-1676505.6"/>
    <n v="0"/>
    <s v="-"/>
    <n v="0"/>
    <n v="0"/>
    <s v="-"/>
    <n v="0"/>
  </r>
  <r>
    <s v="43"/>
    <x v="2"/>
    <x v="1"/>
    <s v="001"/>
    <s v="Z1F0017854"/>
    <s v="0438"/>
    <s v="NC"/>
    <s v=""/>
    <s v="00000079"/>
    <s v=""/>
    <s v="00025326"/>
    <s v="04-05-2021"/>
    <n v="16939665.600000001"/>
    <s v="VEN"/>
    <s v="SAMANTA TORO"/>
    <s v="V26323361"/>
    <n v="-4785000"/>
    <n v="0"/>
    <n v="-4785000"/>
    <n v="0"/>
    <s v="-"/>
    <n v="0"/>
    <n v="0"/>
    <s v="-"/>
    <n v="0"/>
    <n v="0"/>
    <s v="-"/>
    <n v="0"/>
    <n v="0"/>
    <s v="-"/>
    <n v="0"/>
  </r>
  <r>
    <s v="58"/>
    <x v="13"/>
    <x v="1"/>
    <s v="001"/>
    <s v="Z1F0017854"/>
    <s v="0439-0439"/>
    <s v="FC"/>
    <s v="00025333-00025407"/>
    <s v=""/>
    <s v=""/>
    <s v=""/>
    <s v=""/>
    <n v="0"/>
    <s v=""/>
    <s v="VENTAS NO CONTRIBUYENTES"/>
    <s v=""/>
    <n v="1756598112.9439998"/>
    <n v="0"/>
    <n v="1064788871.45"/>
    <n v="0"/>
    <s v="-"/>
    <n v="0"/>
    <n v="596387277.14999986"/>
    <s v="-"/>
    <n v="95421964.343999982"/>
    <n v="0"/>
    <s v="-"/>
    <n v="0"/>
    <n v="0"/>
    <s v="-"/>
    <n v="0"/>
  </r>
  <r>
    <s v="74"/>
    <x v="3"/>
    <x v="1"/>
    <s v="001"/>
    <s v="Z1F0017854"/>
    <s v="0440-0440"/>
    <s v="FC"/>
    <s v="00025408-00025409"/>
    <s v=""/>
    <s v=""/>
    <s v=""/>
    <s v=""/>
    <n v="0"/>
    <s v=""/>
    <s v="VENTAS NO CONTRIBUYENTES"/>
    <s v=""/>
    <n v="17393577.600000001"/>
    <n v="0"/>
    <n v="6314000"/>
    <n v="0"/>
    <s v="-"/>
    <n v="0"/>
    <n v="9551360"/>
    <s v="16"/>
    <n v="1528217.6000000001"/>
    <n v="0"/>
    <s v="-"/>
    <n v="0"/>
    <n v="0"/>
    <s v="-"/>
    <n v="0"/>
  </r>
  <r>
    <s v="75"/>
    <x v="3"/>
    <x v="1"/>
    <s v="001"/>
    <s v="Z1F0017854"/>
    <s v="0440"/>
    <s v="FC"/>
    <s v="00025410"/>
    <s v=""/>
    <s v=""/>
    <s v=""/>
    <s v=""/>
    <n v="0"/>
    <s v=""/>
    <s v="AUTO SERVIVCIOS LARGO CAMINO"/>
    <s v="J308482153"/>
    <n v="7749000"/>
    <n v="0"/>
    <n v="7749000"/>
    <n v="0"/>
    <s v="-"/>
    <n v="0"/>
    <n v="0"/>
    <s v="-"/>
    <n v="0"/>
    <n v="0"/>
    <s v="-"/>
    <n v="0"/>
    <n v="0"/>
    <s v="-"/>
    <n v="0"/>
  </r>
  <r>
    <s v="76"/>
    <x v="3"/>
    <x v="1"/>
    <s v="001"/>
    <s v="Z1F0017854"/>
    <s v="0440-0440"/>
    <s v="FC"/>
    <s v="00025411-00025451"/>
    <s v=""/>
    <s v=""/>
    <s v=""/>
    <s v=""/>
    <n v="0"/>
    <s v=""/>
    <s v="VENTAS NO CONTRIBUYENTES"/>
    <s v=""/>
    <n v="1117776669.5320001"/>
    <n v="0"/>
    <n v="715962337.9000001"/>
    <n v="0"/>
    <s v="-"/>
    <n v="0"/>
    <n v="346391665.19999999"/>
    <s v="-"/>
    <n v="55422666.431999989"/>
    <n v="0"/>
    <s v="-"/>
    <n v="0"/>
    <n v="0"/>
    <s v="-"/>
    <n v="0"/>
  </r>
  <r>
    <s v="77"/>
    <x v="3"/>
    <x v="1"/>
    <s v="001"/>
    <s v="Z1F0017854"/>
    <s v="0440"/>
    <s v="FC"/>
    <s v="00025452"/>
    <s v=""/>
    <s v=""/>
    <s v=""/>
    <s v=""/>
    <n v="0"/>
    <s v=""/>
    <s v="DISTRIBUIDORA MARIN"/>
    <s v="V153938098"/>
    <n v="9736475"/>
    <n v="0"/>
    <n v="9736475"/>
    <n v="0"/>
    <s v="-"/>
    <n v="0"/>
    <n v="0"/>
    <s v="-"/>
    <n v="0"/>
    <n v="0"/>
    <s v="-"/>
    <n v="0"/>
    <n v="0"/>
    <s v="-"/>
    <n v="0"/>
  </r>
  <r>
    <s v="78"/>
    <x v="3"/>
    <x v="1"/>
    <s v="001"/>
    <s v="Z1F0017854"/>
    <s v="0440-0440"/>
    <s v="FC"/>
    <s v="00025453-00025463"/>
    <s v=""/>
    <s v=""/>
    <s v=""/>
    <s v=""/>
    <n v="0"/>
    <s v=""/>
    <s v="VENTAS NO CONTRIBUYENTES"/>
    <s v=""/>
    <n v="214043466.40000001"/>
    <n v="0"/>
    <n v="174585788"/>
    <n v="0"/>
    <s v="-"/>
    <n v="0"/>
    <n v="34015240"/>
    <s v="16"/>
    <n v="5442438.4000000004"/>
    <n v="0"/>
    <s v="-"/>
    <n v="0"/>
    <n v="0"/>
    <s v="-"/>
    <n v="0"/>
  </r>
  <r>
    <s v="79"/>
    <x v="3"/>
    <x v="1"/>
    <s v="001"/>
    <s v="Z1F0017854"/>
    <s v="0440"/>
    <s v="NC"/>
    <s v=""/>
    <s v="00000080"/>
    <s v=""/>
    <s v="00025450"/>
    <s v="06-05-2021"/>
    <n v="15421658"/>
    <s v="VEN"/>
    <s v="LUIS FLORES"/>
    <s v="V6350778"/>
    <n v="-1707650"/>
    <n v="0"/>
    <n v="-1707650"/>
    <n v="0"/>
    <s v="-"/>
    <n v="0"/>
    <n v="0"/>
    <s v="-"/>
    <n v="0"/>
    <n v="0"/>
    <s v="-"/>
    <n v="0"/>
    <n v="0"/>
    <s v="-"/>
    <n v="0"/>
  </r>
  <r>
    <s v="80"/>
    <x v="3"/>
    <x v="1"/>
    <s v="001"/>
    <s v="Z1F0017854"/>
    <s v="0440"/>
    <s v="NC"/>
    <s v=""/>
    <s v="00000081"/>
    <s v=""/>
    <s v="00025441"/>
    <s v="06-05-2021"/>
    <n v="7683793.5999999996"/>
    <s v="VEN"/>
    <s v="KATIUSKA SAMBRANO"/>
    <s v="V10806278"/>
    <n v="-2466937.2000000002"/>
    <n v="0"/>
    <n v="0"/>
    <n v="0"/>
    <s v="-"/>
    <n v="0"/>
    <n v="-2126670"/>
    <s v="16"/>
    <n v="-340267.2"/>
    <n v="0"/>
    <s v="-"/>
    <n v="0"/>
    <n v="0"/>
    <s v="-"/>
    <n v="0"/>
  </r>
  <r>
    <s v="96"/>
    <x v="4"/>
    <x v="1"/>
    <s v="001"/>
    <s v="Z1F0017854"/>
    <s v="0441-0441"/>
    <s v="FC"/>
    <s v="00025464-00025497"/>
    <s v=""/>
    <s v=""/>
    <s v=""/>
    <s v=""/>
    <n v="0"/>
    <s v=""/>
    <s v="VENTAS NO CONTRIBUYENTES"/>
    <s v=""/>
    <n v="864817371.85000002"/>
    <n v="0"/>
    <n v="725966427.45000005"/>
    <n v="0"/>
    <s v="-"/>
    <n v="0"/>
    <n v="119699090"/>
    <s v="-"/>
    <n v="19151854.399999999"/>
    <n v="0"/>
    <s v="-"/>
    <n v="0"/>
    <n v="0"/>
    <s v="-"/>
    <n v="0"/>
  </r>
  <r>
    <s v="97"/>
    <x v="4"/>
    <x v="1"/>
    <s v="001"/>
    <s v="Z1F0017854"/>
    <s v="0441"/>
    <s v="FC"/>
    <s v="00025498"/>
    <s v=""/>
    <s v=""/>
    <s v=""/>
    <s v=""/>
    <n v="0"/>
    <s v=""/>
    <s v="AMARENAS CAKES REPOSTERIA"/>
    <s v="J400736110"/>
    <n v="6323298.7999999998"/>
    <n v="0"/>
    <n v="4029480"/>
    <n v="1977430"/>
    <s v="16"/>
    <n v="316388.8"/>
    <n v="0"/>
    <s v="-"/>
    <n v="0"/>
    <n v="0"/>
    <s v="-"/>
    <n v="0"/>
    <n v="0"/>
    <s v="-"/>
    <n v="0"/>
  </r>
  <r>
    <s v="98"/>
    <x v="4"/>
    <x v="1"/>
    <s v="001"/>
    <s v="Z1F0017854"/>
    <s v="0441-0441"/>
    <s v="FC"/>
    <s v="00025499-00025519"/>
    <s v=""/>
    <s v=""/>
    <s v=""/>
    <s v=""/>
    <n v="0"/>
    <s v=""/>
    <s v="VENTAS NO CONTRIBUYENTES"/>
    <s v=""/>
    <n v="636379569.47439992"/>
    <n v="0"/>
    <n v="427359647"/>
    <n v="0"/>
    <s v="-"/>
    <n v="0"/>
    <n v="180189588.34"/>
    <s v="16"/>
    <n v="28830334.134399999"/>
    <n v="0"/>
    <s v="-"/>
    <n v="0"/>
    <n v="0"/>
    <s v="-"/>
    <n v="0"/>
  </r>
  <r>
    <s v="99"/>
    <x v="4"/>
    <x v="1"/>
    <s v="001"/>
    <s v="Z1F0017854"/>
    <s v="0441"/>
    <s v="FC"/>
    <s v="00025520"/>
    <s v=""/>
    <s v=""/>
    <s v=""/>
    <s v=""/>
    <n v="0"/>
    <s v=""/>
    <s v="MEMORIALES MINERAS"/>
    <s v="J400923247"/>
    <n v="31964481.5"/>
    <n v="0"/>
    <n v="13787049.5"/>
    <n v="15670200"/>
    <s v="16"/>
    <n v="2507232"/>
    <n v="0"/>
    <s v="-"/>
    <n v="0"/>
    <n v="0"/>
    <s v="-"/>
    <n v="0"/>
    <n v="0"/>
    <s v="-"/>
    <n v="0"/>
  </r>
  <r>
    <s v="100"/>
    <x v="4"/>
    <x v="1"/>
    <s v="001"/>
    <s v="Z1F0017854"/>
    <s v="0441-0442"/>
    <s v="FC"/>
    <s v="00025521-00025530"/>
    <s v=""/>
    <s v=""/>
    <s v=""/>
    <s v=""/>
    <n v="0"/>
    <s v=""/>
    <s v="VENTAS NO CONTRIBUYENTES"/>
    <s v=""/>
    <n v="470586493.07999998"/>
    <n v="0"/>
    <n v="183283108.25"/>
    <n v="0"/>
    <s v="-"/>
    <n v="0"/>
    <n v="247675331.75"/>
    <s v="16"/>
    <n v="39628053.080000006"/>
    <n v="0"/>
    <s v="-"/>
    <n v="0"/>
    <n v="0"/>
    <s v="-"/>
    <n v="0"/>
  </r>
  <r>
    <s v="115"/>
    <x v="5"/>
    <x v="1"/>
    <s v="001"/>
    <s v="Z1F0017854"/>
    <s v="0443-0443"/>
    <s v="FC"/>
    <s v="00025531-00025566"/>
    <s v=""/>
    <s v=""/>
    <s v=""/>
    <s v=""/>
    <n v="0"/>
    <s v=""/>
    <s v="VENTAS NO CONTRIBUYENTES"/>
    <s v=""/>
    <n v="1175584738.74"/>
    <n v="0"/>
    <n v="846892156.9000001"/>
    <n v="0"/>
    <s v="-"/>
    <n v="0"/>
    <n v="283355674"/>
    <s v="16"/>
    <n v="45336907.840000004"/>
    <n v="0"/>
    <s v="-"/>
    <n v="0"/>
    <n v="0"/>
    <s v="-"/>
    <n v="0"/>
  </r>
  <r>
    <s v="116"/>
    <x v="5"/>
    <x v="1"/>
    <s v="001"/>
    <s v="Z1F0017854"/>
    <s v="0443"/>
    <s v="FC"/>
    <s v="00025567"/>
    <s v=""/>
    <s v=""/>
    <s v=""/>
    <s v=""/>
    <n v="0"/>
    <s v=""/>
    <s v="BODEGON BIELE VITE C.A."/>
    <s v="J410610832"/>
    <n v="57408696.649999999"/>
    <n v="0"/>
    <n v="51159788.25"/>
    <n v="5386990"/>
    <s v="16"/>
    <n v="861918.4"/>
    <n v="0"/>
    <s v="-"/>
    <n v="0"/>
    <n v="0"/>
    <s v="-"/>
    <n v="0"/>
    <n v="0"/>
    <s v="-"/>
    <n v="0"/>
  </r>
  <r>
    <s v="117"/>
    <x v="5"/>
    <x v="1"/>
    <s v="001"/>
    <s v="Z1F0017854"/>
    <s v="0443-0443"/>
    <s v="FC"/>
    <s v="00025568-00025588"/>
    <s v=""/>
    <s v=""/>
    <s v=""/>
    <s v=""/>
    <n v="0"/>
    <s v=""/>
    <s v="VENTAS NO CONTRIBUYENTES"/>
    <s v=""/>
    <n v="668005665.11599994"/>
    <n v="0"/>
    <n v="439933891.89999998"/>
    <n v="0"/>
    <s v="-"/>
    <n v="0"/>
    <n v="196613597.59999999"/>
    <s v="16"/>
    <n v="31458175.616"/>
    <n v="0"/>
    <s v="-"/>
    <n v="0"/>
    <n v="0"/>
    <s v="-"/>
    <n v="0"/>
  </r>
  <r>
    <s v="118"/>
    <x v="5"/>
    <x v="1"/>
    <s v="001"/>
    <s v="Z1F0017854"/>
    <s v="0443"/>
    <s v="FC"/>
    <s v="00025589"/>
    <s v=""/>
    <s v=""/>
    <s v=""/>
    <s v=""/>
    <n v="0"/>
    <s v=""/>
    <s v="FUNDAVIGEA"/>
    <s v="J298180811"/>
    <n v="9845592.4000000004"/>
    <n v="0"/>
    <n v="7192220"/>
    <n v="2287390"/>
    <s v="16"/>
    <n v="365982.4"/>
    <n v="0"/>
    <s v="-"/>
    <n v="0"/>
    <n v="0"/>
    <s v="-"/>
    <n v="0"/>
    <n v="0"/>
    <s v="-"/>
    <n v="0"/>
  </r>
  <r>
    <s v="119"/>
    <x v="5"/>
    <x v="1"/>
    <s v="001"/>
    <s v="Z1F0017854"/>
    <s v="0443-0443"/>
    <s v="FC"/>
    <s v="00025590-00025610"/>
    <s v=""/>
    <s v=""/>
    <s v=""/>
    <s v=""/>
    <n v="0"/>
    <s v=""/>
    <s v="VENTAS NO CONTRIBUYENTES"/>
    <s v=""/>
    <n v="772083811.78600001"/>
    <n v="0"/>
    <n v="525400645.35000002"/>
    <n v="0"/>
    <s v="-"/>
    <n v="0"/>
    <n v="212657902.09999999"/>
    <s v="16"/>
    <n v="34025264.335999995"/>
    <n v="0"/>
    <s v="-"/>
    <n v="0"/>
    <n v="0"/>
    <s v="-"/>
    <n v="0"/>
  </r>
  <r>
    <s v="135"/>
    <x v="6"/>
    <x v="1"/>
    <s v="001"/>
    <s v="Z1F0017854"/>
    <s v="0444-0444"/>
    <s v="FC"/>
    <s v="00025611-00025661"/>
    <s v=""/>
    <s v=""/>
    <s v=""/>
    <s v=""/>
    <n v="0"/>
    <s v=""/>
    <s v="VENTAS NO CONTRIBUYENTES"/>
    <s v=""/>
    <n v="1411477916.6200001"/>
    <n v="0"/>
    <n v="924862568.79999995"/>
    <n v="0"/>
    <s v="-"/>
    <n v="0"/>
    <n v="419495989.5"/>
    <s v="16"/>
    <n v="67119358.319999993"/>
    <n v="0"/>
    <s v="-"/>
    <n v="0"/>
    <n v="0"/>
    <s v="-"/>
    <n v="0"/>
  </r>
  <r>
    <s v="136"/>
    <x v="6"/>
    <x v="1"/>
    <s v="001"/>
    <s v="Z1F0017854"/>
    <s v="0444"/>
    <s v="FC"/>
    <s v="00025662"/>
    <s v=""/>
    <s v=""/>
    <s v=""/>
    <s v=""/>
    <n v="0"/>
    <s v=""/>
    <s v="FESTEJOS DON LUIS XV CA"/>
    <s v="J401405916"/>
    <n v="7725580.7999999998"/>
    <n v="0"/>
    <n v="4566170"/>
    <n v="2723630"/>
    <s v="16"/>
    <n v="435780.8"/>
    <n v="0"/>
    <s v="-"/>
    <n v="0"/>
    <n v="0"/>
    <s v="-"/>
    <n v="0"/>
    <n v="0"/>
    <s v="-"/>
    <n v="0"/>
  </r>
  <r>
    <s v="137"/>
    <x v="6"/>
    <x v="1"/>
    <s v="001"/>
    <s v="Z1F0017854"/>
    <s v="0444-0444"/>
    <s v="FC"/>
    <s v="00025663-00025695"/>
    <s v=""/>
    <s v=""/>
    <s v=""/>
    <s v=""/>
    <n v="0"/>
    <s v=""/>
    <s v="VENTAS NO CONTRIBUYENTES"/>
    <s v=""/>
    <n v="598353699.87680006"/>
    <n v="0"/>
    <n v="305615060.25"/>
    <n v="0"/>
    <s v="-"/>
    <n v="0"/>
    <n v="252360896.23000002"/>
    <s v="16"/>
    <n v="40377743.396799996"/>
    <n v="0"/>
    <s v="-"/>
    <n v="0"/>
    <n v="0"/>
    <s v="-"/>
    <n v="0"/>
  </r>
  <r>
    <s v="153"/>
    <x v="7"/>
    <x v="1"/>
    <s v="001"/>
    <s v="Z1F0017854"/>
    <s v="0445-0445"/>
    <s v="FC"/>
    <s v="00025696-00025744"/>
    <s v=""/>
    <s v=""/>
    <s v=""/>
    <s v=""/>
    <n v="0"/>
    <s v=""/>
    <s v="VENTAS NO CONTRIBUYENTES"/>
    <s v=""/>
    <n v="1060569667.6348"/>
    <n v="0"/>
    <n v="718186447.04999995"/>
    <n v="0"/>
    <s v="-"/>
    <n v="0"/>
    <n v="295157948.77999997"/>
    <s v="16"/>
    <n v="47225271.804799996"/>
    <n v="0"/>
    <s v="-"/>
    <n v="0"/>
    <n v="0"/>
    <s v="-"/>
    <n v="0"/>
  </r>
  <r>
    <s v="154"/>
    <x v="7"/>
    <x v="1"/>
    <s v="001"/>
    <s v="Z1F0017854"/>
    <s v="0445"/>
    <s v="NC"/>
    <s v=""/>
    <s v="00000082"/>
    <s v=""/>
    <s v="00006765"/>
    <s v="09-05-2021"/>
    <n v="44273481"/>
    <s v="VEN"/>
    <s v="OSWALDO RIVERA"/>
    <s v="V19335050"/>
    <n v="-24344775"/>
    <n v="0"/>
    <n v="0"/>
    <n v="0"/>
    <s v="-"/>
    <n v="0"/>
    <n v="-20986875"/>
    <s v="16"/>
    <n v="-3357900"/>
    <n v="0"/>
    <s v="-"/>
    <n v="0"/>
    <n v="0"/>
    <s v="-"/>
    <n v="0"/>
  </r>
  <r>
    <s v="171"/>
    <x v="8"/>
    <x v="1"/>
    <s v="001"/>
    <s v="Z1F0017854"/>
    <s v="0446-0446"/>
    <s v="FC"/>
    <s v="00025745-00025793"/>
    <s v=""/>
    <s v=""/>
    <s v=""/>
    <s v=""/>
    <n v="0"/>
    <s v=""/>
    <s v="VENTAS NO CONTRIBUYENTES"/>
    <s v=""/>
    <n v="1013419131.8199999"/>
    <n v="0"/>
    <n v="776475483.54999995"/>
    <n v="0"/>
    <s v="-"/>
    <n v="0"/>
    <n v="204261765.75"/>
    <s v="-"/>
    <n v="32681882.52"/>
    <n v="0"/>
    <s v="-"/>
    <n v="0"/>
    <n v="0"/>
    <s v="-"/>
    <n v="0"/>
  </r>
  <r>
    <s v="172"/>
    <x v="8"/>
    <x v="1"/>
    <s v="001"/>
    <s v="Z1F0017854"/>
    <s v="0446"/>
    <s v="FC"/>
    <s v="00025794"/>
    <s v=""/>
    <s v=""/>
    <s v=""/>
    <s v=""/>
    <n v="0"/>
    <s v=""/>
    <s v="BODEGON BIELE VITE C.A."/>
    <s v="J410610832"/>
    <n v="53243016"/>
    <n v="0"/>
    <n v="15931500"/>
    <n v="32165100"/>
    <s v="16"/>
    <n v="5146416"/>
    <n v="0"/>
    <s v="-"/>
    <n v="0"/>
    <n v="0"/>
    <s v="-"/>
    <n v="0"/>
    <n v="0"/>
    <s v="-"/>
    <n v="0"/>
  </r>
  <r>
    <s v="173"/>
    <x v="8"/>
    <x v="1"/>
    <s v="001"/>
    <s v="Z1F0017854"/>
    <s v="0446-0446"/>
    <s v="FC"/>
    <s v="00025795-00025852"/>
    <s v=""/>
    <s v=""/>
    <s v=""/>
    <s v=""/>
    <n v="0"/>
    <s v=""/>
    <s v="VENTAS NO CONTRIBUYENTES"/>
    <s v=""/>
    <n v="1344677794.6099999"/>
    <n v="0"/>
    <n v="926075347.54999995"/>
    <n v="0"/>
    <s v="-"/>
    <n v="0"/>
    <n v="360864178.5"/>
    <s v="-"/>
    <n v="57738268.560000002"/>
    <n v="0"/>
    <s v="-"/>
    <n v="0"/>
    <n v="0"/>
    <s v="-"/>
    <n v="0"/>
  </r>
  <r>
    <s v="189"/>
    <x v="9"/>
    <x v="1"/>
    <s v="001"/>
    <s v="Z1F0017854"/>
    <s v="0447-0447"/>
    <s v="FC"/>
    <s v="00025853-00025901"/>
    <s v=""/>
    <s v=""/>
    <s v=""/>
    <s v=""/>
    <n v="0"/>
    <s v=""/>
    <s v="VENTAS NO CONTRIBUYENTES"/>
    <s v=""/>
    <n v="1207981702.7868001"/>
    <n v="0"/>
    <n v="722204879.54999995"/>
    <n v="0"/>
    <s v="-"/>
    <n v="0"/>
    <n v="418773123.48000002"/>
    <s v="16"/>
    <n v="67003699.756799996"/>
    <n v="0"/>
    <s v="-"/>
    <n v="0"/>
    <n v="0"/>
    <s v="-"/>
    <n v="0"/>
  </r>
  <r>
    <s v="190"/>
    <x v="9"/>
    <x v="1"/>
    <s v="001"/>
    <s v="Z1F0017854"/>
    <s v="0447"/>
    <s v="FC"/>
    <s v="00025902"/>
    <s v=""/>
    <s v=""/>
    <s v=""/>
    <s v=""/>
    <n v="0"/>
    <s v=""/>
    <s v="FUNDAVIGEA"/>
    <s v="J298180811"/>
    <n v="3900000"/>
    <n v="0"/>
    <n v="3900000"/>
    <n v="0"/>
    <s v="-"/>
    <n v="0"/>
    <n v="0"/>
    <s v="-"/>
    <n v="0"/>
    <n v="0"/>
    <s v="-"/>
    <n v="0"/>
    <n v="0"/>
    <s v="-"/>
    <n v="0"/>
  </r>
  <r>
    <s v="191"/>
    <x v="9"/>
    <x v="1"/>
    <s v="001"/>
    <s v="Z1F0017854"/>
    <s v="0447-0447"/>
    <s v="FC"/>
    <s v="00025903-00025913"/>
    <s v=""/>
    <s v=""/>
    <s v=""/>
    <s v=""/>
    <n v="0"/>
    <s v=""/>
    <s v="VENTAS NO CONTRIBUYENTES"/>
    <s v=""/>
    <n v="400297970.30159998"/>
    <n v="0"/>
    <n v="288782711.25"/>
    <n v="0"/>
    <s v="-"/>
    <n v="0"/>
    <n v="96133844.00999999"/>
    <s v="-"/>
    <n v="15381415.0416"/>
    <n v="0"/>
    <s v="-"/>
    <n v="0"/>
    <n v="0"/>
    <s v="-"/>
    <n v="0"/>
  </r>
  <r>
    <s v="192"/>
    <x v="9"/>
    <x v="1"/>
    <s v="001"/>
    <s v="Z1F0017854"/>
    <s v="0447"/>
    <s v="NC"/>
    <s v=""/>
    <s v="00000083"/>
    <s v=""/>
    <s v="00025887"/>
    <s v="12-05-2021"/>
    <n v="142695035.63"/>
    <s v="VEN"/>
    <s v="NORIS LOPEZ"/>
    <s v="V10279210"/>
    <n v="-335730"/>
    <n v="0"/>
    <n v="-335730"/>
    <n v="0"/>
    <s v="-"/>
    <n v="0"/>
    <n v="0"/>
    <s v="-"/>
    <n v="0"/>
    <n v="0"/>
    <s v="-"/>
    <n v="0"/>
    <n v="0"/>
    <s v="-"/>
    <n v="0"/>
  </r>
  <r>
    <s v="203"/>
    <x v="14"/>
    <x v="1"/>
    <s v="001"/>
    <s v="Z1F0017854"/>
    <s v="0448-0448"/>
    <s v="FC"/>
    <s v="00025914-00025968"/>
    <s v=""/>
    <s v=""/>
    <s v=""/>
    <s v=""/>
    <n v="0"/>
    <s v=""/>
    <s v="VENTAS NO CONTRIBUYENTES"/>
    <s v=""/>
    <n v="1015486495.1668"/>
    <n v="0"/>
    <n v="718440864.86000001"/>
    <n v="0"/>
    <s v="-"/>
    <n v="0"/>
    <n v="256073819.22999999"/>
    <s v="16"/>
    <n v="40971811.076800004"/>
    <n v="0"/>
    <s v="-"/>
    <n v="0"/>
    <n v="0"/>
    <s v="-"/>
    <n v="0"/>
  </r>
  <r>
    <s v="218"/>
    <x v="10"/>
    <x v="1"/>
    <s v="001"/>
    <s v="Z1F0017854"/>
    <s v="0449-0449"/>
    <s v="FC"/>
    <s v="00025969-00025991"/>
    <s v=""/>
    <s v=""/>
    <s v=""/>
    <s v=""/>
    <n v="0"/>
    <s v=""/>
    <s v="VENTAS NO CONTRIBUYENTES"/>
    <s v=""/>
    <n v="609956329.54000008"/>
    <n v="0"/>
    <n v="428686361.29999995"/>
    <n v="0"/>
    <s v="-"/>
    <n v="0"/>
    <n v="156267214"/>
    <s v="16"/>
    <n v="25002754.239999998"/>
    <n v="0"/>
    <s v="-"/>
    <n v="0"/>
    <n v="0"/>
    <s v="-"/>
    <n v="0"/>
  </r>
  <r>
    <s v="219"/>
    <x v="10"/>
    <x v="1"/>
    <s v="001"/>
    <s v="Z1F0017854"/>
    <s v="0449"/>
    <s v="FC"/>
    <s v="00025992"/>
    <s v=""/>
    <s v=""/>
    <s v=""/>
    <s v=""/>
    <n v="0"/>
    <s v=""/>
    <s v="GUIFEL CAFE"/>
    <s v="J406087882"/>
    <n v="43197292.799999997"/>
    <n v="0"/>
    <n v="21744160"/>
    <n v="18494080"/>
    <s v="16"/>
    <n v="2959052.7999999998"/>
    <n v="0"/>
    <s v="-"/>
    <n v="0"/>
    <n v="0"/>
    <s v="-"/>
    <n v="0"/>
    <n v="0"/>
    <s v="-"/>
    <n v="0"/>
  </r>
  <r>
    <s v="220"/>
    <x v="10"/>
    <x v="1"/>
    <s v="001"/>
    <s v="Z1F0017854"/>
    <s v="0449-0449"/>
    <s v="FC"/>
    <s v="00025993-00026084"/>
    <s v=""/>
    <s v=""/>
    <s v=""/>
    <s v=""/>
    <n v="0"/>
    <s v=""/>
    <s v="VENTAS NO CONTRIBUYENTES"/>
    <s v=""/>
    <n v="2753829848.7999997"/>
    <n v="0"/>
    <n v="1843254945.4000001"/>
    <n v="0"/>
    <s v="-"/>
    <n v="0"/>
    <n v="784978365"/>
    <s v="16"/>
    <n v="125596538.39999996"/>
    <n v="0"/>
    <s v="-"/>
    <n v="0"/>
    <n v="0"/>
    <s v="-"/>
    <n v="0"/>
  </r>
  <r>
    <s v="221"/>
    <x v="10"/>
    <x v="1"/>
    <s v="001"/>
    <s v="Z1F0017854"/>
    <s v="0449"/>
    <s v="NC"/>
    <s v=""/>
    <s v="00000084"/>
    <s v=""/>
    <s v="00025969"/>
    <s v="14-05-2021"/>
    <n v="8848423.5999999996"/>
    <s v="VEN"/>
    <s v="EDINSON RONDON"/>
    <s v="V19387069"/>
    <n v="-4950000"/>
    <n v="0"/>
    <n v="-4950000"/>
    <n v="0"/>
    <s v="-"/>
    <n v="0"/>
    <n v="0"/>
    <s v="-"/>
    <n v="0"/>
    <n v="0"/>
    <s v="-"/>
    <n v="0"/>
    <n v="0"/>
    <s v="-"/>
    <n v="0"/>
  </r>
  <r>
    <s v="702"/>
    <x v="0"/>
    <x v="1"/>
    <s v="001"/>
    <s v="Z1F0017854"/>
    <s v="0433-0434"/>
    <s v="FC"/>
    <s v="00024962-00025057"/>
    <s v=""/>
    <s v=""/>
    <s v=""/>
    <s v=""/>
    <n v="0"/>
    <s v=""/>
    <s v="VENTAS NO CONTRIBUYENTES"/>
    <s v=""/>
    <n v="61600.01"/>
    <n v="0"/>
    <n v="61600.01"/>
    <n v="0"/>
    <s v="-"/>
    <n v="0"/>
    <n v="0"/>
    <s v="16"/>
    <n v="0"/>
    <n v="0"/>
    <s v="-"/>
    <n v="0"/>
    <n v="0"/>
    <s v="-"/>
    <n v="0"/>
  </r>
  <r>
    <s v="235"/>
    <x v="11"/>
    <x v="1"/>
    <s v="001"/>
    <s v="Z1F0017854"/>
    <s v="0450-0450"/>
    <s v="FC"/>
    <s v="00026085-00026159"/>
    <s v=""/>
    <s v=""/>
    <s v=""/>
    <s v=""/>
    <n v="0"/>
    <s v=""/>
    <s v="VENTAS NO CONTRIBUYENTES"/>
    <s v=""/>
    <n v="2469102929.9943995"/>
    <n v="0"/>
    <n v="1838919383.7000003"/>
    <n v="0"/>
    <s v="-"/>
    <n v="0"/>
    <n v="543261677.84000003"/>
    <s v="16"/>
    <n v="86921868.454400018"/>
    <n v="0"/>
    <s v="-"/>
    <n v="0"/>
    <n v="0"/>
    <s v="-"/>
    <n v="0"/>
  </r>
  <r>
    <s v="236"/>
    <x v="11"/>
    <x v="1"/>
    <s v="001"/>
    <s v="Z1F0017854"/>
    <s v="0450"/>
    <s v="FC"/>
    <s v="00026160"/>
    <s v=""/>
    <s v=""/>
    <s v=""/>
    <s v=""/>
    <n v="0"/>
    <s v=""/>
    <s v="MEMORIALES MINERAS"/>
    <s v="J400923247"/>
    <n v="6014832"/>
    <n v="0"/>
    <n v="0"/>
    <n v="5185200"/>
    <s v="16"/>
    <n v="829632"/>
    <n v="0"/>
    <s v="-"/>
    <n v="0"/>
    <n v="0"/>
    <s v="-"/>
    <n v="0"/>
    <n v="0"/>
    <s v="-"/>
    <n v="0"/>
  </r>
  <r>
    <s v="237"/>
    <x v="11"/>
    <x v="1"/>
    <s v="001"/>
    <s v="Z1F0017854"/>
    <s v="0450-0450"/>
    <s v="FC"/>
    <s v="00026161-00026169"/>
    <s v=""/>
    <s v=""/>
    <s v=""/>
    <s v=""/>
    <n v="0"/>
    <s v=""/>
    <s v="VENTAS NO CONTRIBUYENTES"/>
    <s v=""/>
    <n v="290433344.39999998"/>
    <n v="0"/>
    <n v="233852442"/>
    <n v="0"/>
    <s v="-"/>
    <n v="0"/>
    <n v="48776640"/>
    <s v="16"/>
    <n v="7804262.3999999994"/>
    <n v="0"/>
    <s v="-"/>
    <n v="0"/>
    <n v="0"/>
    <s v="-"/>
    <n v="0"/>
  </r>
  <r>
    <s v="8"/>
    <x v="0"/>
    <x v="1"/>
    <s v="004"/>
    <s v="Z1F0017963"/>
    <s v="0428"/>
    <s v="FC"/>
    <s v="00012269"/>
    <s v=""/>
    <s v=""/>
    <s v=""/>
    <s v=""/>
    <n v="0"/>
    <s v=""/>
    <s v="FUNDAVIGEA"/>
    <s v="J298180811"/>
    <n v="18378738"/>
    <n v="0"/>
    <n v="12360600"/>
    <n v="5188050"/>
    <s v="16"/>
    <n v="830088"/>
    <n v="0"/>
    <s v="-"/>
    <n v="0"/>
    <n v="0"/>
    <s v="-"/>
    <n v="0"/>
    <n v="0"/>
    <s v="-"/>
    <n v="0"/>
  </r>
  <r>
    <s v="9"/>
    <x v="0"/>
    <x v="1"/>
    <s v="004"/>
    <s v="Z1F0017963"/>
    <s v="0428-0429"/>
    <s v="FC"/>
    <s v="00012270-00012325"/>
    <s v=""/>
    <s v=""/>
    <s v=""/>
    <s v=""/>
    <n v="0"/>
    <s v=""/>
    <s v="VENTAS NO CONTRIBUYENTES"/>
    <s v=""/>
    <n v="1724552746.8046002"/>
    <n v="0"/>
    <n v="1164834772.8249998"/>
    <n v="0"/>
    <s v="-"/>
    <n v="0"/>
    <n v="482515494.81"/>
    <s v="16"/>
    <n v="77202479.16960001"/>
    <n v="0"/>
    <s v="-"/>
    <n v="0"/>
    <n v="0"/>
    <s v="-"/>
    <n v="0"/>
  </r>
  <r>
    <s v="10"/>
    <x v="0"/>
    <x v="1"/>
    <s v="004"/>
    <s v="Z1F0017963"/>
    <s v="0429"/>
    <s v="FC"/>
    <s v="00012326"/>
    <s v=""/>
    <s v=""/>
    <s v=""/>
    <s v=""/>
    <n v="0"/>
    <s v=""/>
    <s v="BODEGON BIELE VITE C.A."/>
    <s v="J410610832"/>
    <n v="34239726.674999997"/>
    <n v="0"/>
    <n v="34239726.674999997"/>
    <n v="0"/>
    <s v="-"/>
    <n v="0"/>
    <n v="0"/>
    <s v="-"/>
    <n v="0"/>
    <n v="0"/>
    <s v="-"/>
    <n v="0"/>
    <n v="0"/>
    <s v="-"/>
    <n v="0"/>
  </r>
  <r>
    <s v="11"/>
    <x v="0"/>
    <x v="1"/>
    <s v="004"/>
    <s v="Z1F0017963"/>
    <s v="0429-0429"/>
    <s v="FC"/>
    <s v="00012327-00012359"/>
    <s v=""/>
    <s v=""/>
    <s v=""/>
    <s v=""/>
    <n v="0"/>
    <s v=""/>
    <s v="VENTAS NO CONTRIBUYENTES"/>
    <s v=""/>
    <n v="934418371.97599971"/>
    <n v="0"/>
    <n v="749309129"/>
    <n v="0"/>
    <s v="-"/>
    <n v="0"/>
    <n v="159576933.59999999"/>
    <s v="16"/>
    <n v="25532309.376000002"/>
    <n v="0"/>
    <s v="-"/>
    <n v="0"/>
    <n v="0"/>
    <s v="-"/>
    <n v="0"/>
  </r>
  <r>
    <s v="23"/>
    <x v="12"/>
    <x v="1"/>
    <s v="004"/>
    <s v="Z1F0017963"/>
    <s v="0430-0430"/>
    <s v="FC"/>
    <s v="00012360-00012390"/>
    <s v=""/>
    <s v=""/>
    <s v=""/>
    <s v=""/>
    <n v="0"/>
    <s v=""/>
    <s v="VENTAS NO CONTRIBUYENTES"/>
    <s v=""/>
    <n v="934892134.52199972"/>
    <n v="0"/>
    <n v="759824269.89999986"/>
    <n v="0"/>
    <s v="-"/>
    <n v="0"/>
    <n v="150920572.94999999"/>
    <s v="16"/>
    <n v="24147291.672000002"/>
    <n v="0"/>
    <s v="-"/>
    <n v="0"/>
    <n v="0"/>
    <s v="-"/>
    <n v="0"/>
  </r>
  <r>
    <s v="24"/>
    <x v="12"/>
    <x v="1"/>
    <s v="004"/>
    <s v="Z1F0017963"/>
    <s v="0430"/>
    <s v="NC"/>
    <s v=""/>
    <s v="00000042"/>
    <s v=""/>
    <s v="00020543"/>
    <s v="02-05-2021"/>
    <n v="19393058.48"/>
    <s v="VEN"/>
    <s v="MIRIAN QUINTERO"/>
    <s v="V4851075"/>
    <n v="-1097712"/>
    <n v="0"/>
    <n v="-1097712"/>
    <n v="0"/>
    <s v="-"/>
    <n v="0"/>
    <n v="0"/>
    <s v="-"/>
    <n v="0"/>
    <n v="0"/>
    <s v="-"/>
    <n v="0"/>
    <n v="0"/>
    <s v="-"/>
    <n v="0"/>
  </r>
  <r>
    <s v="33"/>
    <x v="1"/>
    <x v="1"/>
    <s v="004"/>
    <s v="Z1F0017963"/>
    <s v="0431-0431"/>
    <s v="FC"/>
    <s v="00012391-00012429"/>
    <s v=""/>
    <s v=""/>
    <s v=""/>
    <s v=""/>
    <n v="0"/>
    <s v=""/>
    <s v="VENTAS NO CONTRIBUYENTES"/>
    <s v=""/>
    <n v="851950801.2141999"/>
    <n v="0"/>
    <n v="404898227.36499995"/>
    <n v="0"/>
    <s v="-"/>
    <n v="0"/>
    <n v="385390149.87000006"/>
    <s v="16"/>
    <n v="61662423.979200013"/>
    <n v="0"/>
    <s v="-"/>
    <n v="0"/>
    <n v="0"/>
    <s v="-"/>
    <n v="0"/>
  </r>
  <r>
    <s v="34"/>
    <x v="1"/>
    <x v="1"/>
    <s v="004"/>
    <s v="Z1F0017963"/>
    <s v="0431"/>
    <s v="FC"/>
    <s v="00012430"/>
    <s v=""/>
    <s v=""/>
    <s v=""/>
    <s v=""/>
    <n v="0"/>
    <s v=""/>
    <s v="TECH SOURCE DISTRIBUIDORES C.A"/>
    <s v="J500036833"/>
    <n v="122037797.63699999"/>
    <n v="0"/>
    <n v="59929561.125"/>
    <n v="53541583.200000003"/>
    <s v="16"/>
    <n v="8566653.3120000008"/>
    <n v="0"/>
    <s v="-"/>
    <n v="0"/>
    <n v="0"/>
    <s v="-"/>
    <n v="0"/>
    <n v="0"/>
    <s v="-"/>
    <n v="0"/>
  </r>
  <r>
    <s v="35"/>
    <x v="1"/>
    <x v="1"/>
    <s v="004"/>
    <s v="Z1F0017963"/>
    <s v="0431-0431"/>
    <s v="FC"/>
    <s v="00012431-00012441"/>
    <s v=""/>
    <s v=""/>
    <s v=""/>
    <s v=""/>
    <n v="0"/>
    <s v=""/>
    <s v="VENTAS NO CONTRIBUYENTES"/>
    <s v=""/>
    <n v="105948799.98"/>
    <n v="0"/>
    <n v="74775174"/>
    <n v="0"/>
    <s v="-"/>
    <n v="0"/>
    <n v="26873815.5"/>
    <s v="16"/>
    <n v="4299810.4799999995"/>
    <n v="0"/>
    <s v="-"/>
    <n v="0"/>
    <n v="0"/>
    <s v="-"/>
    <n v="0"/>
  </r>
  <r>
    <s v="48"/>
    <x v="2"/>
    <x v="1"/>
    <s v="004"/>
    <s v="Z1F0017963"/>
    <s v="0432-0432"/>
    <s v="FC"/>
    <s v="00012442-00012452"/>
    <s v=""/>
    <s v=""/>
    <s v=""/>
    <s v=""/>
    <n v="0"/>
    <s v=""/>
    <s v="VENTAS NO CONTRIBUYENTES"/>
    <s v=""/>
    <n v="527904338.31400001"/>
    <n v="0"/>
    <n v="351268408.95000005"/>
    <n v="0"/>
    <s v="-"/>
    <n v="0"/>
    <n v="152272352.89999998"/>
    <s v="16"/>
    <n v="24363576.463999998"/>
    <n v="0"/>
    <s v="-"/>
    <n v="0"/>
    <n v="0"/>
    <s v="-"/>
    <n v="0"/>
  </r>
  <r>
    <s v="49"/>
    <x v="2"/>
    <x v="1"/>
    <s v="004"/>
    <s v="Z1F0017963"/>
    <s v="0432"/>
    <s v="FC"/>
    <s v="00012453"/>
    <s v=""/>
    <s v=""/>
    <s v=""/>
    <s v=""/>
    <n v="0"/>
    <s v=""/>
    <s v="CAFE RESTAURANT GOTA DULCE"/>
    <s v="J306533176"/>
    <n v="32016023.550000001"/>
    <n v="0"/>
    <n v="32016023.550000001"/>
    <n v="0"/>
    <s v="-"/>
    <n v="0"/>
    <n v="0"/>
    <s v="-"/>
    <n v="0"/>
    <n v="0"/>
    <s v="-"/>
    <n v="0"/>
    <n v="0"/>
    <s v="-"/>
    <n v="0"/>
  </r>
  <r>
    <s v="50"/>
    <x v="2"/>
    <x v="1"/>
    <s v="004"/>
    <s v="Z1F0017963"/>
    <s v="0432-0432"/>
    <s v="FC"/>
    <s v="00012454-00012464"/>
    <s v=""/>
    <s v=""/>
    <s v=""/>
    <s v=""/>
    <n v="0"/>
    <s v=""/>
    <s v="VENTAS NO CONTRIBUYENTES"/>
    <s v=""/>
    <n v="234212757.53100002"/>
    <n v="0"/>
    <n v="169346898.37500003"/>
    <n v="0"/>
    <s v="-"/>
    <n v="0"/>
    <n v="55918844.100000001"/>
    <s v="16"/>
    <n v="8947015.0559999999"/>
    <n v="0"/>
    <s v="-"/>
    <n v="0"/>
    <n v="0"/>
    <s v="-"/>
    <n v="0"/>
  </r>
  <r>
    <s v="51"/>
    <x v="2"/>
    <x v="1"/>
    <s v="004"/>
    <s v="Z1F0017963"/>
    <s v="0432"/>
    <s v="FC"/>
    <s v="00012465"/>
    <s v=""/>
    <s v=""/>
    <s v=""/>
    <s v=""/>
    <n v="0"/>
    <s v=""/>
    <s v="AUTOSERVICIOS CRISS"/>
    <s v="J294282792"/>
    <n v="52617770.100000001"/>
    <n v="0"/>
    <n v="30284887.5"/>
    <n v="19252485"/>
    <s v="16"/>
    <n v="3080397.6"/>
    <n v="0"/>
    <s v="-"/>
    <n v="0"/>
    <n v="0"/>
    <s v="-"/>
    <n v="0"/>
    <n v="0"/>
    <s v="-"/>
    <n v="0"/>
  </r>
  <r>
    <s v="52"/>
    <x v="2"/>
    <x v="1"/>
    <s v="004"/>
    <s v="Z1F0017963"/>
    <s v="0432-0432"/>
    <s v="FC"/>
    <s v="00012466-00012488"/>
    <s v=""/>
    <s v=""/>
    <s v=""/>
    <s v=""/>
    <n v="0"/>
    <s v=""/>
    <s v="VENTAS NO CONTRIBUYENTES"/>
    <s v=""/>
    <n v="430929046.287"/>
    <n v="0"/>
    <n v="249994237.05000001"/>
    <n v="0"/>
    <s v="-"/>
    <n v="0"/>
    <n v="155978283.82499999"/>
    <s v="-"/>
    <n v="24956525.412"/>
    <n v="0"/>
    <s v="-"/>
    <n v="0"/>
    <n v="0"/>
    <s v="-"/>
    <n v="0"/>
  </r>
  <r>
    <s v="53"/>
    <x v="2"/>
    <x v="1"/>
    <s v="004"/>
    <s v="Z1F0017963"/>
    <s v="0432"/>
    <s v="FC"/>
    <s v="00012489"/>
    <s v=""/>
    <s v=""/>
    <s v=""/>
    <s v=""/>
    <n v="0"/>
    <s v=""/>
    <s v="JORGE COSS"/>
    <s v="V096487157"/>
    <n v="78084858.599999994"/>
    <n v="0"/>
    <n v="36151920"/>
    <n v="36149085"/>
    <s v="16"/>
    <n v="5783853.5999999996"/>
    <n v="0"/>
    <s v="-"/>
    <n v="0"/>
    <n v="0"/>
    <s v="-"/>
    <n v="0"/>
    <n v="0"/>
    <s v="-"/>
    <n v="0"/>
  </r>
  <r>
    <s v="92"/>
    <x v="3"/>
    <x v="1"/>
    <s v="004"/>
    <s v="Z1F0017963"/>
    <s v="0433-0433"/>
    <s v="FC"/>
    <s v="00012490-00012531"/>
    <s v=""/>
    <s v=""/>
    <s v=""/>
    <s v=""/>
    <n v="0"/>
    <s v=""/>
    <s v="VENTAS NO CONTRIBUYENTES"/>
    <s v=""/>
    <n v="822651229.5644002"/>
    <n v="0"/>
    <n v="523343904.49999988"/>
    <n v="0"/>
    <s v="-"/>
    <n v="0"/>
    <n v="258023556.09"/>
    <s v="16"/>
    <n v="41283768.974399999"/>
    <n v="0"/>
    <s v="-"/>
    <n v="0"/>
    <n v="0"/>
    <s v="-"/>
    <n v="0"/>
  </r>
  <r>
    <s v="93"/>
    <x v="3"/>
    <x v="1"/>
    <s v="004"/>
    <s v="Z1F0017963"/>
    <s v="0433"/>
    <s v="NC"/>
    <s v=""/>
    <s v="00000043"/>
    <s v=""/>
    <s v="00016238"/>
    <s v="05-05-2021"/>
    <n v="100374079.3"/>
    <s v="VEN"/>
    <s v="GIANNUMZ"/>
    <s v="V14851899"/>
    <n v="-15440600"/>
    <n v="0"/>
    <n v="-15440600"/>
    <n v="0"/>
    <s v="-"/>
    <n v="0"/>
    <n v="0"/>
    <s v="-"/>
    <n v="0"/>
    <n v="0"/>
    <s v="-"/>
    <n v="0"/>
    <n v="0"/>
    <s v="-"/>
    <n v="0"/>
  </r>
  <r>
    <s v="105"/>
    <x v="4"/>
    <x v="1"/>
    <s v="004"/>
    <s v="Z1F0017963"/>
    <s v="0434-0434"/>
    <s v="FC"/>
    <s v="00012532-00012535"/>
    <s v=""/>
    <s v=""/>
    <s v=""/>
    <s v=""/>
    <n v="0"/>
    <s v=""/>
    <s v="VENTAS NO CONTRIBUYENTES"/>
    <s v=""/>
    <n v="19252103.5"/>
    <n v="0"/>
    <n v="18902537.5"/>
    <n v="0"/>
    <s v="-"/>
    <n v="0"/>
    <n v="301350"/>
    <s v="-"/>
    <n v="48216"/>
    <n v="0"/>
    <s v="-"/>
    <n v="0"/>
    <n v="0"/>
    <s v="-"/>
    <n v="0"/>
  </r>
  <r>
    <s v="106"/>
    <x v="4"/>
    <x v="1"/>
    <s v="004"/>
    <s v="Z1F0017963"/>
    <s v="0434"/>
    <s v="FC"/>
    <s v="00012536"/>
    <s v=""/>
    <s v=""/>
    <s v=""/>
    <s v=""/>
    <n v="0"/>
    <s v=""/>
    <s v="PROVEMAR C.A."/>
    <s v="J313672726"/>
    <n v="11275885.6"/>
    <n v="0"/>
    <n v="8968750"/>
    <n v="1988910"/>
    <s v="16"/>
    <n v="318225.59999999998"/>
    <n v="0"/>
    <s v="-"/>
    <n v="0"/>
    <n v="0"/>
    <s v="-"/>
    <n v="0"/>
    <n v="0"/>
    <s v="-"/>
    <n v="0"/>
  </r>
  <r>
    <s v="107"/>
    <x v="4"/>
    <x v="1"/>
    <s v="004"/>
    <s v="Z1F0017963"/>
    <s v="0434-0434"/>
    <s v="FC"/>
    <s v="00012537-00012564"/>
    <s v=""/>
    <s v=""/>
    <s v=""/>
    <s v=""/>
    <n v="0"/>
    <s v=""/>
    <s v="VENTAS NO CONTRIBUYENTES"/>
    <s v=""/>
    <n v="897070859.85959983"/>
    <n v="0"/>
    <n v="561737408.45000005"/>
    <n v="0"/>
    <s v="-"/>
    <n v="0"/>
    <n v="289080561.56"/>
    <s v="16"/>
    <n v="46252889.849599987"/>
    <n v="0"/>
    <s v="-"/>
    <n v="0"/>
    <n v="0"/>
    <s v="-"/>
    <n v="0"/>
  </r>
  <r>
    <s v="130"/>
    <x v="5"/>
    <x v="1"/>
    <s v="004"/>
    <s v="Z1F0017963"/>
    <s v="0435-0435"/>
    <s v="FC"/>
    <s v="004012601"/>
    <s v=""/>
    <s v=""/>
    <s v=""/>
    <s v=""/>
    <n v="0"/>
    <s v=""/>
    <s v="VLADIMIR BOJKO"/>
    <s v="V14587553"/>
    <n v="17986600"/>
    <n v="0"/>
    <n v="17986600"/>
    <n v="0"/>
    <s v="-"/>
    <n v="0"/>
    <n v="0"/>
    <s v="-"/>
    <n v="0"/>
    <n v="0"/>
    <s v="-"/>
    <n v="0"/>
    <n v="0"/>
    <s v="-"/>
    <n v="0"/>
  </r>
  <r>
    <s v="128"/>
    <x v="5"/>
    <x v="1"/>
    <s v="004"/>
    <s v="Z1F0017963"/>
    <s v="0435-0435"/>
    <s v="FC"/>
    <s v="00012565-00012605"/>
    <s v=""/>
    <s v=""/>
    <s v=""/>
    <s v=""/>
    <n v="0"/>
    <s v=""/>
    <s v="VENTAS NO CONTRIBUYENTES"/>
    <s v=""/>
    <n v="1259514566.6048"/>
    <n v="0"/>
    <n v="904822960.70000005"/>
    <n v="0"/>
    <s v="-"/>
    <n v="0"/>
    <n v="305768625.77999997"/>
    <s v="-"/>
    <n v="48922980.124799989"/>
    <n v="0"/>
    <s v="-"/>
    <n v="0"/>
    <n v="0"/>
    <s v="-"/>
    <n v="0"/>
  </r>
  <r>
    <s v="129"/>
    <x v="5"/>
    <x v="1"/>
    <s v="004"/>
    <s v="Z1F0017963"/>
    <s v="0435-0435"/>
    <s v="FC"/>
    <s v="00012607-00012619"/>
    <s v=""/>
    <s v=""/>
    <s v=""/>
    <s v=""/>
    <n v="0"/>
    <s v=""/>
    <s v="VENTAS NO CONTRIBUYENTES"/>
    <s v=""/>
    <n v="433344211.31800008"/>
    <n v="0"/>
    <n v="247320450.5"/>
    <n v="0"/>
    <s v="-"/>
    <n v="0"/>
    <n v="160365311.05000001"/>
    <s v="-"/>
    <n v="25658449.767999999"/>
    <n v="0"/>
    <s v="-"/>
    <n v="0"/>
    <n v="0"/>
    <s v="-"/>
    <n v="0"/>
  </r>
  <r>
    <s v="131"/>
    <x v="5"/>
    <x v="1"/>
    <s v="004"/>
    <s v="Z1F0017963"/>
    <s v="0435"/>
    <s v="NC"/>
    <s v=""/>
    <s v="00000044"/>
    <s v=""/>
    <s v="00020800"/>
    <s v="06-05-2021"/>
    <n v="124926043.06"/>
    <s v="VEN"/>
    <s v="ALBERTO MORENO"/>
    <s v="V16879892"/>
    <n v="-10073700"/>
    <n v="0"/>
    <n v="-10073700"/>
    <n v="0"/>
    <s v="-"/>
    <n v="0"/>
    <n v="0"/>
    <s v="-"/>
    <n v="0"/>
    <n v="0"/>
    <s v="-"/>
    <n v="0"/>
    <n v="0"/>
    <s v="-"/>
    <n v="0"/>
  </r>
  <r>
    <s v="146"/>
    <x v="6"/>
    <x v="1"/>
    <s v="004"/>
    <s v="Z1F0017963"/>
    <s v="0436"/>
    <s v="FC"/>
    <s v="00012620"/>
    <s v=""/>
    <s v=""/>
    <s v=""/>
    <s v=""/>
    <n v="0"/>
    <s v=""/>
    <s v="CORPORACION LENOTRE GOURMET C.A"/>
    <s v="J317391004"/>
    <n v="7294105"/>
    <n v="0"/>
    <n v="7294105"/>
    <n v="0"/>
    <s v="-"/>
    <n v="0"/>
    <n v="0"/>
    <s v="-"/>
    <n v="0"/>
    <n v="0"/>
    <s v="-"/>
    <n v="0"/>
    <n v="0"/>
    <s v="-"/>
    <n v="0"/>
  </r>
  <r>
    <s v="147"/>
    <x v="6"/>
    <x v="1"/>
    <s v="004"/>
    <s v="Z1F0017963"/>
    <s v="0436-0436"/>
    <s v="FC"/>
    <s v="00012621-00012633"/>
    <s v=""/>
    <s v=""/>
    <s v=""/>
    <s v=""/>
    <n v="0"/>
    <s v=""/>
    <s v="VENTAS NO CONTRIBUYENTES"/>
    <s v=""/>
    <n v="302700102.04800004"/>
    <n v="0"/>
    <n v="199381909"/>
    <n v="0"/>
    <s v="-"/>
    <n v="0"/>
    <n v="89067407.799999997"/>
    <s v="16"/>
    <n v="14250785.248000002"/>
    <n v="0"/>
    <s v="-"/>
    <n v="0"/>
    <n v="0"/>
    <s v="-"/>
    <n v="0"/>
  </r>
  <r>
    <s v="148"/>
    <x v="6"/>
    <x v="1"/>
    <s v="004"/>
    <s v="Z1F0017963"/>
    <s v="0436"/>
    <s v="FC"/>
    <s v="00012634"/>
    <s v=""/>
    <s v=""/>
    <s v=""/>
    <s v=""/>
    <n v="0"/>
    <s v=""/>
    <s v="CORPORACION LENOTRE GOURMET C.A"/>
    <s v="J317391004"/>
    <n v="23049113.5"/>
    <n v="0"/>
    <n v="23049113.5"/>
    <n v="0"/>
    <s v="-"/>
    <n v="0"/>
    <n v="0"/>
    <s v="-"/>
    <n v="0"/>
    <n v="0"/>
    <s v="-"/>
    <n v="0"/>
    <n v="0"/>
    <s v="-"/>
    <n v="0"/>
  </r>
  <r>
    <s v="149"/>
    <x v="6"/>
    <x v="1"/>
    <s v="004"/>
    <s v="Z1F0017963"/>
    <s v="0436-0436"/>
    <s v="FC"/>
    <s v="00012635-00012660"/>
    <s v=""/>
    <s v=""/>
    <s v=""/>
    <s v=""/>
    <n v="0"/>
    <s v=""/>
    <s v="VENTAS NO CONTRIBUYENTES"/>
    <s v=""/>
    <n v="1282734614.6416001"/>
    <n v="0"/>
    <n v="832340306.25"/>
    <n v="0"/>
    <s v="-"/>
    <n v="0"/>
    <n v="388270955.50999999"/>
    <s v="-"/>
    <n v="62123352.8816"/>
    <n v="0"/>
    <s v="-"/>
    <n v="0"/>
    <n v="0"/>
    <s v="-"/>
    <n v="0"/>
  </r>
  <r>
    <s v="160"/>
    <x v="7"/>
    <x v="1"/>
    <s v="004"/>
    <s v="Z1F0017963"/>
    <s v="0437-0437"/>
    <s v="FC"/>
    <s v="00012662-00012665"/>
    <s v=""/>
    <s v=""/>
    <s v=""/>
    <s v=""/>
    <n v="0"/>
    <s v=""/>
    <s v="VENTAS NO CONTRIBUYENTES"/>
    <s v=""/>
    <n v="29763118"/>
    <n v="0"/>
    <n v="25002362"/>
    <n v="0"/>
    <s v="-"/>
    <n v="0"/>
    <n v="4104100"/>
    <s v="-"/>
    <n v="656656"/>
    <n v="0"/>
    <s v="-"/>
    <n v="0"/>
    <n v="0"/>
    <s v="-"/>
    <n v="0"/>
  </r>
  <r>
    <s v="161"/>
    <x v="7"/>
    <x v="1"/>
    <s v="004"/>
    <s v="Z1F0017963"/>
    <s v="0437"/>
    <s v="FC"/>
    <s v="00012666"/>
    <s v=""/>
    <s v=""/>
    <s v=""/>
    <s v=""/>
    <n v="0"/>
    <s v=""/>
    <s v="INVERSIONES AGU AMARINEC.A"/>
    <s v="J299380490"/>
    <n v="136382400"/>
    <n v="0"/>
    <n v="136382400"/>
    <n v="0"/>
    <s v="-"/>
    <n v="0"/>
    <n v="0"/>
    <s v="-"/>
    <n v="0"/>
    <n v="0"/>
    <s v="-"/>
    <n v="0"/>
    <n v="0"/>
    <s v="-"/>
    <n v="0"/>
  </r>
  <r>
    <s v="162"/>
    <x v="7"/>
    <x v="1"/>
    <s v="004"/>
    <s v="Z1F0017963"/>
    <s v="0437-0437"/>
    <s v="FC"/>
    <s v="00012667-00012677"/>
    <s v=""/>
    <s v=""/>
    <s v=""/>
    <s v=""/>
    <n v="0"/>
    <s v=""/>
    <s v="VENTAS NO CONTRIBUYENTES"/>
    <s v=""/>
    <n v="238476474.528"/>
    <n v="0"/>
    <n v="168227558"/>
    <n v="0"/>
    <s v="-"/>
    <n v="0"/>
    <n v="60559410.799999997"/>
    <s v="-"/>
    <n v="9689505.7280000001"/>
    <n v="0"/>
    <s v="-"/>
    <n v="0"/>
    <n v="0"/>
    <s v="-"/>
    <n v="0"/>
  </r>
  <r>
    <s v="179"/>
    <x v="8"/>
    <x v="1"/>
    <s v="004"/>
    <s v="Z1F0017963"/>
    <s v="0438-0438"/>
    <s v="FC"/>
    <s v="00012678-00012739"/>
    <s v=""/>
    <s v=""/>
    <s v=""/>
    <s v=""/>
    <n v="0"/>
    <s v=""/>
    <s v="VENTAS NO CONTRIBUYENTES"/>
    <s v=""/>
    <n v="1566002509.25"/>
    <n v="0"/>
    <n v="1139017192.8499999"/>
    <n v="0"/>
    <s v="-"/>
    <n v="0"/>
    <n v="368090790"/>
    <s v="16"/>
    <n v="58894526.399999999"/>
    <n v="0"/>
    <s v="-"/>
    <n v="0"/>
    <n v="0"/>
    <s v="-"/>
    <n v="0"/>
  </r>
  <r>
    <s v="195"/>
    <x v="9"/>
    <x v="1"/>
    <s v="004"/>
    <s v="Z1F0017963"/>
    <s v="0439-0440"/>
    <s v="FC"/>
    <s v="00012740-00012782"/>
    <s v=""/>
    <s v=""/>
    <s v=""/>
    <s v=""/>
    <n v="0"/>
    <s v=""/>
    <s v="VENTAS NO CONTRIBUYENTES"/>
    <s v=""/>
    <n v="973084137.56640005"/>
    <n v="0"/>
    <n v="668837125.4000001"/>
    <n v="0"/>
    <s v="-"/>
    <n v="0"/>
    <n v="262281907.03999999"/>
    <s v="16"/>
    <n v="41965105.126399994"/>
    <n v="0"/>
    <s v="-"/>
    <n v="0"/>
    <n v="0"/>
    <s v="-"/>
    <n v="0"/>
  </r>
  <r>
    <s v="196"/>
    <x v="9"/>
    <x v="1"/>
    <s v="004"/>
    <s v="Z1F0017963"/>
    <s v="0439"/>
    <s v="NC"/>
    <s v=""/>
    <s v="00000045"/>
    <s v=""/>
    <s v="00021164"/>
    <s v="12-05-2021"/>
    <n v="21747224.25"/>
    <s v="VEN"/>
    <s v="MIGUEL"/>
    <s v="V2973971"/>
    <n v="-3586454.25"/>
    <n v="0"/>
    <n v="-3586454.25"/>
    <n v="0"/>
    <s v="-"/>
    <n v="0"/>
    <n v="0"/>
    <s v="-"/>
    <n v="0"/>
    <n v="0"/>
    <s v="-"/>
    <n v="0"/>
    <n v="0"/>
    <s v="-"/>
    <n v="0"/>
  </r>
  <r>
    <s v="210"/>
    <x v="14"/>
    <x v="1"/>
    <s v="004"/>
    <s v="Z1F0017963"/>
    <s v="0441-0441"/>
    <s v="FC"/>
    <s v="00012783-00012803"/>
    <s v=""/>
    <s v=""/>
    <s v=""/>
    <s v=""/>
    <n v="0"/>
    <s v=""/>
    <s v="VENTAS NO CONTRIBUYENTES"/>
    <s v=""/>
    <n v="248452782.75"/>
    <n v="0"/>
    <n v="147173472.75"/>
    <n v="0"/>
    <s v="-"/>
    <n v="0"/>
    <n v="87309750"/>
    <s v="-"/>
    <n v="13969560"/>
    <n v="0"/>
    <s v="-"/>
    <n v="0"/>
    <n v="0"/>
    <s v="-"/>
    <n v="0"/>
  </r>
  <r>
    <s v="211"/>
    <x v="14"/>
    <x v="1"/>
    <s v="004"/>
    <s v="Z1F0017963"/>
    <s v="0441"/>
    <s v="FC"/>
    <s v="00012804"/>
    <s v=""/>
    <s v=""/>
    <s v=""/>
    <s v=""/>
    <n v="0"/>
    <s v=""/>
    <s v="ADMIN MARSALA 20 .CA"/>
    <s v="J302905516"/>
    <n v="7458165"/>
    <n v="0"/>
    <n v="7458165"/>
    <n v="0"/>
    <s v="-"/>
    <n v="0"/>
    <n v="0"/>
    <s v="-"/>
    <n v="0"/>
    <n v="0"/>
    <s v="-"/>
    <n v="0"/>
    <n v="0"/>
    <s v="-"/>
    <n v="0"/>
  </r>
  <r>
    <s v="212"/>
    <x v="14"/>
    <x v="1"/>
    <s v="004"/>
    <s v="Z1F0017963"/>
    <s v="0441-0441"/>
    <s v="FC"/>
    <s v="00012805-00012821"/>
    <s v=""/>
    <s v=""/>
    <s v=""/>
    <s v=""/>
    <n v="0"/>
    <s v=""/>
    <s v="VENTAS NO CONTRIBUYENTES"/>
    <s v=""/>
    <n v="704521440.51999998"/>
    <n v="0"/>
    <n v="445718481.10000002"/>
    <n v="0"/>
    <s v="-"/>
    <n v="0"/>
    <n v="223105999.5"/>
    <s v="16"/>
    <n v="35696959.920000002"/>
    <n v="0"/>
    <s v="-"/>
    <n v="0"/>
    <n v="0"/>
    <s v="-"/>
    <n v="0"/>
  </r>
  <r>
    <s v="226"/>
    <x v="10"/>
    <x v="1"/>
    <s v="004"/>
    <s v="Z1F0017963"/>
    <s v="0442-0442"/>
    <s v="FC"/>
    <s v="00012822-00012895"/>
    <s v=""/>
    <s v=""/>
    <s v=""/>
    <s v=""/>
    <n v="0"/>
    <s v=""/>
    <s v="VENTAS NO CONTRIBUYENTES"/>
    <s v=""/>
    <n v="1951407204.1524003"/>
    <n v="0"/>
    <n v="1267984006.3499999"/>
    <n v="0"/>
    <s v="-"/>
    <n v="0"/>
    <n v="589157929.13999999"/>
    <s v="16"/>
    <n v="94265268.662400007"/>
    <n v="0"/>
    <s v="-"/>
    <n v="0"/>
    <n v="0"/>
    <s v="-"/>
    <n v="0"/>
  </r>
  <r>
    <s v="247"/>
    <x v="11"/>
    <x v="1"/>
    <s v="004"/>
    <s v="Z1F0017963"/>
    <s v="0443-0443"/>
    <s v="FC"/>
    <s v="00012896-00012927"/>
    <s v=""/>
    <s v=""/>
    <s v=""/>
    <s v=""/>
    <n v="0"/>
    <s v=""/>
    <s v="VENTAS NO CONTRIBUYENTES"/>
    <s v=""/>
    <n v="1031340506.5480001"/>
    <n v="0"/>
    <n v="783163059.20000005"/>
    <n v="0"/>
    <s v="-"/>
    <n v="0"/>
    <n v="213946075.30000001"/>
    <s v="16"/>
    <n v="34231372.048"/>
    <n v="0"/>
    <s v="-"/>
    <n v="0"/>
    <n v="0"/>
    <s v="-"/>
    <n v="0"/>
  </r>
  <r>
    <s v="4"/>
    <x v="0"/>
    <x v="1"/>
    <s v="002"/>
    <s v="Z1F0017966"/>
    <s v="0432-0432"/>
    <s v="FC"/>
    <s v="00012054-00012124"/>
    <s v=""/>
    <s v=""/>
    <s v=""/>
    <s v=""/>
    <n v="0"/>
    <s v=""/>
    <s v="VENTAS NO CONTRIBUYENTES"/>
    <s v=""/>
    <n v="2331882177.9110003"/>
    <n v="0"/>
    <n v="1674180454.1749997"/>
    <n v="0"/>
    <s v="-"/>
    <n v="0"/>
    <n v="566984244.60000002"/>
    <s v="-"/>
    <n v="90717479.136000022"/>
    <n v="0"/>
    <s v="-"/>
    <n v="0"/>
    <n v="0"/>
    <s v="-"/>
    <n v="0"/>
  </r>
  <r>
    <s v="5"/>
    <x v="0"/>
    <x v="1"/>
    <s v="002"/>
    <s v="Z1F0017966"/>
    <s v="0432"/>
    <s v="NC"/>
    <s v=""/>
    <s v="00000070"/>
    <s v=""/>
    <s v="00015817"/>
    <s v="30-04-2021"/>
    <n v="14686000"/>
    <s v="VEN"/>
    <s v="RAFAEL GAMBOA"/>
    <s v="V2896408"/>
    <n v="-6006000"/>
    <n v="0"/>
    <n v="-6006000"/>
    <n v="0"/>
    <s v="-"/>
    <n v="0"/>
    <n v="0"/>
    <s v="-"/>
    <n v="0"/>
    <n v="0"/>
    <s v="-"/>
    <n v="0"/>
    <n v="0"/>
    <s v="-"/>
    <n v="0"/>
  </r>
  <r>
    <s v="19"/>
    <x v="12"/>
    <x v="1"/>
    <s v="002"/>
    <s v="Z1F0017966"/>
    <s v="0433-0433"/>
    <s v="FC"/>
    <s v="00012125-00012174"/>
    <s v=""/>
    <s v=""/>
    <s v=""/>
    <s v=""/>
    <n v="0"/>
    <s v=""/>
    <s v="VENTAS NO CONTRIBUYENTES"/>
    <s v=""/>
    <n v="1303262028.5706003"/>
    <n v="0"/>
    <n v="999559722.97500002"/>
    <n v="0"/>
    <s v="-"/>
    <n v="0"/>
    <n v="261812332.41"/>
    <s v="16"/>
    <n v="41889973.185599998"/>
    <n v="0"/>
    <s v="-"/>
    <n v="0"/>
    <n v="0"/>
    <s v="-"/>
    <n v="0"/>
  </r>
  <r>
    <s v="20"/>
    <x v="12"/>
    <x v="1"/>
    <s v="002"/>
    <s v="Z1F0017966"/>
    <s v="0433"/>
    <s v="FC"/>
    <s v="00012175"/>
    <s v=""/>
    <s v=""/>
    <s v=""/>
    <s v=""/>
    <n v="0"/>
    <s v=""/>
    <s v="MUEBLES ROMANO C.A."/>
    <s v="J307508175"/>
    <n v="143208530.19999999"/>
    <n v="0"/>
    <n v="72941014"/>
    <n v="60575445"/>
    <s v="16"/>
    <n v="9692071.1999999993"/>
    <n v="0"/>
    <s v="-"/>
    <n v="0"/>
    <n v="0"/>
    <s v="-"/>
    <n v="0"/>
    <n v="0"/>
    <s v="-"/>
    <n v="0"/>
  </r>
  <r>
    <s v="21"/>
    <x v="12"/>
    <x v="1"/>
    <s v="002"/>
    <s v="Z1F0017966"/>
    <s v="0433-0433"/>
    <s v="FC"/>
    <s v="00012176-00012185"/>
    <s v=""/>
    <s v=""/>
    <s v=""/>
    <s v=""/>
    <n v="0"/>
    <s v=""/>
    <s v="VENTAS NO CONTRIBUYENTES"/>
    <s v=""/>
    <n v="193066248.24899998"/>
    <n v="0"/>
    <n v="130201896.82499999"/>
    <n v="0"/>
    <s v="-"/>
    <n v="0"/>
    <n v="54193406.399999999"/>
    <s v="-"/>
    <n v="8670945.0240000002"/>
    <n v="0"/>
    <s v="-"/>
    <n v="0"/>
    <n v="0"/>
    <s v="-"/>
    <n v="0"/>
  </r>
  <r>
    <s v="29"/>
    <x v="1"/>
    <x v="1"/>
    <s v="002"/>
    <s v="Z1F0017966"/>
    <s v="0434-0434"/>
    <s v="FC"/>
    <s v="00012186-00012196"/>
    <s v=""/>
    <s v=""/>
    <s v=""/>
    <s v=""/>
    <n v="0"/>
    <s v=""/>
    <s v="VENTAS NO CONTRIBUYENTES"/>
    <s v=""/>
    <n v="108466917.675"/>
    <n v="0"/>
    <n v="80711133.674999997"/>
    <n v="0"/>
    <s v="-"/>
    <n v="0"/>
    <n v="23927400"/>
    <s v="-"/>
    <n v="3828383.9999999995"/>
    <n v="0"/>
    <s v="-"/>
    <n v="0"/>
    <n v="0"/>
    <s v="-"/>
    <n v="0"/>
  </r>
  <r>
    <s v="44"/>
    <x v="2"/>
    <x v="1"/>
    <s v="002"/>
    <s v="Z1F0017966"/>
    <s v="0435-0435"/>
    <s v="FC"/>
    <s v="00012197-00012279"/>
    <s v=""/>
    <s v=""/>
    <s v=""/>
    <s v=""/>
    <n v="0"/>
    <s v=""/>
    <s v="VENTAS NO CONTRIBUYENTES"/>
    <s v=""/>
    <n v="1861143962.6860001"/>
    <n v="0"/>
    <n v="1142239033.51"/>
    <n v="0"/>
    <s v="-"/>
    <n v="0"/>
    <n v="619745628.5999999"/>
    <s v="16"/>
    <n v="99159300.57600002"/>
    <n v="0"/>
    <s v="-"/>
    <n v="0"/>
    <n v="0"/>
    <s v="-"/>
    <n v="0"/>
  </r>
  <r>
    <s v="45"/>
    <x v="2"/>
    <x v="1"/>
    <s v="002"/>
    <s v="Z1F0017966"/>
    <s v="0435"/>
    <s v="NC"/>
    <s v=""/>
    <s v="00000071"/>
    <s v=""/>
    <s v="00012221"/>
    <s v="04-05-2021"/>
    <n v="17225856.899999999"/>
    <s v="VEN"/>
    <s v="ALEXIS NAVARRETE"/>
    <s v="V5226040"/>
    <n v="-13596660"/>
    <n v="0"/>
    <n v="-13596660"/>
    <n v="0"/>
    <s v="-"/>
    <n v="0"/>
    <n v="0"/>
    <s v="-"/>
    <n v="0"/>
    <n v="0"/>
    <s v="-"/>
    <n v="0"/>
    <n v="0"/>
    <s v="-"/>
    <n v="0"/>
  </r>
  <r>
    <s v="46"/>
    <x v="2"/>
    <x v="1"/>
    <s v="002"/>
    <s v="Z1F0017966"/>
    <s v="0435"/>
    <s v="NC"/>
    <s v=""/>
    <s v="00000072"/>
    <s v=""/>
    <s v="00012205"/>
    <s v="04-05-2021"/>
    <n v="4827664.8"/>
    <s v="VEN"/>
    <s v="JUAN ALVAREZ"/>
    <s v="V7422608"/>
    <n v="-1539064.8"/>
    <n v="0"/>
    <n v="0"/>
    <n v="0"/>
    <s v="-"/>
    <n v="0"/>
    <n v="-1326780"/>
    <s v="16"/>
    <n v="-212284.79999999999"/>
    <n v="0"/>
    <s v="-"/>
    <n v="0"/>
    <n v="0"/>
    <s v="-"/>
    <n v="0"/>
  </r>
  <r>
    <s v="59"/>
    <x v="13"/>
    <x v="1"/>
    <s v="002"/>
    <s v="Z1F0017966"/>
    <s v="0436-0436"/>
    <s v="FC"/>
    <s v="00012280-00012332"/>
    <s v=""/>
    <s v=""/>
    <s v=""/>
    <s v=""/>
    <n v="0"/>
    <s v=""/>
    <s v="VENTAS NO CONTRIBUYENTES"/>
    <s v=""/>
    <n v="1352566085.3476002"/>
    <n v="0"/>
    <n v="987736179.4000001"/>
    <n v="0"/>
    <s v="-"/>
    <n v="0"/>
    <n v="314508539.60999995"/>
    <s v="-"/>
    <n v="50321366.337599993"/>
    <n v="0"/>
    <s v="-"/>
    <n v="0"/>
    <n v="0"/>
    <s v="-"/>
    <n v="0"/>
  </r>
  <r>
    <s v="60"/>
    <x v="13"/>
    <x v="1"/>
    <s v="002"/>
    <s v="Z1F0017966"/>
    <s v="0436"/>
    <s v="FC"/>
    <s v="00012333"/>
    <s v=""/>
    <s v=""/>
    <s v=""/>
    <s v=""/>
    <n v="0"/>
    <s v=""/>
    <s v="INVERSIONES SI SE PUEDE"/>
    <s v="J412775600"/>
    <n v="37482429.600000001"/>
    <n v="0"/>
    <n v="18036572.399999999"/>
    <n v="16763670"/>
    <s v="16"/>
    <n v="2682187.2000000002"/>
    <n v="0"/>
    <s v="-"/>
    <n v="0"/>
    <n v="0"/>
    <s v="-"/>
    <n v="0"/>
    <n v="0"/>
    <s v="-"/>
    <n v="0"/>
  </r>
  <r>
    <s v="61"/>
    <x v="13"/>
    <x v="1"/>
    <s v="002"/>
    <s v="Z1F0017966"/>
    <s v="0436-0436"/>
    <s v="FC"/>
    <s v="00012334-00012345"/>
    <s v=""/>
    <s v=""/>
    <s v=""/>
    <s v=""/>
    <n v="0"/>
    <s v=""/>
    <s v="VENTAS NO CONTRIBUYENTES"/>
    <s v=""/>
    <n v="159396585.59999999"/>
    <n v="0"/>
    <n v="95882108"/>
    <n v="0"/>
    <s v="-"/>
    <n v="0"/>
    <n v="54753860"/>
    <s v="16"/>
    <n v="8760617.5999999996"/>
    <n v="0"/>
    <s v="-"/>
    <n v="0"/>
    <n v="0"/>
    <s v="-"/>
    <n v="0"/>
  </r>
  <r>
    <s v="81"/>
    <x v="3"/>
    <x v="1"/>
    <s v="002"/>
    <s v="Z1F0017966"/>
    <s v="0437"/>
    <s v="FC"/>
    <s v="00012346"/>
    <s v=""/>
    <s v=""/>
    <s v=""/>
    <s v=""/>
    <n v="0"/>
    <s v=""/>
    <s v="MANUEL LEON"/>
    <s v="V12877183"/>
    <n v="43611745.100000001"/>
    <n v="0"/>
    <n v="34596271.5"/>
    <n v="0"/>
    <s v="-"/>
    <n v="0"/>
    <n v="7771960"/>
    <s v="16"/>
    <n v="1243513.6000000001"/>
    <n v="0"/>
    <s v="-"/>
    <n v="0"/>
    <n v="0"/>
    <s v="-"/>
    <n v="0"/>
  </r>
  <r>
    <s v="82"/>
    <x v="3"/>
    <x v="1"/>
    <s v="002"/>
    <s v="Z1F0017966"/>
    <s v="0437"/>
    <s v="FC"/>
    <s v="00012347"/>
    <s v=""/>
    <s v=""/>
    <s v=""/>
    <s v=""/>
    <n v="0"/>
    <s v=""/>
    <s v="CORPORACION TRANSCLEAN2021C.A"/>
    <s v="J412626353"/>
    <n v="118946145.5"/>
    <n v="0"/>
    <n v="72969893.5"/>
    <n v="39634700"/>
    <s v="16"/>
    <n v="6341552"/>
    <n v="0"/>
    <s v="-"/>
    <n v="0"/>
    <n v="0"/>
    <s v="-"/>
    <n v="0"/>
    <n v="0"/>
    <s v="-"/>
    <n v="0"/>
  </r>
  <r>
    <s v="83"/>
    <x v="3"/>
    <x v="1"/>
    <s v="002"/>
    <s v="Z1F0017966"/>
    <s v="0437-0437"/>
    <s v="FC"/>
    <s v="00012348-00012360"/>
    <s v=""/>
    <s v=""/>
    <s v=""/>
    <s v=""/>
    <n v="0"/>
    <s v=""/>
    <s v="VENTAS NO CONTRIBUYENTES"/>
    <s v=""/>
    <n v="210054804.95679998"/>
    <n v="0"/>
    <n v="163334390.64999998"/>
    <n v="0"/>
    <s v="-"/>
    <n v="0"/>
    <n v="40276219.230000004"/>
    <s v="16"/>
    <n v="6444195.076799999"/>
    <n v="0"/>
    <s v="-"/>
    <n v="0"/>
    <n v="0"/>
    <s v="-"/>
    <n v="0"/>
  </r>
  <r>
    <s v="84"/>
    <x v="3"/>
    <x v="1"/>
    <s v="002"/>
    <s v="Z1F0017966"/>
    <s v="0437"/>
    <s v="FC"/>
    <s v="00012361"/>
    <s v=""/>
    <s v=""/>
    <s v=""/>
    <s v=""/>
    <n v="0"/>
    <s v=""/>
    <s v="RADOLKA MAURERA"/>
    <s v="V099994661"/>
    <n v="238172460.40000001"/>
    <n v="0"/>
    <n v="139504960"/>
    <n v="85058190"/>
    <s v="16"/>
    <n v="13609310.4"/>
    <n v="0"/>
    <s v="-"/>
    <n v="0"/>
    <n v="0"/>
    <s v="-"/>
    <n v="0"/>
    <n v="0"/>
    <s v="-"/>
    <n v="0"/>
  </r>
  <r>
    <s v="85"/>
    <x v="3"/>
    <x v="1"/>
    <s v="002"/>
    <s v="Z1F0017966"/>
    <s v="0437-0437"/>
    <s v="FC"/>
    <s v="00012362-00012376"/>
    <s v=""/>
    <s v=""/>
    <s v=""/>
    <s v=""/>
    <n v="0"/>
    <s v=""/>
    <s v="VENTAS NO CONTRIBUYENTES"/>
    <s v=""/>
    <n v="674143118.10000002"/>
    <n v="0"/>
    <n v="526865968.5"/>
    <n v="0"/>
    <s v="-"/>
    <n v="0"/>
    <n v="126963060"/>
    <s v="16"/>
    <n v="20314089.600000001"/>
    <n v="0"/>
    <s v="-"/>
    <n v="0"/>
    <n v="0"/>
    <s v="-"/>
    <n v="0"/>
  </r>
  <r>
    <s v="86"/>
    <x v="3"/>
    <x v="1"/>
    <s v="002"/>
    <s v="Z1F0017966"/>
    <s v="0437"/>
    <s v="FC"/>
    <s v="00012377"/>
    <s v=""/>
    <s v=""/>
    <s v=""/>
    <s v=""/>
    <n v="0"/>
    <s v=""/>
    <s v="HOTELERA AMERICANA C.A"/>
    <s v="J000578516"/>
    <n v="60173137.5"/>
    <n v="0"/>
    <n v="60173137.5"/>
    <n v="0"/>
    <s v="-"/>
    <n v="0"/>
    <n v="0"/>
    <s v="-"/>
    <n v="0"/>
    <n v="0"/>
    <s v="-"/>
    <n v="0"/>
    <n v="0"/>
    <s v="-"/>
    <n v="0"/>
  </r>
  <r>
    <s v="87"/>
    <x v="3"/>
    <x v="1"/>
    <s v="002"/>
    <s v="Z1F0017966"/>
    <s v="0437-0437"/>
    <s v="FC"/>
    <s v="00012378-00012385"/>
    <s v=""/>
    <s v=""/>
    <s v=""/>
    <s v=""/>
    <n v="0"/>
    <s v=""/>
    <s v="VENTAS NO CONTRIBUYENTES"/>
    <s v=""/>
    <n v="300398565.74799997"/>
    <n v="0"/>
    <n v="198819879.69999999"/>
    <n v="0"/>
    <s v="-"/>
    <n v="0"/>
    <n v="87567832.799999997"/>
    <s v="16"/>
    <n v="14010853.248"/>
    <n v="0"/>
    <s v="-"/>
    <n v="0"/>
    <n v="0"/>
    <s v="-"/>
    <n v="0"/>
  </r>
  <r>
    <s v="101"/>
    <x v="4"/>
    <x v="1"/>
    <s v="002"/>
    <s v="Z1F0017966"/>
    <s v="0438-0438"/>
    <s v="FC"/>
    <s v="00012386-00012417"/>
    <s v=""/>
    <s v=""/>
    <s v=""/>
    <s v=""/>
    <n v="0"/>
    <s v=""/>
    <s v="VENTAS NO CONTRIBUYENTES"/>
    <s v=""/>
    <n v="881775593.11599994"/>
    <n v="0"/>
    <n v="692062921.75"/>
    <n v="0"/>
    <s v="-"/>
    <n v="0"/>
    <n v="163545406.35000002"/>
    <s v="16"/>
    <n v="26167265.015999995"/>
    <n v="0"/>
    <s v="-"/>
    <n v="0"/>
    <n v="0"/>
    <s v="-"/>
    <n v="0"/>
  </r>
  <r>
    <s v="102"/>
    <x v="4"/>
    <x v="1"/>
    <s v="002"/>
    <s v="Z1F0017966"/>
    <s v="0438"/>
    <s v="FC"/>
    <s v="00012418"/>
    <s v=""/>
    <s v=""/>
    <s v=""/>
    <s v=""/>
    <n v="0"/>
    <s v=""/>
    <s v="FUNDAVIGEA"/>
    <s v="J298180811"/>
    <n v="3595536"/>
    <n v="0"/>
    <n v="0"/>
    <n v="3099600"/>
    <s v="16"/>
    <n v="495936"/>
    <n v="0"/>
    <s v="-"/>
    <n v="0"/>
    <n v="0"/>
    <s v="-"/>
    <n v="0"/>
    <n v="0"/>
    <s v="-"/>
    <n v="0"/>
  </r>
  <r>
    <s v="103"/>
    <x v="4"/>
    <x v="1"/>
    <s v="002"/>
    <s v="Z1F0017966"/>
    <s v="0438-0438"/>
    <s v="FC"/>
    <s v="00012419-00012450"/>
    <s v=""/>
    <s v=""/>
    <s v=""/>
    <s v=""/>
    <n v="0"/>
    <s v=""/>
    <s v="VENTAS NO CONTRIBUYENTES"/>
    <s v=""/>
    <n v="1032270618.0040001"/>
    <n v="0"/>
    <n v="680148155.60000014"/>
    <n v="0"/>
    <s v="-"/>
    <n v="0"/>
    <n v="303553846.89999998"/>
    <s v="16"/>
    <n v="48568615.504000001"/>
    <n v="0"/>
    <s v="-"/>
    <n v="0"/>
    <n v="0"/>
    <s v="-"/>
    <n v="0"/>
  </r>
  <r>
    <s v="120"/>
    <x v="5"/>
    <x v="1"/>
    <s v="002"/>
    <s v="Z1F0017966"/>
    <s v="0439-0439"/>
    <s v="FC"/>
    <s v="00012451-00012498"/>
    <s v=""/>
    <s v=""/>
    <s v=""/>
    <s v=""/>
    <n v="0"/>
    <s v=""/>
    <s v="VENTAS NO CONTRIBUYENTES"/>
    <s v=""/>
    <n v="2163183734.2200003"/>
    <n v="0"/>
    <n v="1417421805.4000001"/>
    <n v="0"/>
    <s v="-"/>
    <n v="0"/>
    <n v="642898214.5"/>
    <s v="16"/>
    <n v="102863714.32000001"/>
    <n v="0"/>
    <s v="-"/>
    <n v="0"/>
    <n v="0"/>
    <s v="-"/>
    <n v="0"/>
  </r>
  <r>
    <s v="138"/>
    <x v="6"/>
    <x v="1"/>
    <s v="002"/>
    <s v="Z1F0017966"/>
    <s v="0440-0440"/>
    <s v="FC"/>
    <s v="00012499-00012538"/>
    <s v=""/>
    <s v=""/>
    <s v=""/>
    <s v=""/>
    <n v="0"/>
    <s v=""/>
    <s v="VENTAS NO CONTRIBUYENTES"/>
    <s v=""/>
    <n v="1329973641.7179999"/>
    <n v="0"/>
    <n v="799214133.95000005"/>
    <n v="0"/>
    <s v="-"/>
    <n v="0"/>
    <n v="457551299.79999995"/>
    <s v="16"/>
    <n v="73208207.967999995"/>
    <n v="0"/>
    <s v="-"/>
    <n v="0"/>
    <n v="0"/>
    <s v="-"/>
    <n v="0"/>
  </r>
  <r>
    <s v="139"/>
    <x v="6"/>
    <x v="1"/>
    <s v="002"/>
    <s v="Z1F0017966"/>
    <s v="0440"/>
    <s v="FC"/>
    <s v="00012539"/>
    <s v=""/>
    <s v=""/>
    <s v=""/>
    <s v=""/>
    <n v="0"/>
    <s v=""/>
    <s v="BODEGON BIELE VITE C.A."/>
    <s v="J410610832"/>
    <n v="20057837.631999999"/>
    <n v="0"/>
    <n v="918400"/>
    <n v="16499515.199999999"/>
    <s v="16"/>
    <n v="2639922.432"/>
    <n v="0"/>
    <s v="-"/>
    <n v="0"/>
    <n v="0"/>
    <s v="-"/>
    <n v="0"/>
    <n v="0"/>
    <s v="-"/>
    <n v="0"/>
  </r>
  <r>
    <s v="140"/>
    <x v="6"/>
    <x v="1"/>
    <s v="002"/>
    <s v="Z1F0017966"/>
    <s v="0440-0440"/>
    <s v="FC"/>
    <s v="00012540-00012556"/>
    <s v=""/>
    <s v=""/>
    <s v=""/>
    <s v=""/>
    <n v="0"/>
    <s v=""/>
    <s v="VENTAS NO CONTRIBUYENTES"/>
    <s v=""/>
    <n v="342771898.06199998"/>
    <n v="0"/>
    <n v="213884050.75"/>
    <n v="0"/>
    <s v="-"/>
    <n v="0"/>
    <n v="111110213.2"/>
    <s v="16"/>
    <n v="17777634.112"/>
    <n v="0"/>
    <s v="-"/>
    <n v="0"/>
    <n v="0"/>
    <s v="-"/>
    <n v="0"/>
  </r>
  <r>
    <s v="155"/>
    <x v="7"/>
    <x v="1"/>
    <s v="002"/>
    <s v="Z1F0017966"/>
    <s v="0441-0441"/>
    <s v="FC"/>
    <s v="00012557-00012619"/>
    <s v=""/>
    <s v=""/>
    <s v=""/>
    <s v=""/>
    <n v="0"/>
    <s v=""/>
    <s v="VENTAS NO CONTRIBUYENTES"/>
    <s v=""/>
    <n v="1814405750.0235999"/>
    <n v="0"/>
    <n v="1166990300.3499999"/>
    <n v="0"/>
    <s v="-"/>
    <n v="0"/>
    <n v="558116766.96000004"/>
    <s v="-"/>
    <n v="89298682.71359998"/>
    <n v="0"/>
    <s v="-"/>
    <n v="0"/>
    <n v="0"/>
    <s v="-"/>
    <n v="0"/>
  </r>
  <r>
    <s v="156"/>
    <x v="7"/>
    <x v="1"/>
    <s v="002"/>
    <s v="Z1F0017966"/>
    <s v="0441"/>
    <s v="FC"/>
    <s v="00012620"/>
    <s v=""/>
    <s v=""/>
    <s v=""/>
    <s v=""/>
    <n v="0"/>
    <s v=""/>
    <s v="CANDY HOUSE AND CHOCOLATE. CA."/>
    <s v="J411053520"/>
    <n v="86072017.5"/>
    <n v="0"/>
    <n v="86072017.5"/>
    <n v="0"/>
    <s v="-"/>
    <n v="0"/>
    <n v="0"/>
    <s v="-"/>
    <n v="0"/>
    <n v="0"/>
    <s v="-"/>
    <n v="0"/>
    <n v="0"/>
    <s v="-"/>
    <n v="0"/>
  </r>
  <r>
    <s v="193"/>
    <x v="9"/>
    <x v="1"/>
    <s v="002"/>
    <s v="Z1F0017966"/>
    <s v="0443-0443"/>
    <s v="FC"/>
    <s v="00012621-00012693"/>
    <s v=""/>
    <s v=""/>
    <s v=""/>
    <s v=""/>
    <n v="0"/>
    <s v=""/>
    <s v="VENTAS NO CONTRIBUYENTES"/>
    <s v=""/>
    <n v="1698694784.1131997"/>
    <n v="0"/>
    <n v="1027218309"/>
    <n v="0"/>
    <s v="-"/>
    <n v="0"/>
    <n v="578859030.26999998"/>
    <s v="16"/>
    <n v="92617444.843200013"/>
    <n v="0"/>
    <s v="-"/>
    <n v="0"/>
    <n v="0"/>
    <s v="-"/>
    <n v="0"/>
  </r>
  <r>
    <s v="204"/>
    <x v="14"/>
    <x v="1"/>
    <s v="002"/>
    <s v="Z1F0017966"/>
    <s v="0444-0444"/>
    <s v="FC"/>
    <s v="00012695-00012704"/>
    <s v=""/>
    <s v=""/>
    <s v=""/>
    <s v=""/>
    <n v="0"/>
    <s v=""/>
    <s v="VENTAS NO CONTRIBUYENTES"/>
    <s v=""/>
    <n v="390158428.42000002"/>
    <n v="0"/>
    <n v="277221678.69999999"/>
    <n v="0"/>
    <s v="-"/>
    <n v="0"/>
    <n v="97359267"/>
    <s v="16"/>
    <n v="15577482.720000001"/>
    <n v="0"/>
    <s v="-"/>
    <n v="0"/>
    <n v="0"/>
    <s v="-"/>
    <n v="0"/>
  </r>
  <r>
    <s v="205"/>
    <x v="14"/>
    <x v="1"/>
    <s v="002"/>
    <s v="Z1F0017966"/>
    <s v="0444"/>
    <s v="FC"/>
    <s v="00012705"/>
    <s v=""/>
    <s v=""/>
    <s v=""/>
    <s v=""/>
    <n v="0"/>
    <s v=""/>
    <s v="COLINA FRESCA C.A"/>
    <s v="J400677750"/>
    <n v="6483530.4000000004"/>
    <n v="0"/>
    <n v="2887600"/>
    <n v="3099940"/>
    <s v="16"/>
    <n v="495990.4"/>
    <n v="0"/>
    <s v="-"/>
    <n v="0"/>
    <n v="0"/>
    <s v="-"/>
    <n v="0"/>
    <n v="0"/>
    <s v="-"/>
    <n v="0"/>
  </r>
  <r>
    <s v="206"/>
    <x v="14"/>
    <x v="1"/>
    <s v="002"/>
    <s v="Z1F0017966"/>
    <s v="0444-0444"/>
    <s v="FC"/>
    <s v="00012706-00012740"/>
    <s v=""/>
    <s v=""/>
    <s v=""/>
    <s v=""/>
    <n v="0"/>
    <s v=""/>
    <s v="VENTAS NO CONTRIBUYENTES"/>
    <s v=""/>
    <n v="2481875220.6923995"/>
    <n v="0"/>
    <n v="1431724164.8000002"/>
    <n v="0"/>
    <s v="-"/>
    <n v="0"/>
    <n v="905302634.38999999"/>
    <s v="16"/>
    <n v="144848421.50240001"/>
    <n v="0"/>
    <s v="-"/>
    <n v="0"/>
    <n v="0"/>
    <s v="-"/>
    <n v="0"/>
  </r>
  <r>
    <s v="207"/>
    <x v="14"/>
    <x v="1"/>
    <s v="002"/>
    <s v="Z1F0017966"/>
    <s v="0444"/>
    <s v="FC"/>
    <s v="00012741"/>
    <s v=""/>
    <s v=""/>
    <s v=""/>
    <s v=""/>
    <n v="0"/>
    <s v=""/>
    <s v="AUTOSERVICIOS CRISS"/>
    <s v="J294282792"/>
    <n v="5789680"/>
    <n v="0"/>
    <n v="5789680"/>
    <n v="0"/>
    <s v="-"/>
    <n v="0"/>
    <n v="0"/>
    <s v="-"/>
    <n v="0"/>
    <n v="0"/>
    <s v="-"/>
    <n v="0"/>
    <n v="0"/>
    <s v="-"/>
    <n v="0"/>
  </r>
  <r>
    <s v="208"/>
    <x v="14"/>
    <x v="1"/>
    <s v="002"/>
    <s v="Z1F0017966"/>
    <s v="0444"/>
    <s v="FC"/>
    <s v="00012742"/>
    <s v=""/>
    <s v=""/>
    <s v=""/>
    <s v=""/>
    <n v="0"/>
    <s v=""/>
    <s v="FRANCISCO ROMERO"/>
    <s v="V6480663"/>
    <n v="38190206"/>
    <n v="0"/>
    <n v="11526620"/>
    <n v="0"/>
    <s v="-"/>
    <n v="0"/>
    <n v="22985850"/>
    <s v="16"/>
    <n v="3677736"/>
    <n v="0"/>
    <s v="-"/>
    <n v="0"/>
    <n v="0"/>
    <s v="-"/>
    <n v="0"/>
  </r>
  <r>
    <s v="222"/>
    <x v="10"/>
    <x v="1"/>
    <s v="002"/>
    <s v="Z1F0017966"/>
    <s v="0445-0445"/>
    <s v="FC"/>
    <s v="00012743-00012755"/>
    <s v=""/>
    <s v=""/>
    <s v=""/>
    <s v=""/>
    <n v="0"/>
    <s v=""/>
    <s v="VENTAS NO CONTRIBUYENTES"/>
    <s v=""/>
    <n v="266624359.60000002"/>
    <n v="0"/>
    <n v="233483252.40000004"/>
    <n v="0"/>
    <s v="-"/>
    <n v="0"/>
    <n v="28569920"/>
    <s v="-"/>
    <n v="4571187.1999999993"/>
    <n v="0"/>
    <s v="-"/>
    <n v="0"/>
    <n v="0"/>
    <s v="-"/>
    <n v="0"/>
  </r>
  <r>
    <s v="223"/>
    <x v="10"/>
    <x v="1"/>
    <s v="002"/>
    <s v="Z1F0017966"/>
    <s v="0445"/>
    <s v="FC"/>
    <s v="00012756"/>
    <s v=""/>
    <s v=""/>
    <s v=""/>
    <s v=""/>
    <n v="0"/>
    <s v=""/>
    <s v="GRUPO DOPERCA C.A"/>
    <s v="J411415898"/>
    <n v="11385817.6"/>
    <n v="0"/>
    <n v="0"/>
    <n v="9815360"/>
    <s v="16"/>
    <n v="1570457.6000000001"/>
    <n v="0"/>
    <s v="-"/>
    <n v="0"/>
    <n v="0"/>
    <s v="-"/>
    <n v="0"/>
    <n v="0"/>
    <s v="-"/>
    <n v="0"/>
  </r>
  <r>
    <s v="224"/>
    <x v="10"/>
    <x v="1"/>
    <s v="002"/>
    <s v="Z1F0017966"/>
    <s v="0445-0445"/>
    <s v="FC"/>
    <s v="00012757-00012797"/>
    <s v=""/>
    <s v=""/>
    <s v=""/>
    <s v=""/>
    <n v="0"/>
    <s v=""/>
    <s v="VENTAS NO CONTRIBUYENTES"/>
    <s v=""/>
    <n v="1383863584.2179999"/>
    <n v="0"/>
    <n v="956507459.55000019"/>
    <n v="0"/>
    <s v="-"/>
    <n v="0"/>
    <n v="368410452.29999995"/>
    <s v="-"/>
    <n v="58945672.368000001"/>
    <n v="0"/>
    <s v="-"/>
    <n v="0"/>
    <n v="0"/>
    <s v="-"/>
    <n v="0"/>
  </r>
  <r>
    <s v="238"/>
    <x v="11"/>
    <x v="1"/>
    <s v="002"/>
    <s v="Z1F0017966"/>
    <s v="0446-0446"/>
    <s v="FC"/>
    <s v="00012798-00012867"/>
    <s v=""/>
    <s v=""/>
    <s v=""/>
    <s v=""/>
    <n v="0"/>
    <s v=""/>
    <s v="VENTAS NO CONTRIBUYENTES"/>
    <s v=""/>
    <n v="1988230334.8955998"/>
    <n v="0"/>
    <n v="1268082498.4199996"/>
    <n v="0"/>
    <s v="-"/>
    <n v="0"/>
    <n v="620817100.41000009"/>
    <s v="16"/>
    <n v="99330736.065600008"/>
    <n v="0"/>
    <s v="-"/>
    <n v="0"/>
    <n v="0"/>
    <s v="-"/>
    <n v="0"/>
  </r>
  <r>
    <s v="239"/>
    <x v="11"/>
    <x v="1"/>
    <s v="002"/>
    <s v="Z1F0017966"/>
    <s v="0446"/>
    <s v="FC"/>
    <s v="00012868"/>
    <s v=""/>
    <s v=""/>
    <s v=""/>
    <s v=""/>
    <n v="0"/>
    <s v=""/>
    <s v="CORPORACION LENOTRE GOURMET C.A"/>
    <s v="J317391004"/>
    <n v="28610771.399999999"/>
    <n v="0"/>
    <n v="28610771.399999999"/>
    <n v="0"/>
    <s v="-"/>
    <n v="0"/>
    <n v="0"/>
    <s v="-"/>
    <n v="0"/>
    <n v="0"/>
    <s v="-"/>
    <n v="0"/>
    <n v="0"/>
    <s v="-"/>
    <n v="0"/>
  </r>
  <r>
    <s v="240"/>
    <x v="11"/>
    <x v="1"/>
    <s v="002"/>
    <s v="Z1F0017966"/>
    <s v="0446-0446"/>
    <s v="FC"/>
    <s v="00012869-00012881"/>
    <s v=""/>
    <s v=""/>
    <s v=""/>
    <s v=""/>
    <n v="0"/>
    <s v=""/>
    <s v="VENTAS NO CONTRIBUYENTES"/>
    <s v=""/>
    <n v="493522625.48520005"/>
    <n v="0"/>
    <n v="324143910.94999993"/>
    <n v="0"/>
    <s v="-"/>
    <n v="0"/>
    <n v="146016133.22"/>
    <s v="16"/>
    <n v="23362581.315200005"/>
    <n v="0"/>
    <s v="-"/>
    <n v="0"/>
    <n v="0"/>
    <s v="-"/>
    <n v="0"/>
  </r>
  <r>
    <s v="17"/>
    <x v="0"/>
    <x v="1"/>
    <s v="008"/>
    <s v="Z1F0017970"/>
    <s v="0061-0061"/>
    <s v="FC"/>
    <s v="00000879-00000889"/>
    <s v=""/>
    <s v=""/>
    <s v=""/>
    <s v=""/>
    <n v="0"/>
    <s v=""/>
    <s v="VENTAS NO CONTRIBUYENTES"/>
    <s v=""/>
    <n v="131275695.59999999"/>
    <n v="0"/>
    <n v="35097300"/>
    <n v="0"/>
    <s v="-"/>
    <n v="0"/>
    <n v="82912410"/>
    <s v="16"/>
    <n v="13265985.600000001"/>
    <n v="0"/>
    <s v="-"/>
    <n v="0"/>
    <n v="0"/>
    <s v="-"/>
    <n v="0"/>
  </r>
  <r>
    <s v="27"/>
    <x v="12"/>
    <x v="1"/>
    <s v="008"/>
    <s v="Z1F0017970"/>
    <s v="0062-0062"/>
    <s v="FC"/>
    <s v="00000890-00000900"/>
    <s v=""/>
    <s v=""/>
    <s v=""/>
    <s v=""/>
    <n v="0"/>
    <s v=""/>
    <s v="VENTAS NO CONTRIBUYENTES"/>
    <s v=""/>
    <n v="77125381.200000003"/>
    <n v="0"/>
    <n v="3980340"/>
    <n v="0"/>
    <s v="-"/>
    <n v="0"/>
    <n v="63056070"/>
    <s v="16"/>
    <n v="10088971.199999999"/>
    <n v="0"/>
    <s v="-"/>
    <n v="0"/>
    <n v="0"/>
    <s v="-"/>
    <n v="0"/>
  </r>
  <r>
    <s v="39"/>
    <x v="1"/>
    <x v="1"/>
    <s v="008"/>
    <s v="Z1F0017970"/>
    <s v="0063-0063"/>
    <s v="FC"/>
    <s v="00000901-00000908"/>
    <s v=""/>
    <s v=""/>
    <s v=""/>
    <s v=""/>
    <n v="0"/>
    <s v=""/>
    <s v="VENTAS NO CONTRIBUYENTES"/>
    <s v=""/>
    <n v="52582559.399999999"/>
    <n v="0"/>
    <n v="1020600"/>
    <n v="0"/>
    <s v="-"/>
    <n v="0"/>
    <n v="44449965"/>
    <s v="16"/>
    <n v="7111994.4000000004"/>
    <n v="0"/>
    <s v="-"/>
    <n v="0"/>
    <n v="0"/>
    <s v="-"/>
    <n v="0"/>
  </r>
  <r>
    <s v="57"/>
    <x v="2"/>
    <x v="1"/>
    <s v="008"/>
    <s v="Z1F0017970"/>
    <s v="0064-0064"/>
    <s v="FC"/>
    <s v="00000909-00000913"/>
    <s v=""/>
    <s v=""/>
    <s v=""/>
    <s v=""/>
    <n v="0"/>
    <s v=""/>
    <s v="VENTAS NO CONTRIBUYENTES"/>
    <s v=""/>
    <n v="26969808.600000001"/>
    <n v="0"/>
    <n v="0"/>
    <n v="0"/>
    <s v="-"/>
    <n v="0"/>
    <n v="23249835"/>
    <s v="16"/>
    <n v="3719973.6"/>
    <n v="0"/>
    <s v="-"/>
    <n v="0"/>
    <n v="0"/>
    <s v="-"/>
    <n v="0"/>
  </r>
  <r>
    <s v="73"/>
    <x v="13"/>
    <x v="1"/>
    <s v="008"/>
    <s v="Z1F0017970"/>
    <s v="0065-0065"/>
    <s v="FC"/>
    <s v="00000914-00000927"/>
    <s v=""/>
    <s v=""/>
    <s v=""/>
    <s v=""/>
    <n v="0"/>
    <s v=""/>
    <s v="VENTAS NO CONTRIBUYENTES"/>
    <s v=""/>
    <n v="151850552"/>
    <n v="0"/>
    <n v="26722570"/>
    <n v="0"/>
    <s v="-"/>
    <n v="0"/>
    <n v="107868950"/>
    <s v="16"/>
    <n v="17259032"/>
    <n v="0"/>
    <s v="-"/>
    <n v="0"/>
    <n v="0"/>
    <s v="-"/>
    <n v="0"/>
  </r>
  <r>
    <s v="95"/>
    <x v="3"/>
    <x v="1"/>
    <s v="008"/>
    <s v="Z1F0017970"/>
    <s v="0066-0066"/>
    <s v="FC"/>
    <s v="00000928-00000934"/>
    <s v=""/>
    <s v=""/>
    <s v=""/>
    <s v=""/>
    <n v="0"/>
    <s v=""/>
    <s v="VENTAS NO CONTRIBUYENTES"/>
    <s v=""/>
    <n v="38798267.199999996"/>
    <n v="0"/>
    <n v="1291500"/>
    <n v="0"/>
    <s v="-"/>
    <n v="0"/>
    <n v="32333420"/>
    <s v="16"/>
    <n v="5173347.2"/>
    <n v="0"/>
    <s v="-"/>
    <n v="0"/>
    <n v="0"/>
    <s v="-"/>
    <n v="0"/>
  </r>
  <r>
    <s v="114"/>
    <x v="4"/>
    <x v="1"/>
    <s v="008"/>
    <s v="Z1F0017970"/>
    <s v="0067-0067"/>
    <s v="FC"/>
    <s v="00000935-00000946"/>
    <s v=""/>
    <s v=""/>
    <s v=""/>
    <s v=""/>
    <n v="0"/>
    <s v=""/>
    <s v="VENTAS NO CONTRIBUYENTES"/>
    <s v=""/>
    <n v="86661486.799999997"/>
    <n v="0"/>
    <n v="1753570"/>
    <n v="0"/>
    <s v="-"/>
    <n v="0"/>
    <n v="73196480"/>
    <s v="16"/>
    <n v="11711436.800000001"/>
    <n v="0"/>
    <s v="-"/>
    <n v="0"/>
    <n v="0"/>
    <s v="-"/>
    <n v="0"/>
  </r>
  <r>
    <s v="134"/>
    <x v="5"/>
    <x v="1"/>
    <s v="008"/>
    <s v="Z1F0017970"/>
    <s v="0068-0068"/>
    <s v="FC"/>
    <s v="00000948-00000962"/>
    <s v=""/>
    <s v=""/>
    <s v=""/>
    <s v=""/>
    <n v="0"/>
    <s v=""/>
    <s v="VENTAS NO CONTRIBUYENTES"/>
    <s v=""/>
    <n v="134928343.20000002"/>
    <n v="0"/>
    <n v="17837050"/>
    <n v="0"/>
    <s v="-"/>
    <n v="0"/>
    <n v="100940770"/>
    <s v="16"/>
    <n v="16150523.199999997"/>
    <n v="0"/>
    <s v="-"/>
    <n v="0"/>
    <n v="0"/>
    <s v="-"/>
    <n v="0"/>
  </r>
  <r>
    <s v="152"/>
    <x v="6"/>
    <x v="1"/>
    <s v="008"/>
    <s v="Z1F0017970"/>
    <s v="0069-0069"/>
    <s v="FC"/>
    <s v="00000963-00000977"/>
    <s v=""/>
    <s v=""/>
    <s v=""/>
    <s v=""/>
    <n v="0"/>
    <s v=""/>
    <s v="VENTAS NO CONTRIBUYENTES"/>
    <s v=""/>
    <n v="129313475.2"/>
    <n v="0"/>
    <n v="44398900"/>
    <n v="0"/>
    <s v="-"/>
    <n v="0"/>
    <n v="73202220"/>
    <s v="16"/>
    <n v="11712355.199999999"/>
    <n v="0"/>
    <s v="-"/>
    <n v="0"/>
    <n v="0"/>
    <s v="-"/>
    <n v="0"/>
  </r>
  <r>
    <s v="170"/>
    <x v="7"/>
    <x v="1"/>
    <s v="008"/>
    <s v="Z1F0017970"/>
    <s v="0070-0070"/>
    <s v="FC"/>
    <s v="00000978-00000991"/>
    <s v=""/>
    <s v=""/>
    <s v=""/>
    <s v=""/>
    <n v="0"/>
    <s v=""/>
    <s v="VENTAS NO CONTRIBUYENTES"/>
    <s v=""/>
    <n v="88903071.599999994"/>
    <n v="0"/>
    <n v="2184070"/>
    <n v="0"/>
    <s v="-"/>
    <n v="0"/>
    <n v="74757760"/>
    <s v="16"/>
    <n v="11961241.6"/>
    <n v="0"/>
    <s v="-"/>
    <n v="0"/>
    <n v="0"/>
    <s v="-"/>
    <n v="0"/>
  </r>
  <r>
    <s v="188"/>
    <x v="8"/>
    <x v="1"/>
    <s v="008"/>
    <s v="Z1F0017970"/>
    <s v="0071-0071"/>
    <s v="FC"/>
    <s v="00000992-00001001"/>
    <s v=""/>
    <s v=""/>
    <s v=""/>
    <s v=""/>
    <n v="0"/>
    <s v=""/>
    <s v="VENTAS NO CONTRIBUYENTES"/>
    <s v=""/>
    <n v="73811466"/>
    <n v="0"/>
    <n v="3522600"/>
    <n v="0"/>
    <s v="-"/>
    <n v="0"/>
    <n v="60593850"/>
    <s v="16"/>
    <n v="9695016"/>
    <n v="0"/>
    <s v="-"/>
    <n v="0"/>
    <n v="0"/>
    <s v="-"/>
    <n v="0"/>
  </r>
  <r>
    <s v="202"/>
    <x v="9"/>
    <x v="1"/>
    <s v="008"/>
    <s v="Z1F0017970"/>
    <s v="0072-0072"/>
    <s v="FC"/>
    <s v="00001002-00001018"/>
    <s v=""/>
    <s v=""/>
    <s v=""/>
    <s v=""/>
    <n v="0"/>
    <s v=""/>
    <s v="VENTAS NO CONTRIBUYENTES"/>
    <s v=""/>
    <n v="167208702"/>
    <n v="0"/>
    <n v="40780650"/>
    <n v="0"/>
    <s v="-"/>
    <n v="0"/>
    <n v="108989700"/>
    <s v="16"/>
    <n v="17438352"/>
    <n v="0"/>
    <s v="-"/>
    <n v="0"/>
    <n v="0"/>
    <s v="-"/>
    <n v="0"/>
  </r>
  <r>
    <s v="217"/>
    <x v="14"/>
    <x v="1"/>
    <s v="008"/>
    <s v="Z1F0017970"/>
    <s v="0073-0073"/>
    <s v="FC"/>
    <s v="00001019-00001041"/>
    <s v=""/>
    <s v=""/>
    <s v=""/>
    <s v=""/>
    <n v="0"/>
    <s v=""/>
    <s v="VENTAS NO CONTRIBUYENTES"/>
    <s v=""/>
    <n v="130191136.39999999"/>
    <n v="0"/>
    <n v="13079520"/>
    <n v="0"/>
    <s v="-"/>
    <n v="0"/>
    <n v="100958290"/>
    <s v="16"/>
    <n v="16153326.399999999"/>
    <n v="0"/>
    <s v="-"/>
    <n v="0"/>
    <n v="0"/>
    <s v="-"/>
    <n v="0"/>
  </r>
  <r>
    <s v="234"/>
    <x v="10"/>
    <x v="1"/>
    <s v="008"/>
    <s v="Z1F0017970"/>
    <s v="0074-0074"/>
    <s v="FC"/>
    <s v="00001042-00001056"/>
    <s v=""/>
    <s v=""/>
    <s v=""/>
    <s v=""/>
    <n v="0"/>
    <s v=""/>
    <s v="VENTAS NO CONTRIBUYENTES"/>
    <s v=""/>
    <n v="134362710.40000001"/>
    <n v="0"/>
    <n v="44700000"/>
    <n v="0"/>
    <s v="-"/>
    <n v="0"/>
    <n v="77295440"/>
    <s v="-"/>
    <n v="12367270.4"/>
    <n v="0"/>
    <s v="-"/>
    <n v="0"/>
    <n v="0"/>
    <s v="-"/>
    <n v="0"/>
  </r>
  <r>
    <s v="258"/>
    <x v="11"/>
    <x v="1"/>
    <s v="008"/>
    <s v="Z1F0017970"/>
    <s v="0075-0075"/>
    <s v="FC"/>
    <s v="00001057-00001079"/>
    <s v=""/>
    <s v=""/>
    <s v=""/>
    <s v=""/>
    <n v="0"/>
    <s v=""/>
    <s v="VENTAS NO CONTRIBUYENTES"/>
    <s v=""/>
    <n v="155668048"/>
    <n v="0"/>
    <n v="61954200"/>
    <n v="0"/>
    <s v="-"/>
    <n v="0"/>
    <n v="80787800"/>
    <s v="16"/>
    <n v="12926048"/>
    <n v="0"/>
    <s v="-"/>
    <n v="0"/>
    <n v="0"/>
    <s v="-"/>
    <n v="0"/>
  </r>
  <r>
    <s v="12"/>
    <x v="0"/>
    <x v="1"/>
    <s v="005"/>
    <s v="Z1F0017998"/>
    <s v="0422-0422"/>
    <s v="FC"/>
    <s v="00015892-00015965"/>
    <s v=""/>
    <s v=""/>
    <s v=""/>
    <s v=""/>
    <n v="0"/>
    <s v=""/>
    <s v="VENTAS NO CONTRIBUYENTES"/>
    <s v=""/>
    <n v="2471869326.0479999"/>
    <n v="0"/>
    <n v="1751317529.415"/>
    <n v="0"/>
    <s v="-"/>
    <n v="0"/>
    <n v="621165341.92499995"/>
    <s v="-"/>
    <n v="99386454.707999974"/>
    <n v="0"/>
    <s v="-"/>
    <n v="0"/>
    <n v="0"/>
    <s v="-"/>
    <n v="0"/>
  </r>
  <r>
    <s v="13"/>
    <x v="0"/>
    <x v="1"/>
    <s v="005"/>
    <s v="Z1F0017998"/>
    <s v="0422"/>
    <s v="NC"/>
    <s v=""/>
    <s v="00000047"/>
    <s v=""/>
    <s v="00025090"/>
    <s v="01-05-2021"/>
    <n v="10544268"/>
    <s v="VEN"/>
    <s v="IVAN PEREZ"/>
    <s v="V2157585"/>
    <n v="-6006000"/>
    <n v="0"/>
    <n v="-6006000"/>
    <n v="0"/>
    <s v="-"/>
    <n v="0"/>
    <n v="0"/>
    <s v="-"/>
    <n v="0"/>
    <n v="0"/>
    <s v="-"/>
    <n v="0"/>
    <n v="0"/>
    <s v="-"/>
    <n v="0"/>
  </r>
  <r>
    <s v="25"/>
    <x v="12"/>
    <x v="1"/>
    <s v="005"/>
    <s v="Z1F0017998"/>
    <s v="0423-0423"/>
    <s v="FC"/>
    <s v="00015966-00016010"/>
    <s v=""/>
    <s v=""/>
    <s v=""/>
    <s v=""/>
    <n v="0"/>
    <s v=""/>
    <s v="VENTAS NO CONTRIBUYENTES"/>
    <s v=""/>
    <n v="1248649559.8620005"/>
    <n v="0"/>
    <n v="844559398.2750001"/>
    <n v="0"/>
    <s v="-"/>
    <n v="0"/>
    <n v="348353587.57499999"/>
    <s v="16"/>
    <n v="55736574.012000017"/>
    <n v="0"/>
    <s v="-"/>
    <n v="0"/>
    <n v="0"/>
    <s v="-"/>
    <n v="0"/>
  </r>
  <r>
    <s v="36"/>
    <x v="1"/>
    <x v="1"/>
    <s v="005"/>
    <s v="Z1F0017998"/>
    <s v="0424-0424"/>
    <s v="FC"/>
    <s v="00016011-00016095"/>
    <s v=""/>
    <s v=""/>
    <s v=""/>
    <s v=""/>
    <n v="0"/>
    <s v=""/>
    <s v="VENTAS NO CONTRIBUYENTES"/>
    <s v=""/>
    <n v="1641855660.1436"/>
    <n v="0"/>
    <n v="1125619341.605"/>
    <n v="0"/>
    <s v="-"/>
    <n v="0"/>
    <n v="445031309.08499998"/>
    <s v="16"/>
    <n v="71205009.453600004"/>
    <n v="0"/>
    <s v="-"/>
    <n v="0"/>
    <n v="0"/>
    <s v="-"/>
    <n v="0"/>
  </r>
  <r>
    <s v="37"/>
    <x v="1"/>
    <x v="1"/>
    <s v="005"/>
    <s v="Z1F0017998"/>
    <s v="0424"/>
    <s v="NC"/>
    <s v=""/>
    <s v="00000048"/>
    <s v=""/>
    <s v="00016087"/>
    <s v="03-05-2021"/>
    <n v="6557964.5300000003"/>
    <s v="VEN"/>
    <s v="ARIANNA ALMENA"/>
    <s v="V31071434"/>
    <n v="-4915337.1749999998"/>
    <n v="0"/>
    <n v="-4915337.1749999998"/>
    <n v="0"/>
    <s v="-"/>
    <n v="0"/>
    <n v="0"/>
    <s v="-"/>
    <n v="0"/>
    <n v="0"/>
    <s v="-"/>
    <n v="0"/>
    <n v="0"/>
    <s v="-"/>
    <n v="0"/>
  </r>
  <r>
    <s v="54"/>
    <x v="2"/>
    <x v="1"/>
    <s v="005"/>
    <s v="Z1F0017998"/>
    <s v="0425-0425"/>
    <s v="FC"/>
    <s v="00016096-00016150"/>
    <s v=""/>
    <s v=""/>
    <s v=""/>
    <s v=""/>
    <n v="0"/>
    <s v=""/>
    <s v="VENTAS NO CONTRIBUYENTES"/>
    <s v=""/>
    <n v="1400295631.5202"/>
    <n v="0"/>
    <n v="986850015.10000002"/>
    <n v="0"/>
    <s v="-"/>
    <n v="0"/>
    <n v="356418634.84500003"/>
    <s v="16"/>
    <n v="57026981.575199999"/>
    <n v="0"/>
    <s v="-"/>
    <n v="0"/>
    <n v="0"/>
    <s v="-"/>
    <n v="0"/>
  </r>
  <r>
    <s v="55"/>
    <x v="2"/>
    <x v="1"/>
    <s v="005"/>
    <s v="Z1F0017998"/>
    <s v="0425"/>
    <s v="NC"/>
    <s v=""/>
    <s v="00000049"/>
    <s v=""/>
    <s v="00016120"/>
    <s v="04-05-2021"/>
    <n v="6468903"/>
    <s v="VEN"/>
    <s v="MICHELE SILVA"/>
    <s v="V16368588"/>
    <n v="-2835000"/>
    <n v="0"/>
    <n v="-2835000"/>
    <n v="0"/>
    <s v="-"/>
    <n v="0"/>
    <n v="0"/>
    <s v="-"/>
    <n v="0"/>
    <n v="0"/>
    <s v="-"/>
    <n v="0"/>
    <n v="0"/>
    <s v="-"/>
    <n v="0"/>
  </r>
  <r>
    <s v="66"/>
    <x v="13"/>
    <x v="1"/>
    <s v="005"/>
    <s v="Z1F0017998"/>
    <s v="0426-0426"/>
    <s v="FC"/>
    <s v="00016151-00016170"/>
    <s v=""/>
    <s v=""/>
    <s v=""/>
    <s v=""/>
    <n v="0"/>
    <s v=""/>
    <s v="VENTAS NO CONTRIBUYENTES"/>
    <s v=""/>
    <n v="230846406"/>
    <n v="0"/>
    <n v="153067727.40000001"/>
    <n v="0"/>
    <s v="-"/>
    <n v="0"/>
    <n v="67050585"/>
    <s v="-"/>
    <n v="10728093.6"/>
    <n v="0"/>
    <s v="-"/>
    <n v="0"/>
    <n v="0"/>
    <s v="-"/>
    <n v="0"/>
  </r>
  <r>
    <s v="67"/>
    <x v="13"/>
    <x v="1"/>
    <s v="005"/>
    <s v="Z1F0017998"/>
    <s v="0426"/>
    <s v="FC"/>
    <s v="00016171"/>
    <s v=""/>
    <s v=""/>
    <s v=""/>
    <s v=""/>
    <n v="0"/>
    <s v=""/>
    <s v="GUIFEL CAFE"/>
    <s v="J406087882"/>
    <n v="164404836.04999998"/>
    <n v="0"/>
    <n v="28137350.849999994"/>
    <n v="117471970"/>
    <s v="16"/>
    <n v="18795515.199999999"/>
    <n v="0"/>
    <s v="-"/>
    <n v="0"/>
    <n v="0"/>
    <s v="-"/>
    <n v="0"/>
    <n v="0"/>
    <s v="-"/>
    <n v="0"/>
  </r>
  <r>
    <s v="68"/>
    <x v="13"/>
    <x v="1"/>
    <s v="005"/>
    <s v="Z1F0017998"/>
    <s v="0426-0426"/>
    <s v="FC"/>
    <s v="00016172-00016175"/>
    <s v=""/>
    <s v=""/>
    <s v=""/>
    <s v=""/>
    <n v="0"/>
    <s v=""/>
    <s v="VENTAS NO CONTRIBUYENTES"/>
    <s v=""/>
    <n v="204287838.118"/>
    <n v="0"/>
    <n v="144846503.55000001"/>
    <n v="0"/>
    <s v="-"/>
    <n v="0"/>
    <n v="51242529.799999997"/>
    <s v="16"/>
    <n v="8198804.7680000002"/>
    <n v="0"/>
    <s v="-"/>
    <n v="0"/>
    <n v="0"/>
    <s v="-"/>
    <n v="0"/>
  </r>
  <r>
    <s v="69"/>
    <x v="13"/>
    <x v="1"/>
    <s v="005"/>
    <s v="Z1F0017998"/>
    <s v="0426"/>
    <s v="FC"/>
    <s v="00016176"/>
    <s v=""/>
    <s v=""/>
    <s v=""/>
    <s v=""/>
    <n v="0"/>
    <s v=""/>
    <s v="FUNDAVIGEA"/>
    <s v="J298180811"/>
    <n v="33922079.799999997"/>
    <n v="0"/>
    <n v="15165367"/>
    <n v="16169580"/>
    <s v="16"/>
    <n v="2587132.7999999998"/>
    <n v="0"/>
    <s v="-"/>
    <n v="0"/>
    <n v="0"/>
    <s v="-"/>
    <n v="0"/>
    <n v="0"/>
    <s v="-"/>
    <n v="0"/>
  </r>
  <r>
    <s v="70"/>
    <x v="13"/>
    <x v="1"/>
    <s v="005"/>
    <s v="Z1F0017998"/>
    <s v="0426-0426"/>
    <s v="FC"/>
    <s v="00016177-00016253"/>
    <s v=""/>
    <s v=""/>
    <s v=""/>
    <s v=""/>
    <n v="0"/>
    <s v=""/>
    <s v="VENTAS NO CONTRIBUYENTES"/>
    <s v=""/>
    <n v="2107062886.2859993"/>
    <n v="0"/>
    <n v="1430367763.3499994"/>
    <n v="0"/>
    <s v="-"/>
    <n v="0"/>
    <n v="583357864.60000002"/>
    <s v="16"/>
    <n v="93337258.335999995"/>
    <n v="0"/>
    <s v="-"/>
    <n v="0"/>
    <n v="0"/>
    <s v="-"/>
    <n v="0"/>
  </r>
  <r>
    <s v="94"/>
    <x v="3"/>
    <x v="1"/>
    <s v="005"/>
    <s v="Z1F0017998"/>
    <s v="0427-0427"/>
    <s v="FC"/>
    <s v="00016254-00016269"/>
    <s v=""/>
    <s v=""/>
    <s v=""/>
    <s v=""/>
    <n v="0"/>
    <s v=""/>
    <s v="VENTAS NO CONTRIBUYENTES"/>
    <s v=""/>
    <n v="382620155.98400009"/>
    <n v="0"/>
    <n v="279832704"/>
    <n v="0"/>
    <s v="-"/>
    <n v="0"/>
    <n v="88609872.400000006"/>
    <s v="16"/>
    <n v="14177579.583999999"/>
    <n v="0"/>
    <s v="-"/>
    <n v="0"/>
    <n v="0"/>
    <s v="-"/>
    <n v="0"/>
  </r>
  <r>
    <s v="108"/>
    <x v="4"/>
    <x v="1"/>
    <s v="005"/>
    <s v="Z1F0017998"/>
    <s v="0428-0428"/>
    <s v="FC"/>
    <s v="00016270-00016306"/>
    <s v=""/>
    <s v=""/>
    <s v=""/>
    <s v=""/>
    <n v="0"/>
    <s v=""/>
    <s v="VENTAS NO CONTRIBUYENTES"/>
    <s v=""/>
    <n v="2013373083.4663997"/>
    <n v="0"/>
    <n v="1458834928.8499999"/>
    <n v="0"/>
    <s v="-"/>
    <n v="0"/>
    <n v="478050133.28999996"/>
    <s v="16"/>
    <n v="76488021.326399997"/>
    <n v="0"/>
    <s v="-"/>
    <n v="0"/>
    <n v="0"/>
    <s v="-"/>
    <n v="0"/>
  </r>
  <r>
    <s v="109"/>
    <x v="4"/>
    <x v="1"/>
    <s v="005"/>
    <s v="Z1F0017998"/>
    <s v="0428"/>
    <s v="FC"/>
    <s v="00016307"/>
    <s v=""/>
    <s v=""/>
    <s v=""/>
    <s v=""/>
    <n v="0"/>
    <s v=""/>
    <s v="ETNAGROUP C.A"/>
    <s v="J500093926"/>
    <n v="47063982"/>
    <n v="0"/>
    <n v="29885310"/>
    <n v="14809200"/>
    <s v="16"/>
    <n v="2369472"/>
    <n v="0"/>
    <s v="-"/>
    <n v="0"/>
    <n v="0"/>
    <s v="-"/>
    <n v="0"/>
    <n v="0"/>
    <s v="-"/>
    <n v="0"/>
  </r>
  <r>
    <s v="110"/>
    <x v="4"/>
    <x v="1"/>
    <s v="005"/>
    <s v="Z1F0017998"/>
    <s v="0428-0428"/>
    <s v="FC"/>
    <s v="00016308-00016320"/>
    <s v=""/>
    <s v=""/>
    <s v=""/>
    <s v=""/>
    <n v="0"/>
    <s v=""/>
    <s v="VENTAS NO CONTRIBUYENTES"/>
    <s v=""/>
    <n v="664271179.44000006"/>
    <n v="0"/>
    <n v="435282311.5"/>
    <n v="0"/>
    <s v="-"/>
    <n v="0"/>
    <n v="197404196.5"/>
    <s v="-"/>
    <n v="31584671.439999998"/>
    <n v="0"/>
    <s v="-"/>
    <n v="0"/>
    <n v="0"/>
    <s v="-"/>
    <n v="0"/>
  </r>
  <r>
    <s v="132"/>
    <x v="5"/>
    <x v="1"/>
    <s v="005"/>
    <s v="Z1F0017998"/>
    <s v="0429-0429"/>
    <s v="FC"/>
    <s v="00016321-00016404"/>
    <s v=""/>
    <s v=""/>
    <s v=""/>
    <s v=""/>
    <n v="0"/>
    <s v=""/>
    <s v="VENTAS NO CONTRIBUYENTES"/>
    <s v=""/>
    <n v="2516965885.0420003"/>
    <n v="0"/>
    <n v="1646993040.6999996"/>
    <n v="0"/>
    <s v="-"/>
    <n v="0"/>
    <n v="749976589.95000005"/>
    <s v="16"/>
    <n v="119996254.39200002"/>
    <n v="0"/>
    <s v="-"/>
    <n v="0"/>
    <n v="0"/>
    <s v="-"/>
    <n v="0"/>
  </r>
  <r>
    <s v="150"/>
    <x v="6"/>
    <x v="1"/>
    <s v="005"/>
    <s v="Z1F0017998"/>
    <s v="0430-0430"/>
    <s v="FC"/>
    <s v="00016405-00016454"/>
    <s v=""/>
    <s v=""/>
    <s v=""/>
    <s v=""/>
    <n v="0"/>
    <s v=""/>
    <s v="VENTAS NO CONTRIBUYENTES"/>
    <s v=""/>
    <n v="1013875151.3639998"/>
    <n v="0"/>
    <n v="693062053.5"/>
    <n v="0"/>
    <s v="-"/>
    <n v="0"/>
    <n v="276563015.39999998"/>
    <s v="-"/>
    <n v="44250082.463999994"/>
    <n v="0"/>
    <s v="-"/>
    <n v="0"/>
    <n v="0"/>
    <s v="-"/>
    <n v="0"/>
  </r>
  <r>
    <s v="163"/>
    <x v="7"/>
    <x v="1"/>
    <s v="005"/>
    <s v="Z1F0017998"/>
    <s v="0431-0431"/>
    <s v="FC"/>
    <s v="00016455-00016461"/>
    <s v=""/>
    <s v=""/>
    <s v=""/>
    <s v=""/>
    <n v="0"/>
    <s v=""/>
    <s v="VENTAS NO CONTRIBUYENTES"/>
    <s v=""/>
    <n v="155986767.34999999"/>
    <n v="0"/>
    <n v="106846110.75"/>
    <n v="0"/>
    <s v="-"/>
    <n v="0"/>
    <n v="42362635"/>
    <s v="-"/>
    <n v="6778021.5999999996"/>
    <n v="0"/>
    <s v="-"/>
    <n v="0"/>
    <n v="0"/>
    <s v="-"/>
    <n v="0"/>
  </r>
  <r>
    <s v="164"/>
    <x v="7"/>
    <x v="1"/>
    <s v="005"/>
    <s v="Z1F0017998"/>
    <s v="0431"/>
    <s v="FC"/>
    <s v="00016462"/>
    <s v=""/>
    <s v=""/>
    <s v=""/>
    <s v=""/>
    <n v="0"/>
    <s v=""/>
    <s v="PESQUERA JYP C.A"/>
    <s v="J406773603"/>
    <n v="71947341.200000003"/>
    <n v="0"/>
    <n v="38485552"/>
    <n v="28846370"/>
    <s v="16"/>
    <n v="4615419.2"/>
    <n v="0"/>
    <s v="-"/>
    <n v="0"/>
    <n v="0"/>
    <s v="-"/>
    <n v="0"/>
    <n v="0"/>
    <s v="-"/>
    <n v="0"/>
  </r>
  <r>
    <s v="165"/>
    <x v="7"/>
    <x v="1"/>
    <s v="005"/>
    <s v="Z1F0017998"/>
    <s v="0431-0431"/>
    <s v="FC"/>
    <s v="00016463-00016478"/>
    <s v=""/>
    <s v=""/>
    <s v=""/>
    <s v=""/>
    <n v="0"/>
    <s v=""/>
    <s v="VENTAS NO CONTRIBUYENTES"/>
    <s v=""/>
    <n v="283957579.70999998"/>
    <n v="0"/>
    <n v="199243422.35000002"/>
    <n v="0"/>
    <s v="-"/>
    <n v="0"/>
    <n v="73029446"/>
    <s v="16"/>
    <n v="11684711.359999999"/>
    <n v="0"/>
    <s v="-"/>
    <n v="0"/>
    <n v="0"/>
    <s v="-"/>
    <n v="0"/>
  </r>
  <r>
    <s v="166"/>
    <x v="7"/>
    <x v="1"/>
    <s v="005"/>
    <s v="Z1F0017998"/>
    <s v="0431"/>
    <s v="FC"/>
    <s v="00016479"/>
    <s v=""/>
    <s v=""/>
    <s v=""/>
    <s v=""/>
    <n v="0"/>
    <s v=""/>
    <s v="CAFE RESTAURANT GOTA DULCE"/>
    <s v="J306533176"/>
    <n v="23577394.399999999"/>
    <n v="0"/>
    <n v="0"/>
    <n v="20325340"/>
    <s v="16"/>
    <n v="3252054.4"/>
    <n v="0"/>
    <s v="-"/>
    <n v="0"/>
    <n v="0"/>
    <s v="-"/>
    <n v="0"/>
    <n v="0"/>
    <s v="-"/>
    <n v="0"/>
  </r>
  <r>
    <s v="704"/>
    <x v="0"/>
    <x v="0"/>
    <s v="002"/>
    <s v="Z1B8050149"/>
    <s v="1782"/>
    <s v="FC "/>
    <s v="00208346-00208443"/>
    <m/>
    <m/>
    <m/>
    <m/>
    <n v="0"/>
    <m/>
    <s v="VENTAS NO CONTRIBUYENTES"/>
    <m/>
    <n v="961636212.64999998"/>
    <n v="0"/>
    <n v="961636212.64999998"/>
    <n v="0"/>
    <s v="-"/>
    <n v="0"/>
    <n v="0"/>
    <s v="-"/>
    <n v="0"/>
    <n v="0"/>
    <s v="-"/>
    <n v="0"/>
    <n v="0"/>
    <s v="-"/>
    <n v="0"/>
  </r>
  <r>
    <s v="704"/>
    <x v="0"/>
    <x v="0"/>
    <s v="002"/>
    <s v="Z1B8050149"/>
    <s v="1782"/>
    <s v="NC"/>
    <m/>
    <s v="00001237"/>
    <m/>
    <m/>
    <m/>
    <n v="0"/>
    <m/>
    <s v="VENTAS NO CONTRIBUYENTES"/>
    <m/>
    <n v="-34020000"/>
    <n v="0"/>
    <n v="-34020000"/>
    <n v="0"/>
    <s v="-"/>
    <n v="0"/>
    <n v="0"/>
    <s v="-"/>
    <n v="0"/>
    <n v="0"/>
    <s v="-"/>
    <n v="0"/>
    <n v="0"/>
    <s v="-"/>
    <n v="0"/>
  </r>
  <r>
    <s v="704"/>
    <x v="12"/>
    <x v="0"/>
    <s v="002"/>
    <s v="Z1B8050149"/>
    <s v="1783"/>
    <s v="FC "/>
    <s v="00208444-00208505"/>
    <m/>
    <m/>
    <m/>
    <m/>
    <n v="0"/>
    <m/>
    <s v="VENTAS NO CONTRIBUYENTES"/>
    <m/>
    <n v="560623897.5"/>
    <n v="0"/>
    <n v="560623897.5"/>
    <n v="0"/>
    <s v="-"/>
    <n v="0"/>
    <n v="0"/>
    <s v="-"/>
    <n v="0"/>
    <n v="0"/>
    <s v="-"/>
    <n v="0"/>
    <n v="0"/>
    <s v="-"/>
    <n v="0"/>
  </r>
  <r>
    <s v="704"/>
    <x v="1"/>
    <x v="0"/>
    <s v="002"/>
    <s v="Z1B8050149"/>
    <s v="1784"/>
    <s v="FC "/>
    <s v="00208506-00208548"/>
    <m/>
    <m/>
    <m/>
    <m/>
    <n v="0"/>
    <m/>
    <s v="VENTAS NO CONTRIBUYENTES"/>
    <m/>
    <n v="193898742.25"/>
    <n v="0"/>
    <n v="193898742.25"/>
    <n v="0"/>
    <s v="-"/>
    <n v="0"/>
    <n v="0"/>
    <s v="-"/>
    <n v="0"/>
    <n v="0"/>
    <s v="-"/>
    <n v="0"/>
    <n v="0"/>
    <s v="-"/>
    <n v="0"/>
  </r>
  <r>
    <s v="704"/>
    <x v="2"/>
    <x v="0"/>
    <s v="002"/>
    <s v="Z1B8050149"/>
    <s v="1785"/>
    <s v="FC "/>
    <s v="00208549-00208586"/>
    <m/>
    <m/>
    <m/>
    <m/>
    <n v="0"/>
    <m/>
    <s v="VENTAS NO CONTRIBUYENTES"/>
    <m/>
    <n v="212739552.53"/>
    <n v="0"/>
    <n v="212739552.53"/>
    <n v="0"/>
    <s v="-"/>
    <n v="0"/>
    <n v="0"/>
    <s v="-"/>
    <n v="0"/>
    <n v="0"/>
    <s v="-"/>
    <n v="0"/>
    <n v="0"/>
    <s v="-"/>
    <n v="0"/>
  </r>
  <r>
    <s v="704"/>
    <x v="13"/>
    <x v="0"/>
    <s v="002"/>
    <s v="Z1B8050149"/>
    <s v="1786"/>
    <s v="FC "/>
    <s v="00208587-00208630"/>
    <m/>
    <m/>
    <m/>
    <m/>
    <n v="0"/>
    <m/>
    <s v="VENTAS NO CONTRIBUYENTES"/>
    <m/>
    <n v="383557192"/>
    <n v="0"/>
    <n v="383557192"/>
    <n v="0"/>
    <s v="-"/>
    <n v="0"/>
    <n v="0"/>
    <s v="-"/>
    <n v="0"/>
    <n v="0"/>
    <s v="-"/>
    <n v="0"/>
    <n v="0"/>
    <s v="-"/>
    <n v="0"/>
  </r>
  <r>
    <s v="704"/>
    <x v="3"/>
    <x v="0"/>
    <s v="002"/>
    <s v="Z1B8050149"/>
    <s v="1787"/>
    <s v="FC "/>
    <s v="00208631-00208678"/>
    <m/>
    <m/>
    <m/>
    <m/>
    <n v="0"/>
    <m/>
    <s v="VENTAS NO CONTRIBUYENTES"/>
    <m/>
    <n v="397311000.80000001"/>
    <n v="0"/>
    <n v="397311000.80000001"/>
    <n v="0"/>
    <s v="-"/>
    <n v="0"/>
    <n v="0"/>
    <s v="-"/>
    <n v="0"/>
    <n v="0"/>
    <s v="-"/>
    <n v="0"/>
    <n v="0"/>
    <s v="-"/>
    <n v="0"/>
  </r>
  <r>
    <s v="704"/>
    <x v="4"/>
    <x v="0"/>
    <s v="002"/>
    <s v="Z1B8050149"/>
    <s v="1788"/>
    <s v="FC "/>
    <s v="00208679-00208740"/>
    <m/>
    <m/>
    <m/>
    <m/>
    <n v="0"/>
    <m/>
    <s v="VENTAS NO CONTRIBUYENTES"/>
    <m/>
    <n v="617139106.70000005"/>
    <n v="0"/>
    <n v="617139106.70000005"/>
    <n v="0"/>
    <s v="-"/>
    <n v="0"/>
    <n v="0"/>
    <s v="-"/>
    <n v="0"/>
    <n v="0"/>
    <s v="-"/>
    <n v="0"/>
    <n v="0"/>
    <s v="-"/>
    <n v="0"/>
  </r>
  <r>
    <s v="704"/>
    <x v="4"/>
    <x v="0"/>
    <s v="002"/>
    <s v="Z1B8050149"/>
    <s v="1788"/>
    <s v="NC"/>
    <m/>
    <s v="00001238"/>
    <m/>
    <m/>
    <m/>
    <n v="0"/>
    <m/>
    <s v="VENTAS NO CONTRIBUYENTES"/>
    <m/>
    <n v="-16531200"/>
    <n v="0"/>
    <n v="-16531200"/>
    <n v="0"/>
    <s v="-"/>
    <n v="0"/>
    <n v="0"/>
    <s v="-"/>
    <n v="0"/>
    <n v="0"/>
    <s v="-"/>
    <n v="0"/>
    <n v="0"/>
    <s v="-"/>
    <n v="0"/>
  </r>
  <r>
    <s v="704"/>
    <x v="5"/>
    <x v="0"/>
    <s v="002"/>
    <s v="Z1B8050149"/>
    <s v="1789"/>
    <s v="FC "/>
    <s v="00208741-00208843"/>
    <m/>
    <m/>
    <m/>
    <m/>
    <n v="0"/>
    <m/>
    <s v="VENTAS NO CONTRIBUYENTES"/>
    <m/>
    <n v="1278725136"/>
    <n v="0"/>
    <n v="1278725136"/>
    <n v="0"/>
    <s v="-"/>
    <n v="0"/>
    <n v="0"/>
    <s v="-"/>
    <n v="0"/>
    <n v="0"/>
    <s v="-"/>
    <n v="0"/>
    <n v="0"/>
    <s v="-"/>
    <n v="0"/>
  </r>
  <r>
    <s v="704"/>
    <x v="5"/>
    <x v="0"/>
    <s v="002"/>
    <s v="Z1B8050149"/>
    <s v="1789"/>
    <s v="NC"/>
    <m/>
    <s v="00001239"/>
    <m/>
    <m/>
    <m/>
    <n v="0"/>
    <m/>
    <s v="VENTAS NO CONTRIBUYENTES"/>
    <m/>
    <n v="-14665700"/>
    <n v="0"/>
    <n v="-14665700"/>
    <n v="0"/>
    <s v="-"/>
    <n v="0"/>
    <n v="0"/>
    <s v="-"/>
    <n v="0"/>
    <n v="0"/>
    <s v="-"/>
    <n v="0"/>
    <n v="0"/>
    <s v="-"/>
    <n v="0"/>
  </r>
  <r>
    <s v="704"/>
    <x v="6"/>
    <x v="0"/>
    <s v="002"/>
    <s v="Z1B8050149"/>
    <s v="1790"/>
    <s v="FC "/>
    <s v="00208844-00208937"/>
    <m/>
    <m/>
    <m/>
    <m/>
    <n v="0"/>
    <m/>
    <s v="VENTAS NO CONTRIBUYENTES"/>
    <m/>
    <n v="1298530925.2"/>
    <n v="0"/>
    <n v="1298530925.2"/>
    <n v="0"/>
    <s v="-"/>
    <n v="0"/>
    <n v="0"/>
    <s v="-"/>
    <n v="0"/>
    <n v="0"/>
    <s v="-"/>
    <n v="0"/>
    <n v="0"/>
    <s v="-"/>
    <n v="0"/>
  </r>
  <r>
    <s v="704"/>
    <x v="7"/>
    <x v="0"/>
    <s v="002"/>
    <s v="Z1B8050149"/>
    <s v="1791"/>
    <s v="FC "/>
    <s v="00208938-00208987"/>
    <m/>
    <m/>
    <m/>
    <m/>
    <n v="0"/>
    <m/>
    <s v="VENTAS NO CONTRIBUYENTES"/>
    <m/>
    <n v="404805013.64999998"/>
    <n v="0"/>
    <n v="404805013.64999998"/>
    <n v="0"/>
    <s v="-"/>
    <n v="0"/>
    <n v="0"/>
    <s v="-"/>
    <n v="0"/>
    <n v="0"/>
    <s v="-"/>
    <n v="0"/>
    <n v="0"/>
    <s v="-"/>
    <n v="0"/>
  </r>
  <r>
    <s v="704"/>
    <x v="8"/>
    <x v="0"/>
    <s v="002"/>
    <s v="Z1B8050149"/>
    <s v="1792"/>
    <s v="FC "/>
    <s v="00208988-00209028"/>
    <m/>
    <m/>
    <m/>
    <m/>
    <n v="0"/>
    <m/>
    <s v="VENTAS NO CONTRIBUYENTES"/>
    <m/>
    <n v="417534003.19999999"/>
    <n v="0"/>
    <n v="417534003.19999999"/>
    <n v="0"/>
    <s v="-"/>
    <n v="0"/>
    <n v="0"/>
    <s v="-"/>
    <n v="0"/>
    <n v="0"/>
    <s v="-"/>
    <n v="0"/>
    <n v="0"/>
    <s v="-"/>
    <n v="0"/>
  </r>
  <r>
    <s v="704"/>
    <x v="8"/>
    <x v="0"/>
    <s v="002"/>
    <s v="Z1B8050149"/>
    <s v="1792"/>
    <s v="NC"/>
    <m/>
    <s v="00001240"/>
    <m/>
    <m/>
    <m/>
    <n v="0"/>
    <m/>
    <s v="VENTAS NO CONTRIBUYENTES"/>
    <m/>
    <n v="-8322000"/>
    <n v="0"/>
    <n v="-8322000"/>
    <n v="0"/>
    <s v="-"/>
    <n v="0"/>
    <n v="0"/>
    <s v="-"/>
    <n v="0"/>
    <n v="0"/>
    <s v="-"/>
    <n v="0"/>
    <n v="0"/>
    <s v="-"/>
    <n v="0"/>
  </r>
  <r>
    <s v="704"/>
    <x v="9"/>
    <x v="0"/>
    <s v="002"/>
    <s v="Z1B8050149"/>
    <s v="1793"/>
    <s v="FC "/>
    <s v="00209029-00209082"/>
    <m/>
    <m/>
    <m/>
    <m/>
    <n v="0"/>
    <m/>
    <s v="VENTAS NO CONTRIBUYENTES"/>
    <m/>
    <n v="586012470.08000004"/>
    <n v="0"/>
    <n v="586012470.08000004"/>
    <n v="0"/>
    <s v="-"/>
    <n v="0"/>
    <n v="0"/>
    <s v="-"/>
    <n v="0"/>
    <n v="0"/>
    <s v="-"/>
    <n v="0"/>
    <n v="0"/>
    <s v="-"/>
    <n v="0"/>
  </r>
  <r>
    <s v="704"/>
    <x v="9"/>
    <x v="0"/>
    <s v="002"/>
    <s v="Z1B8050149"/>
    <s v="1793"/>
    <s v="NC"/>
    <m/>
    <s v="00001241"/>
    <m/>
    <m/>
    <m/>
    <n v="0"/>
    <m/>
    <s v="VENTAS NO CONTRIBUYENTES"/>
    <m/>
    <n v="-2080500"/>
    <n v="0"/>
    <n v="-2080500"/>
    <n v="0"/>
    <s v="-"/>
    <n v="0"/>
    <n v="0"/>
    <s v="-"/>
    <n v="0"/>
    <n v="0"/>
    <s v="-"/>
    <n v="0"/>
    <n v="0"/>
    <s v="-"/>
    <n v="0"/>
  </r>
  <r>
    <s v="704"/>
    <x v="14"/>
    <x v="0"/>
    <s v="002"/>
    <s v="Z1B8050149"/>
    <s v="1794"/>
    <s v="FC "/>
    <s v="00209083-00209140"/>
    <m/>
    <m/>
    <m/>
    <m/>
    <n v="0"/>
    <m/>
    <s v="VENTAS NO CONTRIBUYENTES"/>
    <m/>
    <n v="393971328.92000002"/>
    <n v="0"/>
    <n v="393971328.92000002"/>
    <n v="0"/>
    <s v="-"/>
    <n v="0"/>
    <n v="0"/>
    <s v="-"/>
    <n v="0"/>
    <n v="0"/>
    <s v="-"/>
    <n v="0"/>
    <n v="0"/>
    <s v="-"/>
    <n v="0"/>
  </r>
  <r>
    <s v="704"/>
    <x v="14"/>
    <x v="0"/>
    <s v="002"/>
    <s v="Z1B8050149"/>
    <s v="1794"/>
    <s v="NC"/>
    <m/>
    <s v="00001242"/>
    <m/>
    <m/>
    <m/>
    <n v="0"/>
    <m/>
    <s v="VENTAS NO CONTRIBUYENTES"/>
    <m/>
    <n v="-3971532"/>
    <n v="0"/>
    <n v="-3971532"/>
    <n v="0"/>
    <s v="-"/>
    <n v="0"/>
    <n v="0"/>
    <s v="-"/>
    <n v="0"/>
    <n v="0"/>
    <s v="-"/>
    <n v="0"/>
    <n v="0"/>
    <s v="-"/>
    <n v="0"/>
  </r>
  <r>
    <s v="704"/>
    <x v="10"/>
    <x v="0"/>
    <s v="002"/>
    <s v="Z1B8050149"/>
    <s v="1795"/>
    <s v="FC "/>
    <s v="00209141-00209222"/>
    <m/>
    <m/>
    <m/>
    <m/>
    <n v="0"/>
    <m/>
    <s v="VENTAS NO CONTRIBUYENTES"/>
    <m/>
    <n v="869002035.5"/>
    <n v="0"/>
    <n v="869002035.5"/>
    <n v="0"/>
    <s v="-"/>
    <n v="0"/>
    <n v="0"/>
    <s v="-"/>
    <n v="0"/>
    <n v="0"/>
    <s v="-"/>
    <n v="0"/>
    <n v="0"/>
    <s v="-"/>
    <n v="0"/>
  </r>
  <r>
    <s v="704"/>
    <x v="10"/>
    <x v="0"/>
    <s v="002"/>
    <s v="Z1B8050149"/>
    <s v="1795"/>
    <s v="NC"/>
    <m/>
    <s v="00001243"/>
    <m/>
    <m/>
    <m/>
    <n v="0"/>
    <m/>
    <s v="VENTAS NO CONTRIBUYENTES"/>
    <m/>
    <n v="-4350800"/>
    <n v="0"/>
    <n v="-4350800"/>
    <n v="0"/>
    <s v="-"/>
    <n v="0"/>
    <n v="0"/>
    <s v="-"/>
    <n v="0"/>
    <n v="0"/>
    <s v="-"/>
    <n v="0"/>
    <n v="0"/>
    <s v="-"/>
    <n v="0"/>
  </r>
  <r>
    <s v="704"/>
    <x v="11"/>
    <x v="0"/>
    <s v="002"/>
    <s v="Z1B8050149"/>
    <s v="1796"/>
    <s v="FC "/>
    <s v="00209223-00209343"/>
    <m/>
    <m/>
    <m/>
    <m/>
    <n v="0"/>
    <m/>
    <s v="VENTAS NO CONTRIBUYENTES"/>
    <m/>
    <n v="1470737044.95"/>
    <n v="0"/>
    <n v="1470737044.95"/>
    <n v="0"/>
    <s v="-"/>
    <n v="0"/>
    <n v="0"/>
    <s v="-"/>
    <n v="0"/>
    <n v="0"/>
    <s v="-"/>
    <n v="0"/>
    <n v="0"/>
    <s v="-"/>
    <n v="0"/>
  </r>
  <r>
    <s v="704"/>
    <x v="11"/>
    <x v="0"/>
    <s v="002"/>
    <s v="Z1B8050149"/>
    <s v="1796"/>
    <s v="NC"/>
    <m/>
    <s v="00001244-00001245"/>
    <m/>
    <m/>
    <m/>
    <n v="0"/>
    <m/>
    <s v="VENTAS NO CONTRIBUYENTES"/>
    <m/>
    <n v="-23540000"/>
    <n v="0"/>
    <n v="-23540000"/>
    <n v="0"/>
    <s v="-"/>
    <n v="0"/>
    <n v="0"/>
    <s v="-"/>
    <n v="0"/>
    <n v="0"/>
    <s v="-"/>
    <n v="0"/>
    <n v="0"/>
    <s v="-"/>
    <n v="0"/>
  </r>
  <r>
    <s v="167"/>
    <x v="7"/>
    <x v="1"/>
    <s v="005"/>
    <s v="Z1F0017998"/>
    <s v="0431-0431"/>
    <s v="FC"/>
    <s v="00016480-00016518"/>
    <s v=""/>
    <s v=""/>
    <s v=""/>
    <s v=""/>
    <n v="0"/>
    <s v=""/>
    <s v="VENTAS NO CONTRIBUYENTES"/>
    <s v=""/>
    <n v="1160038480.8791997"/>
    <n v="0"/>
    <n v="803004835.44999993"/>
    <n v="0"/>
    <s v="-"/>
    <n v="0"/>
    <n v="307787625.37"/>
    <s v="16"/>
    <n v="49246020.059199996"/>
    <n v="0"/>
    <s v="-"/>
    <n v="0"/>
    <n v="0"/>
    <s v="-"/>
    <n v="0"/>
  </r>
  <r>
    <s v="180"/>
    <x v="8"/>
    <x v="1"/>
    <s v="005"/>
    <s v="Z1F0017998"/>
    <s v="0432-0432"/>
    <s v="FC"/>
    <s v="00016519-00016523"/>
    <s v=""/>
    <s v=""/>
    <s v=""/>
    <s v=""/>
    <n v="0"/>
    <s v=""/>
    <s v="VENTAS NO CONTRIBUYENTES"/>
    <s v=""/>
    <n v="32272032"/>
    <n v="0"/>
    <n v="19140600"/>
    <n v="0"/>
    <s v="-"/>
    <n v="0"/>
    <n v="11320200"/>
    <s v="-"/>
    <n v="1811232"/>
    <n v="0"/>
    <s v="-"/>
    <n v="0"/>
    <n v="0"/>
    <s v="-"/>
    <n v="0"/>
  </r>
  <r>
    <s v="181"/>
    <x v="8"/>
    <x v="1"/>
    <s v="005"/>
    <s v="Z1F0017998"/>
    <s v="0432"/>
    <s v="FC"/>
    <s v="00016524"/>
    <s v=""/>
    <s v=""/>
    <s v=""/>
    <s v=""/>
    <n v="0"/>
    <s v=""/>
    <s v="MULTISERVICIOS DIOS CON CEGARRA"/>
    <s v="V068994388"/>
    <n v="15809292"/>
    <n v="0"/>
    <n v="0"/>
    <n v="13628700"/>
    <s v="16"/>
    <n v="2180592"/>
    <n v="0"/>
    <s v="-"/>
    <n v="0"/>
    <n v="0"/>
    <s v="-"/>
    <n v="0"/>
    <n v="0"/>
    <s v="-"/>
    <n v="0"/>
  </r>
  <r>
    <s v="182"/>
    <x v="8"/>
    <x v="1"/>
    <s v="005"/>
    <s v="Z1F0017998"/>
    <s v="0432-0432"/>
    <s v="FC"/>
    <s v="00016525-00016548"/>
    <s v=""/>
    <s v=""/>
    <s v=""/>
    <s v=""/>
    <n v="0"/>
    <s v=""/>
    <s v="VENTAS NO CONTRIBUYENTES"/>
    <s v=""/>
    <n v="386959266.35000002"/>
    <n v="0"/>
    <n v="243428449.85000002"/>
    <n v="0"/>
    <s v="-"/>
    <n v="0"/>
    <n v="123733462.5"/>
    <s v="16"/>
    <n v="19797354"/>
    <n v="0"/>
    <s v="-"/>
    <n v="0"/>
    <n v="0"/>
    <s v="-"/>
    <n v="0"/>
  </r>
  <r>
    <s v="183"/>
    <x v="8"/>
    <x v="1"/>
    <s v="005"/>
    <s v="Z1F0017998"/>
    <s v="0432"/>
    <s v="FC"/>
    <s v="00016549"/>
    <s v=""/>
    <s v=""/>
    <s v=""/>
    <s v=""/>
    <n v="0"/>
    <s v=""/>
    <s v="AMARENAS CAKES REPOSTERIA"/>
    <s v="J400736110"/>
    <n v="12682500"/>
    <n v="0"/>
    <n v="12682500"/>
    <n v="0"/>
    <s v="-"/>
    <n v="0"/>
    <n v="0"/>
    <s v="-"/>
    <n v="0"/>
    <n v="0"/>
    <s v="-"/>
    <n v="0"/>
    <n v="0"/>
    <s v="-"/>
    <n v="0"/>
  </r>
  <r>
    <s v="184"/>
    <x v="8"/>
    <x v="1"/>
    <s v="005"/>
    <s v="Z1F0017998"/>
    <s v="0432-0432"/>
    <s v="FC"/>
    <s v="00016550-00016581"/>
    <s v=""/>
    <s v=""/>
    <s v=""/>
    <s v=""/>
    <n v="0"/>
    <s v=""/>
    <s v="VENTAS NO CONTRIBUYENTES"/>
    <s v=""/>
    <n v="1307570025.8428001"/>
    <n v="0"/>
    <n v="844516984.5"/>
    <n v="0"/>
    <s v="-"/>
    <n v="0"/>
    <n v="399183656.32999998"/>
    <s v="16"/>
    <n v="63869385.012800001"/>
    <n v="0"/>
    <s v="-"/>
    <n v="0"/>
    <n v="0"/>
    <s v="-"/>
    <n v="0"/>
  </r>
  <r>
    <s v="751"/>
    <x v="0"/>
    <x v="0"/>
    <s v="017"/>
    <s v="Z7C0004030"/>
    <s v="0146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2"/>
    <x v="0"/>
    <s v="017"/>
    <s v="Z7C0004030"/>
    <s v="0147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"/>
    <x v="0"/>
    <s v="017"/>
    <s v="Z7C0004030"/>
    <s v="0148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2"/>
    <x v="0"/>
    <s v="017"/>
    <s v="Z7C0004030"/>
    <s v="0149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3"/>
    <x v="0"/>
    <s v="017"/>
    <s v="Z7C0004030"/>
    <s v="0150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3"/>
    <x v="0"/>
    <s v="017"/>
    <s v="Z7C0004030"/>
    <s v="0151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4"/>
    <x v="0"/>
    <s v="017"/>
    <s v="Z7C0004030"/>
    <s v="0152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5"/>
    <x v="0"/>
    <s v="017"/>
    <s v="Z7C0004030"/>
    <s v="0153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6"/>
    <x v="0"/>
    <s v="017"/>
    <s v="Z7C0004030"/>
    <s v="0154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7"/>
    <x v="0"/>
    <s v="017"/>
    <s v="Z7C0004030"/>
    <s v="0155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8"/>
    <x v="0"/>
    <s v="017"/>
    <s v="Z7C0004030"/>
    <s v="0156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9"/>
    <x v="0"/>
    <s v="017"/>
    <s v="Z7C0004030"/>
    <s v="0157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4"/>
    <x v="0"/>
    <s v="017"/>
    <s v="Z7C0004030"/>
    <s v="0158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0"/>
    <x v="0"/>
    <s v="017"/>
    <s v="Z7C0004030"/>
    <s v="0159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51"/>
    <x v="11"/>
    <x v="0"/>
    <s v="017"/>
    <s v="Z7C0004030"/>
    <s v="0160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7"/>
    <x v="9"/>
    <x v="1"/>
    <s v="005"/>
    <s v="Z1F0017998"/>
    <s v="0433-0433"/>
    <s v="FC"/>
    <s v="00016582-00016594"/>
    <s v=""/>
    <s v=""/>
    <s v=""/>
    <s v=""/>
    <n v="0"/>
    <s v=""/>
    <s v="VENTAS NO CONTRIBUYENTES"/>
    <s v=""/>
    <n v="214799471.05000001"/>
    <n v="0"/>
    <n v="144229595.05000001"/>
    <n v="0"/>
    <s v="-"/>
    <n v="0"/>
    <n v="60836100"/>
    <s v="16"/>
    <n v="9733776"/>
    <n v="0"/>
    <s v="-"/>
    <n v="0"/>
    <n v="0"/>
    <s v="-"/>
    <n v="0"/>
  </r>
  <r>
    <s v="198"/>
    <x v="9"/>
    <x v="1"/>
    <s v="005"/>
    <s v="Z1F0017998"/>
    <s v="0433"/>
    <s v="FC"/>
    <s v="00016595"/>
    <s v=""/>
    <s v=""/>
    <s v=""/>
    <s v=""/>
    <n v="0"/>
    <s v=""/>
    <s v="BODEGON BIELE VITE C.A."/>
    <s v="J410610832"/>
    <n v="22053471"/>
    <n v="0"/>
    <n v="22053471"/>
    <n v="0"/>
    <s v="-"/>
    <n v="0"/>
    <n v="0"/>
    <s v="-"/>
    <n v="0"/>
    <n v="0"/>
    <s v="-"/>
    <n v="0"/>
    <n v="0"/>
    <s v="-"/>
    <n v="0"/>
  </r>
  <r>
    <s v="199"/>
    <x v="9"/>
    <x v="1"/>
    <s v="005"/>
    <s v="Z1F0017998"/>
    <s v="0433-0433"/>
    <s v="FC"/>
    <s v="00016596-00016645"/>
    <s v=""/>
    <s v=""/>
    <s v=""/>
    <s v=""/>
    <n v="0"/>
    <s v=""/>
    <s v="VENTAS NO CONTRIBUYENTES"/>
    <s v=""/>
    <n v="1221463068.2368"/>
    <n v="0"/>
    <n v="783812100.25"/>
    <n v="0"/>
    <s v="-"/>
    <n v="0"/>
    <n v="377285317.23000002"/>
    <s v="-"/>
    <n v="60365650.756799996"/>
    <n v="0"/>
    <s v="-"/>
    <n v="0"/>
    <n v="0"/>
    <s v="-"/>
    <n v="0"/>
  </r>
  <r>
    <s v="213"/>
    <x v="14"/>
    <x v="1"/>
    <s v="005"/>
    <s v="Z1F0017998"/>
    <s v="0434-0434"/>
    <s v="FC"/>
    <s v="00016646-00016670"/>
    <s v=""/>
    <s v=""/>
    <s v=""/>
    <s v=""/>
    <n v="0"/>
    <s v=""/>
    <s v="VENTAS NO CONTRIBUYENTES"/>
    <s v=""/>
    <n v="866046262.35839999"/>
    <n v="0"/>
    <n v="555985439.00000012"/>
    <n v="0"/>
    <s v="-"/>
    <n v="0"/>
    <n v="267293813.24000001"/>
    <s v="16"/>
    <n v="42767010.1184"/>
    <n v="0"/>
    <s v="-"/>
    <n v="0"/>
    <n v="0"/>
    <s v="-"/>
    <n v="0"/>
  </r>
  <r>
    <s v="214"/>
    <x v="14"/>
    <x v="1"/>
    <s v="005"/>
    <s v="Z1F0017998"/>
    <s v="0434"/>
    <s v="FC"/>
    <s v="00016671"/>
    <s v=""/>
    <s v=""/>
    <s v=""/>
    <s v=""/>
    <n v="0"/>
    <s v=""/>
    <s v="BODEGON BIELE VITE C.A."/>
    <s v="J410610832"/>
    <n v="58434938.450000003"/>
    <n v="0"/>
    <n v="58434938.450000003"/>
    <n v="0"/>
    <s v="-"/>
    <n v="0"/>
    <n v="0"/>
    <s v="-"/>
    <n v="0"/>
    <n v="0"/>
    <s v="-"/>
    <n v="0"/>
    <n v="0"/>
    <s v="-"/>
    <n v="0"/>
  </r>
  <r>
    <s v="215"/>
    <x v="14"/>
    <x v="1"/>
    <s v="005"/>
    <s v="Z1F0017998"/>
    <s v="0434-0434"/>
    <s v="FC"/>
    <s v="00016672-00016696"/>
    <s v=""/>
    <s v=""/>
    <s v=""/>
    <s v=""/>
    <n v="0"/>
    <s v=""/>
    <s v="VENTAS NO CONTRIBUYENTES"/>
    <s v=""/>
    <n v="747768589.02400005"/>
    <n v="0"/>
    <n v="498171831.10000002"/>
    <n v="0"/>
    <s v="-"/>
    <n v="0"/>
    <n v="215169618.90000001"/>
    <s v="16"/>
    <n v="34427139.024000004"/>
    <n v="0"/>
    <s v="-"/>
    <n v="0"/>
    <n v="0"/>
    <s v="-"/>
    <n v="0"/>
  </r>
  <r>
    <s v="227"/>
    <x v="10"/>
    <x v="1"/>
    <s v="005"/>
    <s v="Z1F0017998"/>
    <s v="0435-0435"/>
    <s v="FC"/>
    <s v="00016697-00016713"/>
    <s v=""/>
    <s v=""/>
    <s v=""/>
    <s v=""/>
    <n v="0"/>
    <s v=""/>
    <s v="VENTAS NO CONTRIBUYENTES"/>
    <s v=""/>
    <n v="318360504.78239995"/>
    <n v="0"/>
    <n v="181574874.10000002"/>
    <n v="0"/>
    <s v="-"/>
    <n v="0"/>
    <n v="117918647.14"/>
    <s v="16"/>
    <n v="18866983.542399999"/>
    <n v="0"/>
    <s v="-"/>
    <n v="0"/>
    <n v="0"/>
    <s v="-"/>
    <n v="0"/>
  </r>
  <r>
    <s v="228"/>
    <x v="10"/>
    <x v="1"/>
    <s v="005"/>
    <s v="Z1F0017998"/>
    <s v="0435"/>
    <s v="FC"/>
    <s v="00016714"/>
    <s v=""/>
    <s v=""/>
    <s v=""/>
    <s v=""/>
    <n v="0"/>
    <s v=""/>
    <s v="RC MOTORS C.A"/>
    <s v="J410532270"/>
    <n v="19657360"/>
    <n v="0"/>
    <n v="0"/>
    <n v="16946000"/>
    <s v="16"/>
    <n v="2711360"/>
    <n v="0"/>
    <s v="-"/>
    <n v="0"/>
    <n v="0"/>
    <s v="-"/>
    <n v="0"/>
    <n v="0"/>
    <s v="-"/>
    <n v="0"/>
  </r>
  <r>
    <s v="229"/>
    <x v="10"/>
    <x v="1"/>
    <s v="005"/>
    <s v="Z1F0017998"/>
    <s v="0435-0435"/>
    <s v="FC"/>
    <s v="00016715-00016731"/>
    <s v=""/>
    <s v=""/>
    <s v=""/>
    <s v=""/>
    <n v="0"/>
    <s v=""/>
    <s v="VENTAS NO CONTRIBUYENTES"/>
    <s v=""/>
    <n v="484943069.8136"/>
    <n v="0"/>
    <n v="354557633.19999993"/>
    <n v="0"/>
    <s v="-"/>
    <n v="0"/>
    <n v="112401238.46000001"/>
    <s v="16"/>
    <n v="17984198.1536"/>
    <n v="0"/>
    <s v="-"/>
    <n v="0"/>
    <n v="0"/>
    <s v="-"/>
    <n v="0"/>
  </r>
  <r>
    <s v="230"/>
    <x v="10"/>
    <x v="1"/>
    <s v="005"/>
    <s v="Z1F0017998"/>
    <s v="0435"/>
    <s v="NC"/>
    <s v=""/>
    <s v="00000050"/>
    <s v=""/>
    <s v="00016717"/>
    <s v="14-05-2021"/>
    <n v="5473158.4000000004"/>
    <s v="VEN"/>
    <s v="RENIER SUNIAGA"/>
    <s v="V20675598"/>
    <n v="-5473158.4000000004"/>
    <n v="0"/>
    <n v="0"/>
    <n v="0"/>
    <s v="-"/>
    <n v="0"/>
    <n v="-4718240"/>
    <s v="16"/>
    <n v="-754918.40000000002"/>
    <n v="0"/>
    <s v="-"/>
    <n v="0"/>
    <n v="0"/>
    <s v="-"/>
    <n v="0"/>
  </r>
  <r>
    <s v="231"/>
    <x v="10"/>
    <x v="1"/>
    <s v="005"/>
    <s v="Z1F0017998"/>
    <s v="0435"/>
    <s v="NC"/>
    <s v=""/>
    <s v="00000051"/>
    <s v=""/>
    <s v="00016716"/>
    <s v="14-05-2021"/>
    <n v="8866976"/>
    <s v="VEN"/>
    <s v="RENIER SUNIAGA"/>
    <s v="V20675598"/>
    <n v="-8790016"/>
    <n v="0"/>
    <n v="0"/>
    <n v="0"/>
    <s v="-"/>
    <n v="0"/>
    <n v="-7577600"/>
    <s v="16"/>
    <n v="-1212416"/>
    <n v="0"/>
    <s v="-"/>
    <n v="0"/>
    <n v="0"/>
    <s v="-"/>
    <n v="0"/>
  </r>
  <r>
    <s v="730"/>
    <x v="0"/>
    <x v="1"/>
    <s v="005"/>
    <s v="Z1F0017998"/>
    <s v="0421"/>
    <s v="FC"/>
    <s v="00015810-00015878"/>
    <s v=""/>
    <s v=""/>
    <s v=""/>
    <s v=""/>
    <n v="0"/>
    <s v=""/>
    <s v="VENTAS NO CONTRIBUYENTES"/>
    <s v=""/>
    <n v="61600.01"/>
    <n v="0"/>
    <n v="61600.01"/>
    <n v="0"/>
    <s v="-"/>
    <n v="0"/>
    <n v="0"/>
    <s v="-"/>
    <n v="0"/>
    <n v="0"/>
    <s v="-"/>
    <n v="0"/>
    <n v="0"/>
    <s v="-"/>
    <n v="0"/>
  </r>
  <r>
    <s v="248"/>
    <x v="11"/>
    <x v="1"/>
    <s v="005"/>
    <s v="Z1F0017998"/>
    <s v="0436-0436"/>
    <s v="FC"/>
    <s v="00016732-00016808"/>
    <s v=""/>
    <s v=""/>
    <s v=""/>
    <s v=""/>
    <n v="0"/>
    <s v=""/>
    <s v="VENTAS NO CONTRIBUYENTES"/>
    <s v=""/>
    <n v="3142333849.7620006"/>
    <n v="0"/>
    <n v="2148672655.0500002"/>
    <n v="0"/>
    <s v="-"/>
    <n v="0"/>
    <n v="856604478.20000005"/>
    <s v="-"/>
    <n v="137056716.51199996"/>
    <n v="0"/>
    <s v="-"/>
    <n v="0"/>
    <n v="0"/>
    <s v="-"/>
    <n v="0"/>
  </r>
  <r>
    <s v="249"/>
    <x v="11"/>
    <x v="1"/>
    <s v="005"/>
    <s v="Z1F0017998"/>
    <s v="0436"/>
    <s v="NC"/>
    <s v=""/>
    <s v="00000052"/>
    <s v=""/>
    <s v="00016732"/>
    <s v="15-05-2021"/>
    <n v="6464931.2000000002"/>
    <s v="VEN"/>
    <s v="JULIO MORENO"/>
    <s v="V24523035"/>
    <n v="-808891.2"/>
    <n v="0"/>
    <n v="0"/>
    <n v="0"/>
    <s v="-"/>
    <n v="0"/>
    <n v="-697320"/>
    <s v="16"/>
    <n v="-111571.2"/>
    <n v="0"/>
    <s v="-"/>
    <n v="0"/>
    <n v="0"/>
    <s v="-"/>
    <n v="0"/>
  </r>
  <r>
    <s v="221"/>
    <x v="3"/>
    <x v="0"/>
    <s v="007"/>
    <s v="Z1B8050013"/>
    <s v="1894"/>
    <s v="FC"/>
    <s v="0017939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488"/>
    <x v="8"/>
    <x v="0"/>
    <s v="007"/>
    <s v="Z1B8050013"/>
    <s v="1899"/>
    <s v="FC"/>
    <s v="0017966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81"/>
    <x v="13"/>
    <x v="0"/>
    <s v="009"/>
    <s v="Z1B8014458"/>
    <s v="1862"/>
    <s v="FC"/>
    <s v="00181611-0018169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06"/>
    <x v="10"/>
    <x v="0"/>
    <s v="010"/>
    <s v="Z1F0000341"/>
    <s v="1342"/>
    <s v="FC"/>
    <s v="79510000-00079558"/>
    <s v=""/>
    <s v=""/>
    <s v=""/>
    <s v=""/>
    <n v="0"/>
    <s v=""/>
    <s v="VENTAS NO CONTRIBUYENTES"/>
    <s v=""/>
    <n v="1296531259.5480001"/>
    <n v="0"/>
    <n v="936620602.50000024"/>
    <n v="0"/>
    <s v="-"/>
    <n v="0"/>
    <n v="310267807.79999995"/>
    <s v="16"/>
    <n v="49642849.247999996"/>
    <n v="0"/>
    <s v="-"/>
    <n v="0"/>
    <n v="0"/>
    <s v="-"/>
    <n v="0"/>
  </r>
  <r>
    <s v="767"/>
    <x v="11"/>
    <x v="0"/>
    <s v="010"/>
    <s v="Z1F0000341"/>
    <s v="1343"/>
    <s v="FC"/>
    <s v="79559000-79627000"/>
    <s v=""/>
    <s v=""/>
    <s v=""/>
    <s v=""/>
    <n v="0"/>
    <s v=""/>
    <s v="VENTAS NO CONTRIBUYENTES"/>
    <s v=""/>
    <n v="2831210711.1199999"/>
    <n v="0"/>
    <n v="2168593403.4000001"/>
    <n v="0"/>
    <s v="-"/>
    <n v="0"/>
    <n v="571221817"/>
    <s v="-"/>
    <n v="91395490.719999984"/>
    <n v="0"/>
    <s v="-"/>
    <n v="0"/>
    <n v="0"/>
    <s v="-"/>
    <n v="0"/>
  </r>
  <r>
    <s v="193"/>
    <x v="8"/>
    <x v="1"/>
    <s v="002"/>
    <s v="Z1F0017966"/>
    <s v="0442"/>
    <s v="FC"/>
    <s v="0001262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1"/>
    <x v="3"/>
    <x v="1"/>
    <s v="006"/>
    <s v="Z1F0017787"/>
    <s v="0399"/>
    <s v="FC"/>
    <s v="00006675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5"/>
    <x v="0"/>
    <s v="001"/>
    <s v="Z1F0000700"/>
    <s v="1541"/>
    <s v="FC"/>
    <s v="23253000-23336000"/>
    <s v=""/>
    <s v=""/>
    <s v=""/>
    <s v=""/>
    <n v="0"/>
    <s v=""/>
    <s v="VENTAS NO CONTRIBUYENTES"/>
    <s v=""/>
    <n v="2568099506.5511994"/>
    <n v="0"/>
    <n v="2122382225.0000002"/>
    <n v="0"/>
    <s v="-"/>
    <n v="0"/>
    <n v="384239035.81999999"/>
    <s v="-"/>
    <n v="61478245.731200002"/>
    <n v="0"/>
    <s v="-"/>
    <n v="0"/>
    <n v="0"/>
    <s v="-"/>
    <n v="0"/>
  </r>
  <r>
    <s v="2"/>
    <x v="15"/>
    <x v="1"/>
    <s v="001"/>
    <s v="Z1F0017854"/>
    <s v="0451-0451"/>
    <s v="FC"/>
    <s v="00026170-00026236"/>
    <s v=""/>
    <s v=""/>
    <s v=""/>
    <s v=""/>
    <n v="0"/>
    <s v=""/>
    <s v="VENTAS NO CONTRIBUYENTES"/>
    <s v=""/>
    <n v="1947099399.5699995"/>
    <n v="0"/>
    <n v="1414108368.25"/>
    <n v="0"/>
    <s v="-"/>
    <n v="0"/>
    <n v="459475027.00000006"/>
    <s v="-"/>
    <n v="73516004.319999993"/>
    <n v="0"/>
    <s v="-"/>
    <n v="0"/>
    <n v="0"/>
    <s v="-"/>
    <n v="0"/>
  </r>
  <r>
    <s v="3"/>
    <x v="15"/>
    <x v="1"/>
    <s v="001"/>
    <s v="Z1F0017854"/>
    <s v="0449-0449"/>
    <s v="FC"/>
    <s v="00025969-00026084"/>
    <s v=""/>
    <s v=""/>
    <s v=""/>
    <s v=""/>
    <n v="0"/>
    <s v=""/>
    <s v="VENTAS NO CONTRIBUYENTES"/>
    <s v=""/>
    <n v="260700"/>
    <n v="0"/>
    <n v="260700"/>
    <n v="0"/>
    <s v="-"/>
    <n v="0"/>
    <n v="0"/>
    <s v="16"/>
    <n v="0"/>
    <n v="0"/>
    <s v="-"/>
    <n v="0"/>
    <n v="0"/>
    <s v="-"/>
    <n v="0"/>
  </r>
  <r>
    <s v="4"/>
    <x v="15"/>
    <x v="1"/>
    <s v="002"/>
    <s v="Z1F0017966"/>
    <s v="0447-0447"/>
    <s v="FC"/>
    <s v="00012882-00012943"/>
    <s v=""/>
    <s v=""/>
    <s v=""/>
    <s v=""/>
    <n v="0"/>
    <s v=""/>
    <s v="VENTAS NO CONTRIBUYENTES"/>
    <s v=""/>
    <n v="2015460029.5228004"/>
    <n v="0"/>
    <n v="1378735415.5"/>
    <n v="0"/>
    <s v="-"/>
    <n v="0"/>
    <n v="548900529.32999992"/>
    <s v="16"/>
    <n v="87824084.692800015"/>
    <n v="0"/>
    <s v="-"/>
    <n v="0"/>
    <n v="0"/>
    <s v="-"/>
    <n v="0"/>
  </r>
  <r>
    <s v="5"/>
    <x v="15"/>
    <x v="1"/>
    <s v="002"/>
    <s v="Z1F0017966"/>
    <s v="0447"/>
    <s v="NC"/>
    <s v=""/>
    <s v="00000073"/>
    <s v=""/>
    <s v="00012906"/>
    <s v="16-05-2021"/>
    <n v="16233728.800000001"/>
    <s v="VEN"/>
    <s v="GILBERTO NASSER"/>
    <s v="V3182522"/>
    <n v="-1341000"/>
    <n v="0"/>
    <n v="-1341000"/>
    <n v="0"/>
    <s v="-"/>
    <n v="0"/>
    <n v="0"/>
    <s v="-"/>
    <n v="0"/>
    <n v="0"/>
    <s v="-"/>
    <n v="0"/>
    <n v="0"/>
    <s v="-"/>
    <n v="0"/>
  </r>
  <r>
    <s v="6"/>
    <x v="15"/>
    <x v="1"/>
    <s v="002"/>
    <s v="Z1F0017966"/>
    <s v="0445-0445"/>
    <s v="FC"/>
    <s v="00012743-00012797"/>
    <s v=""/>
    <s v=""/>
    <s v=""/>
    <s v=""/>
    <n v="0"/>
    <s v=""/>
    <s v="VENTAS NO CONTRIBUYENTES"/>
    <s v=""/>
    <n v="130680.00200009346"/>
    <n v="0"/>
    <n v="130680.00200009346"/>
    <n v="0"/>
    <s v="-"/>
    <n v="0"/>
    <n v="0"/>
    <s v="-"/>
    <n v="0"/>
    <n v="0"/>
    <s v="-"/>
    <n v="0"/>
    <n v="0"/>
    <s v="-"/>
    <n v="0"/>
  </r>
  <r>
    <s v="7"/>
    <x v="15"/>
    <x v="1"/>
    <s v="002"/>
    <s v="Z1F0017966"/>
    <s v="0446-0446"/>
    <s v="FC"/>
    <s v="00012869-00012881"/>
    <s v=""/>
    <s v=""/>
    <s v=""/>
    <s v=""/>
    <n v="0"/>
    <s v=""/>
    <s v="VENTAS NO CONTRIBUYENTES"/>
    <s v=""/>
    <n v="65559.999200344086"/>
    <n v="0"/>
    <n v="65559.999200344086"/>
    <n v="0"/>
    <s v="-"/>
    <n v="0"/>
    <n v="0"/>
    <s v="16"/>
    <n v="0"/>
    <n v="0"/>
    <s v="-"/>
    <n v="0"/>
    <n v="0"/>
    <s v="-"/>
    <n v="0"/>
  </r>
  <r>
    <s v="8"/>
    <x v="15"/>
    <x v="0"/>
    <s v="002"/>
    <s v="Z1B8050002"/>
    <s v="1876"/>
    <s v="FC"/>
    <s v="00171582-00171658"/>
    <s v=""/>
    <s v=""/>
    <s v=""/>
    <s v=""/>
    <n v="0"/>
    <s v=""/>
    <s v="VENTAS NO CONTRIBUYENTES"/>
    <s v=""/>
    <n v="2828716234.1439991"/>
    <n v="0"/>
    <n v="2290748864.9999995"/>
    <n v="0"/>
    <s v="-"/>
    <n v="0"/>
    <n v="463764973.40000004"/>
    <s v="16"/>
    <n v="74202395.744000003"/>
    <n v="0"/>
    <s v="-"/>
    <n v="0"/>
    <n v="0"/>
    <s v="-"/>
    <n v="0"/>
  </r>
  <r>
    <s v="9"/>
    <x v="15"/>
    <x v="0"/>
    <s v="002"/>
    <s v="Z1B8050149"/>
    <s v="1797"/>
    <s v="FC "/>
    <s v="00209344-00209431"/>
    <m/>
    <m/>
    <m/>
    <m/>
    <n v="0"/>
    <m/>
    <s v="VENTAS NO CONTRIBUYENTES"/>
    <m/>
    <n v="935311502.10000002"/>
    <n v="0"/>
    <n v="935311502.10000002"/>
    <n v="0"/>
    <s v="-"/>
    <n v="0"/>
    <n v="0"/>
    <s v="-"/>
    <n v="0"/>
    <n v="0"/>
    <s v="-"/>
    <n v="0"/>
    <n v="0"/>
    <s v="-"/>
    <n v="0"/>
  </r>
  <r>
    <s v="10"/>
    <x v="15"/>
    <x v="0"/>
    <s v="002"/>
    <s v="Z1B8050149"/>
    <s v="1797"/>
    <s v="NC"/>
    <m/>
    <s v="00001247"/>
    <m/>
    <m/>
    <m/>
    <n v="0"/>
    <m/>
    <s v="VENTAS NO CONTRIBUYENTES"/>
    <m/>
    <n v="-41362400"/>
    <n v="0"/>
    <n v="-41362400"/>
    <n v="0"/>
    <s v="-"/>
    <n v="0"/>
    <n v="0"/>
    <s v="-"/>
    <n v="0"/>
    <n v="0"/>
    <s v="-"/>
    <n v="0"/>
    <n v="0"/>
    <s v="-"/>
    <n v="0"/>
  </r>
  <r>
    <s v="11"/>
    <x v="15"/>
    <x v="2"/>
    <s v="002"/>
    <s v="Z1F0008858"/>
    <s v="0901-0901"/>
    <s v="FC"/>
    <s v="00119106-00119196"/>
    <s v=""/>
    <s v=""/>
    <s v=""/>
    <s v=""/>
    <n v="0"/>
    <s v=""/>
    <s v="VENTAS NO CONTRIBUYENTES"/>
    <s v=""/>
    <n v="883474968.39999998"/>
    <n v="0"/>
    <n v="810550315.5999999"/>
    <n v="0"/>
    <s v="-"/>
    <n v="0"/>
    <n v="62866080"/>
    <s v="-"/>
    <n v="10058572.799999999"/>
    <n v="0"/>
    <s v="-"/>
    <n v="0"/>
    <n v="0"/>
    <s v="-"/>
    <n v="0"/>
  </r>
  <r>
    <s v="12"/>
    <x v="15"/>
    <x v="1"/>
    <s v="003"/>
    <s v="Z1F0017848"/>
    <s v="0442-0442"/>
    <s v="FC"/>
    <s v="00021414-00021487"/>
    <s v=""/>
    <s v=""/>
    <s v=""/>
    <s v=""/>
    <n v="0"/>
    <s v=""/>
    <s v="VENTAS NO CONTRIBUYENTES"/>
    <s v=""/>
    <n v="2521019863.0219998"/>
    <n v="0"/>
    <n v="1691989207.95"/>
    <n v="0"/>
    <s v="-"/>
    <n v="0"/>
    <n v="714681599.20000005"/>
    <s v="-"/>
    <n v="114349055.87199996"/>
    <n v="0"/>
    <s v="-"/>
    <n v="0"/>
    <n v="0"/>
    <s v="-"/>
    <n v="0"/>
  </r>
  <r>
    <s v="13"/>
    <x v="15"/>
    <x v="1"/>
    <s v="003"/>
    <s v="Z1F0017848"/>
    <s v="0437-0438"/>
    <s v="FC"/>
    <s v="00021134-00021180"/>
    <s v=""/>
    <s v=""/>
    <s v=""/>
    <s v=""/>
    <n v="0"/>
    <s v=""/>
    <s v="VENTAS NO CONTRIBUYENTES"/>
    <s v=""/>
    <n v="-62700.000000119209"/>
    <n v="0"/>
    <n v="-62700.000000119209"/>
    <n v="0"/>
    <s v="-"/>
    <n v="0"/>
    <n v="0"/>
    <s v="16"/>
    <n v="0"/>
    <n v="0"/>
    <s v="-"/>
    <n v="0"/>
    <n v="0"/>
    <s v="-"/>
    <n v="0"/>
  </r>
  <r>
    <s v="14"/>
    <x v="15"/>
    <x v="1"/>
    <s v="003"/>
    <s v="Z1F0017848"/>
    <s v="0437-0438"/>
    <s v="FC"/>
    <s v="00021134-00021180"/>
    <s v=""/>
    <s v=""/>
    <s v=""/>
    <s v=""/>
    <n v="0"/>
    <s v=""/>
    <s v="VENTAS NO CONTRIBUYENTES"/>
    <s v=""/>
    <n v="-62700.000000119209"/>
    <n v="0"/>
    <n v="-62700.000000119209"/>
    <n v="0"/>
    <s v="-"/>
    <n v="0"/>
    <n v="0"/>
    <s v="16"/>
    <n v="0"/>
    <n v="0"/>
    <s v="-"/>
    <n v="0"/>
    <n v="0"/>
    <s v="-"/>
    <n v="0"/>
  </r>
  <r>
    <s v="15"/>
    <x v="15"/>
    <x v="1"/>
    <s v="003"/>
    <s v="Z1F0017848"/>
    <s v="0439-0439"/>
    <s v="FC"/>
    <s v="00021182-00021240"/>
    <s v=""/>
    <s v=""/>
    <s v=""/>
    <s v=""/>
    <n v="0"/>
    <s v=""/>
    <s v="VENTAS NO CONTRIBUYENTES"/>
    <s v=""/>
    <n v="64459.996798763277"/>
    <n v="0"/>
    <n v="64459.996798763277"/>
    <n v="0"/>
    <s v="-"/>
    <n v="0"/>
    <n v="0"/>
    <s v="16"/>
    <n v="0"/>
    <n v="0"/>
    <s v="-"/>
    <n v="0"/>
    <n v="0"/>
    <s v="-"/>
    <n v="0"/>
  </r>
  <r>
    <s v="16"/>
    <x v="15"/>
    <x v="0"/>
    <s v="003"/>
    <s v="Z1B8051199"/>
    <s v="1961"/>
    <s v="FC"/>
    <s v="00200506-00200587"/>
    <s v=""/>
    <s v=""/>
    <s v=""/>
    <s v=""/>
    <n v="0"/>
    <s v=""/>
    <s v="VENTAS NO CONTRIBUYENTES"/>
    <s v=""/>
    <n v="3035513781.6076002"/>
    <n v="0"/>
    <n v="2414655859.250001"/>
    <n v="0"/>
    <s v="-"/>
    <n v="0"/>
    <n v="535222346.85999995"/>
    <s v="16"/>
    <n v="85635575.497600004"/>
    <n v="0"/>
    <s v="-"/>
    <n v="0"/>
    <n v="0"/>
    <s v="-"/>
    <n v="0"/>
  </r>
  <r>
    <s v="17"/>
    <x v="15"/>
    <x v="2"/>
    <s v="003"/>
    <s v="Z1F0008965"/>
    <s v="0891-0891"/>
    <s v="FC"/>
    <s v="00115288-00115330"/>
    <s v=""/>
    <s v=""/>
    <s v=""/>
    <s v=""/>
    <n v="0"/>
    <s v=""/>
    <s v="VENTAS NO CONTRIBUYENTES"/>
    <s v=""/>
    <n v="430731364.20000005"/>
    <n v="0"/>
    <n v="407633026.60000002"/>
    <n v="0"/>
    <s v="-"/>
    <n v="0"/>
    <n v="19912360"/>
    <s v="-"/>
    <n v="3185977.6"/>
    <n v="0"/>
    <s v="-"/>
    <n v="0"/>
    <n v="0"/>
    <s v="-"/>
    <n v="0"/>
  </r>
  <r>
    <s v="18"/>
    <x v="15"/>
    <x v="2"/>
    <s v="003"/>
    <s v="Z1F0008965"/>
    <s v="0891"/>
    <s v="FC"/>
    <s v="00115331"/>
    <s v=""/>
    <s v=""/>
    <s v=""/>
    <s v=""/>
    <n v="0"/>
    <s v=""/>
    <s v="DAYSI ROMERO"/>
    <s v="V830371276 "/>
    <n v="3577788"/>
    <n v="0"/>
    <n v="0"/>
    <n v="3084300"/>
    <s v="16"/>
    <n v="493488"/>
    <n v="0"/>
    <s v="-"/>
    <n v="0"/>
    <n v="0"/>
    <s v="-"/>
    <n v="0"/>
    <n v="0"/>
    <s v="-"/>
    <n v="0"/>
  </r>
  <r>
    <s v="19"/>
    <x v="15"/>
    <x v="2"/>
    <s v="003"/>
    <s v="Z1F0008965"/>
    <s v="0891-0891"/>
    <s v="FC"/>
    <s v="00115332-00115350"/>
    <s v=""/>
    <s v=""/>
    <s v=""/>
    <s v=""/>
    <n v="0"/>
    <s v=""/>
    <s v="VENTAS NO CONTRIBUYENTES"/>
    <s v=""/>
    <n v="233352408.69999999"/>
    <n v="0"/>
    <n v="215802235.09999999"/>
    <n v="0"/>
    <s v="-"/>
    <n v="0"/>
    <n v="15129460"/>
    <s v="-"/>
    <n v="2420713.6"/>
    <n v="0"/>
    <s v="-"/>
    <n v="0"/>
    <n v="0"/>
    <s v="-"/>
    <n v="0"/>
  </r>
  <r>
    <s v="20"/>
    <x v="15"/>
    <x v="1"/>
    <s v="004"/>
    <s v="Z1F0017963"/>
    <s v="0444-0444"/>
    <s v="FC"/>
    <s v="00012928-00012950"/>
    <s v=""/>
    <s v=""/>
    <s v=""/>
    <s v=""/>
    <n v="0"/>
    <s v=""/>
    <s v="VENTAS NO CONTRIBUYENTES"/>
    <s v=""/>
    <n v="708499340.36360013"/>
    <n v="0"/>
    <n v="440688999.55000007"/>
    <n v="0"/>
    <s v="-"/>
    <n v="0"/>
    <n v="230870983.46000001"/>
    <s v="16"/>
    <n v="36939357.353600003"/>
    <n v="0"/>
    <s v="-"/>
    <n v="0"/>
    <n v="0"/>
    <s v="-"/>
    <n v="0"/>
  </r>
  <r>
    <s v="21"/>
    <x v="15"/>
    <x v="1"/>
    <s v="004"/>
    <s v="Z1F0017963"/>
    <s v="0444"/>
    <s v="FC"/>
    <s v="00012951"/>
    <s v=""/>
    <s v=""/>
    <s v=""/>
    <s v=""/>
    <n v="0"/>
    <s v=""/>
    <s v="LA HEBRA EPS"/>
    <s v="J403545030"/>
    <n v="74595836.799999997"/>
    <n v="0"/>
    <n v="72110397.599999994"/>
    <n v="2142620"/>
    <s v="16"/>
    <n v="342819.2"/>
    <n v="0"/>
    <s v="-"/>
    <n v="0"/>
    <n v="0"/>
    <s v="-"/>
    <n v="0"/>
    <n v="0"/>
    <s v="-"/>
    <n v="0"/>
  </r>
  <r>
    <s v="22"/>
    <x v="15"/>
    <x v="1"/>
    <s v="004"/>
    <s v="Z1F0017963"/>
    <s v="0444-0444"/>
    <s v="FC"/>
    <s v="00012952-00012972"/>
    <s v=""/>
    <s v=""/>
    <s v=""/>
    <s v=""/>
    <n v="0"/>
    <s v=""/>
    <s v="VENTAS NO CONTRIBUYENTES"/>
    <s v=""/>
    <n v="502028929.60799998"/>
    <n v="0"/>
    <n v="350450634.80000001"/>
    <n v="0"/>
    <s v="-"/>
    <n v="0"/>
    <n v="130670943.80000001"/>
    <s v="-"/>
    <n v="20907351.008000001"/>
    <n v="0"/>
    <s v="-"/>
    <n v="0"/>
    <n v="0"/>
    <s v="-"/>
    <n v="0"/>
  </r>
  <r>
    <s v="23"/>
    <x v="15"/>
    <x v="0"/>
    <s v="004"/>
    <s v="Z1B8050937"/>
    <s v="1804"/>
    <s v="FC"/>
    <s v="00166657"/>
    <s v=""/>
    <s v=""/>
    <s v=""/>
    <s v=""/>
    <n v="0"/>
    <s v=""/>
    <s v="INVERSIONES SUVINCLA 17 C.A."/>
    <s v="J-40751912-3"/>
    <n v="30477584.699999999"/>
    <n v="0"/>
    <n v="27470168.699999999"/>
    <n v="2592600"/>
    <s v="16"/>
    <n v="414816"/>
    <n v="0"/>
    <s v="-"/>
    <n v="0"/>
    <n v="0"/>
    <s v="-"/>
    <n v="0"/>
    <n v="0"/>
    <s v="-"/>
    <n v="0"/>
  </r>
  <r>
    <s v="24"/>
    <x v="15"/>
    <x v="0"/>
    <s v="004"/>
    <s v="Z1B8050937"/>
    <s v="1804"/>
    <s v="FC"/>
    <s v="00166678"/>
    <s v=""/>
    <s v=""/>
    <s v=""/>
    <s v=""/>
    <n v="0"/>
    <s v=""/>
    <s v="PAN Y PAST HERMANOS LEJARDI"/>
    <s v="J-000661120 "/>
    <n v="561730000"/>
    <n v="0"/>
    <n v="561730000"/>
    <n v="0"/>
    <s v="-"/>
    <n v="0"/>
    <n v="0"/>
    <s v="-"/>
    <n v="0"/>
    <n v="0"/>
    <s v="-"/>
    <n v="0"/>
    <n v="0"/>
    <s v="-"/>
    <n v="0"/>
  </r>
  <r>
    <s v="25"/>
    <x v="15"/>
    <x v="0"/>
    <s v="004"/>
    <s v="Z1B8050937"/>
    <s v="1804"/>
    <s v="FC"/>
    <s v="00166640-00166656"/>
    <s v=""/>
    <s v=""/>
    <s v=""/>
    <s v=""/>
    <n v="0"/>
    <s v=""/>
    <s v="VENTAS NO CONTRIBUYENTES"/>
    <s v=""/>
    <n v="730296716.43200016"/>
    <n v="0"/>
    <n v="595845811.30000019"/>
    <n v="0"/>
    <s v="-"/>
    <n v="0"/>
    <n v="115905952.69999999"/>
    <s v="16"/>
    <n v="18544952.432"/>
    <n v="0"/>
    <s v="-"/>
    <n v="0"/>
    <n v="0"/>
    <s v="-"/>
    <n v="0"/>
  </r>
  <r>
    <s v="26"/>
    <x v="15"/>
    <x v="0"/>
    <s v="004"/>
    <s v="Z1B8050937"/>
    <s v="1804"/>
    <s v="FC"/>
    <s v="00166658-00166677"/>
    <s v=""/>
    <s v=""/>
    <s v=""/>
    <s v=""/>
    <n v="0"/>
    <s v=""/>
    <s v="VENTAS NO CONTRIBUYENTES"/>
    <s v=""/>
    <n v="1290925356.2719998"/>
    <n v="0"/>
    <n v="879482892.39999986"/>
    <n v="0"/>
    <s v="-"/>
    <n v="0"/>
    <n v="354691779.19999999"/>
    <s v="16"/>
    <n v="56750684.671999991"/>
    <n v="0"/>
    <s v="-"/>
    <n v="0"/>
    <n v="0"/>
    <s v="-"/>
    <n v="0"/>
  </r>
  <r>
    <s v="27"/>
    <x v="15"/>
    <x v="0"/>
    <s v="004"/>
    <s v="Z1B8050937"/>
    <s v="1804"/>
    <s v="FC"/>
    <s v="00166679-00166732"/>
    <s v=""/>
    <s v=""/>
    <s v=""/>
    <s v=""/>
    <n v="0"/>
    <s v=""/>
    <s v="VENTAS NO CONTRIBUYENTES"/>
    <s v=""/>
    <n v="2035469315.6015999"/>
    <n v="0"/>
    <n v="1592534341.0999999"/>
    <n v="0"/>
    <s v="-"/>
    <n v="0"/>
    <n v="381840495.25999999"/>
    <s v="-"/>
    <n v="61094479.241599999"/>
    <n v="0"/>
    <s v="-"/>
    <n v="0"/>
    <n v="0"/>
    <s v="-"/>
    <n v="0"/>
  </r>
  <r>
    <s v="28"/>
    <x v="15"/>
    <x v="1"/>
    <s v="005"/>
    <s v="Z1F0017998"/>
    <s v="0437-0437"/>
    <s v="FC"/>
    <s v="00016809-00016852"/>
    <s v=""/>
    <s v=""/>
    <s v=""/>
    <s v=""/>
    <n v="0"/>
    <s v=""/>
    <s v="VENTAS NO CONTRIBUYENTES"/>
    <s v=""/>
    <n v="1059224848.228"/>
    <n v="0"/>
    <n v="724575635.29999995"/>
    <n v="0"/>
    <s v="-"/>
    <n v="0"/>
    <n v="288490700.80000001"/>
    <s v="16"/>
    <n v="46158512.128000006"/>
    <n v="0"/>
    <s v="-"/>
    <n v="0"/>
    <n v="0"/>
    <s v="-"/>
    <n v="0"/>
  </r>
  <r>
    <s v="29"/>
    <x v="15"/>
    <x v="1"/>
    <s v="005"/>
    <s v="Z1F0017998"/>
    <s v="0433-0433"/>
    <s v="FC"/>
    <s v="00016582-00016645"/>
    <s v=""/>
    <s v=""/>
    <s v=""/>
    <s v=""/>
    <n v="0"/>
    <s v=""/>
    <s v="VENTAS NO CONTRIBUYENTES"/>
    <s v=""/>
    <n v="62700.003200054169"/>
    <n v="0"/>
    <n v="62700.003200054169"/>
    <n v="0"/>
    <s v="-"/>
    <n v="0"/>
    <n v="0"/>
    <s v="16"/>
    <n v="0"/>
    <n v="0"/>
    <s v="-"/>
    <n v="0"/>
    <n v="0"/>
    <s v="-"/>
    <n v="0"/>
  </r>
  <r>
    <s v="30"/>
    <x v="15"/>
    <x v="1"/>
    <s v="005"/>
    <s v="Z1F0017998"/>
    <s v="0436-0436"/>
    <s v="FC"/>
    <s v="00016732-00016808"/>
    <s v=""/>
    <s v=""/>
    <s v=""/>
    <s v=""/>
    <n v="0"/>
    <s v=""/>
    <s v="VENTAS NO CONTRIBUYENTES"/>
    <s v=""/>
    <n v="131119.98799943924"/>
    <n v="0"/>
    <n v="131119.98799943924"/>
    <n v="0"/>
    <s v="-"/>
    <n v="0"/>
    <n v="0"/>
    <s v="-"/>
    <n v="0"/>
    <n v="0"/>
    <s v="-"/>
    <n v="0"/>
    <n v="0"/>
    <s v="-"/>
    <n v="0"/>
  </r>
  <r>
    <s v="31"/>
    <x v="15"/>
    <x v="0"/>
    <s v="005"/>
    <s v="Z1B8050363"/>
    <s v="1955"/>
    <s v="FC"/>
    <s v="00180780-00180879"/>
    <s v=""/>
    <s v=""/>
    <s v=""/>
    <s v=""/>
    <n v="0"/>
    <s v=""/>
    <s v="VENTAS NO CONTRIBUYENTES"/>
    <s v=""/>
    <n v="3723003283.0100002"/>
    <n v="0"/>
    <n v="2947101739.0999999"/>
    <n v="0"/>
    <s v="-"/>
    <n v="0"/>
    <n v="668880641.30000007"/>
    <s v="16"/>
    <n v="107020902.60800001"/>
    <n v="0"/>
    <s v="-"/>
    <n v="0"/>
    <n v="0"/>
    <s v="-"/>
    <n v="0"/>
  </r>
  <r>
    <s v="32"/>
    <x v="15"/>
    <x v="1"/>
    <s v="005"/>
    <s v="Z1F0017998"/>
    <s v="0437"/>
    <s v="FC"/>
    <s v="00016853"/>
    <s v=""/>
    <s v=""/>
    <s v=""/>
    <s v=""/>
    <n v="0"/>
    <s v=""/>
    <s v="MARTHUCAR C.A."/>
    <s v="J500246811"/>
    <n v="20139092.107999999"/>
    <n v="0"/>
    <n v="4666680"/>
    <n v="13338286.300000001"/>
    <s v="16"/>
    <n v="2134125.8080000002"/>
    <n v="0"/>
    <s v="-"/>
    <n v="0"/>
    <n v="0"/>
    <s v="-"/>
    <n v="0"/>
    <n v="0"/>
    <s v="-"/>
    <n v="0"/>
  </r>
  <r>
    <s v="33"/>
    <x v="15"/>
    <x v="1"/>
    <s v="005"/>
    <s v="Z1F0017998"/>
    <s v="0437-0437"/>
    <s v="FC"/>
    <s v="00016854-00016869"/>
    <s v=""/>
    <s v=""/>
    <s v=""/>
    <s v=""/>
    <n v="0"/>
    <s v=""/>
    <s v="VENTAS NO CONTRIBUYENTES"/>
    <s v=""/>
    <n v="293288599.61000001"/>
    <n v="0"/>
    <n v="186590319.44999999"/>
    <n v="0"/>
    <s v="-"/>
    <n v="0"/>
    <n v="91981276"/>
    <s v="-"/>
    <n v="14717004.16"/>
    <n v="0"/>
    <s v="-"/>
    <n v="0"/>
    <n v="0"/>
    <s v="-"/>
    <n v="0"/>
  </r>
  <r>
    <s v="34"/>
    <x v="15"/>
    <x v="1"/>
    <s v="006"/>
    <s v="Z1F0017787"/>
    <s v="0407-0407"/>
    <s v="FC"/>
    <s v="00007017-00007075"/>
    <s v=""/>
    <s v=""/>
    <s v=""/>
    <s v=""/>
    <n v="0"/>
    <s v=""/>
    <s v="VENTAS NO CONTRIBUYENTES"/>
    <s v=""/>
    <n v="-65560.003599882126"/>
    <n v="0"/>
    <n v="-65560.003599882126"/>
    <n v="0"/>
    <s v="-"/>
    <n v="0"/>
    <n v="0"/>
    <s v="-"/>
    <n v="0"/>
    <n v="0"/>
    <s v="-"/>
    <n v="0"/>
    <n v="0"/>
    <s v="-"/>
    <n v="0"/>
  </r>
  <r>
    <s v="35"/>
    <x v="15"/>
    <x v="0"/>
    <s v="006"/>
    <s v="Z1B8044815"/>
    <s v="1866"/>
    <s v="FC"/>
    <s v="00160536-00160625"/>
    <s v=""/>
    <s v=""/>
    <s v=""/>
    <s v=""/>
    <n v="0"/>
    <s v=""/>
    <s v="VENTAS NO CONTRIBUYENTES"/>
    <s v=""/>
    <n v="3136786319.04"/>
    <n v="0"/>
    <n v="2305222655.5999999"/>
    <n v="0"/>
    <s v="-"/>
    <n v="0"/>
    <n v="716865227.10000014"/>
    <s v="16"/>
    <n v="114698436.33600003"/>
    <n v="0"/>
    <s v="-"/>
    <n v="0"/>
    <n v="0"/>
    <s v="-"/>
    <n v="0"/>
  </r>
  <r>
    <s v="36"/>
    <x v="15"/>
    <x v="1"/>
    <s v="006"/>
    <s v="Z1F0017787"/>
    <s v="0409-0409"/>
    <s v="FC"/>
    <s v="00007117-00007150"/>
    <s v=""/>
    <s v=""/>
    <s v=""/>
    <s v=""/>
    <n v="0"/>
    <s v=""/>
    <s v="VENTAS NO CONTRIBUYENTES"/>
    <s v=""/>
    <n v="1137919437.6071997"/>
    <n v="0"/>
    <n v="731693356.5999999"/>
    <n v="0"/>
    <s v="-"/>
    <n v="0"/>
    <n v="350194897.42000002"/>
    <s v="16"/>
    <n v="56031183.587199993"/>
    <n v="0"/>
    <s v="-"/>
    <n v="0"/>
    <n v="0"/>
    <s v="-"/>
    <n v="0"/>
  </r>
  <r>
    <s v="37"/>
    <x v="15"/>
    <x v="0"/>
    <s v="007"/>
    <s v="Z1B8050013"/>
    <s v="1904"/>
    <s v="NC"/>
    <s v=""/>
    <s v="00000209"/>
    <s v=""/>
    <s v="00179981"/>
    <s v="16/5/2021"/>
    <n v="111568816"/>
    <s v="VEN"/>
    <s v="LUIS PANTALION"/>
    <s v="V11819117"/>
    <n v="-111568816"/>
    <n v="0"/>
    <n v="-92832960"/>
    <n v="0"/>
    <s v="-"/>
    <n v="0"/>
    <n v="-16151600"/>
    <s v="16"/>
    <n v="-2584256"/>
    <n v="0"/>
    <s v="-"/>
    <n v="0"/>
    <n v="0"/>
    <s v="-"/>
    <n v="0"/>
  </r>
  <r>
    <s v="38"/>
    <x v="15"/>
    <x v="0"/>
    <s v="007"/>
    <s v="Z1B8050013"/>
    <s v="1904"/>
    <s v="FC"/>
    <s v="00179948-00180023"/>
    <s v=""/>
    <s v=""/>
    <s v=""/>
    <s v=""/>
    <n v="0"/>
    <s v=""/>
    <s v="VENTAS NO CONTRIBUYENTES"/>
    <s v=""/>
    <n v="3381296311.9287996"/>
    <n v="0"/>
    <n v="2770367410.6500001"/>
    <n v="0"/>
    <s v="-"/>
    <n v="0"/>
    <n v="526662845.93000001"/>
    <s v="-"/>
    <n v="84266055.348799989"/>
    <n v="0"/>
    <s v="-"/>
    <n v="0"/>
    <n v="0"/>
    <s v="-"/>
    <n v="0"/>
  </r>
  <r>
    <s v="39"/>
    <x v="15"/>
    <x v="1"/>
    <s v="008"/>
    <s v="Z1F0017970"/>
    <s v="0076-0076"/>
    <s v="FC"/>
    <s v="00001080-00001103"/>
    <s v=""/>
    <s v=""/>
    <s v=""/>
    <s v=""/>
    <n v="0"/>
    <s v=""/>
    <s v="VENTAS NO CONTRIBUYENTES"/>
    <s v=""/>
    <n v="182404131.19999999"/>
    <n v="0"/>
    <n v="37101000"/>
    <n v="0"/>
    <s v="-"/>
    <n v="0"/>
    <n v="125261320"/>
    <s v="16"/>
    <n v="20041811.199999999"/>
    <n v="0"/>
    <s v="-"/>
    <n v="0"/>
    <n v="0"/>
    <s v="-"/>
    <n v="0"/>
  </r>
  <r>
    <s v="40"/>
    <x v="15"/>
    <x v="0"/>
    <s v="008"/>
    <s v="Z1B8050003"/>
    <s v="1820"/>
    <s v="FC"/>
    <s v="00178144-00178218"/>
    <s v=""/>
    <s v=""/>
    <s v=""/>
    <s v=""/>
    <n v="0"/>
    <s v=""/>
    <s v="VENTAS NO CONTRIBUYENTES"/>
    <s v=""/>
    <n v="3056818764.3916001"/>
    <n v="0"/>
    <n v="2114170230.1500008"/>
    <n v="0"/>
    <s v="-"/>
    <n v="0"/>
    <n v="812628046.75999999"/>
    <s v="-"/>
    <n v="130020487.4816"/>
    <n v="0"/>
    <s v="-"/>
    <n v="0"/>
    <n v="0"/>
    <s v="-"/>
    <n v="0"/>
  </r>
  <r>
    <s v="41"/>
    <x v="15"/>
    <x v="1"/>
    <s v="008"/>
    <s v="Z1F0017970"/>
    <s v="0076"/>
    <s v="FC"/>
    <s v="00001104"/>
    <s v=""/>
    <s v=""/>
    <s v=""/>
    <s v=""/>
    <n v="0"/>
    <s v=""/>
    <s v="MARTHUCAR C.A."/>
    <s v="J500246811"/>
    <n v="6395080"/>
    <n v="0"/>
    <n v="0"/>
    <n v="5513000"/>
    <s v="16"/>
    <n v="882080"/>
    <n v="0"/>
    <s v="-"/>
    <n v="0"/>
    <n v="0"/>
    <s v="-"/>
    <n v="0"/>
    <n v="0"/>
    <s v="-"/>
    <n v="0"/>
  </r>
  <r>
    <s v="42"/>
    <x v="15"/>
    <x v="1"/>
    <s v="008"/>
    <s v="Z1F0017970"/>
    <s v="0076-0076"/>
    <s v="FC"/>
    <s v="00001105-00001106"/>
    <s v=""/>
    <s v=""/>
    <s v=""/>
    <s v=""/>
    <n v="0"/>
    <s v=""/>
    <s v="VENTAS NO CONTRIBUYENTES"/>
    <s v=""/>
    <n v="12597056"/>
    <n v="0"/>
    <n v="5960000"/>
    <n v="0"/>
    <s v="-"/>
    <n v="0"/>
    <n v="5721600"/>
    <s v="-"/>
    <n v="915456"/>
    <n v="0"/>
    <s v="-"/>
    <n v="0"/>
    <n v="0"/>
    <s v="-"/>
    <n v="0"/>
  </r>
  <r>
    <s v="43"/>
    <x v="15"/>
    <x v="0"/>
    <s v="009"/>
    <s v="Z1B8014458"/>
    <s v="1872"/>
    <s v="FC"/>
    <s v="00182150-00182216"/>
    <s v=""/>
    <s v=""/>
    <s v=""/>
    <s v=""/>
    <n v="0"/>
    <s v=""/>
    <s v="VENTAS NO CONTRIBUYENTES"/>
    <s v=""/>
    <n v="2458568953.2299995"/>
    <n v="0"/>
    <n v="1898495629.8499994"/>
    <n v="0"/>
    <s v="-"/>
    <n v="0"/>
    <n v="482821830.5"/>
    <s v="-"/>
    <n v="77251492.879999995"/>
    <n v="0"/>
    <s v="-"/>
    <n v="0"/>
    <n v="0"/>
    <s v="-"/>
    <n v="0"/>
  </r>
  <r>
    <s v="44"/>
    <x v="15"/>
    <x v="0"/>
    <s v="010"/>
    <s v="Z1F0000341"/>
    <s v="1344"/>
    <s v="FC"/>
    <s v="79660000"/>
    <s v=""/>
    <s v=""/>
    <s v=""/>
    <s v=""/>
    <n v="0"/>
    <s v=""/>
    <s v="MULTISERVICIOS SOFPAC"/>
    <s v="J-411007340"/>
    <n v="179620493.53199998"/>
    <n v="0"/>
    <n v="87772919.999999985"/>
    <n v="79178942.700000003"/>
    <s v="16"/>
    <n v="12668630.832"/>
    <n v="0"/>
    <s v="-"/>
    <n v="0"/>
    <n v="0"/>
    <s v="-"/>
    <n v="0"/>
    <n v="0"/>
    <s v="-"/>
    <n v="0"/>
  </r>
  <r>
    <s v="45"/>
    <x v="15"/>
    <x v="0"/>
    <s v="010"/>
    <s v="Z1F0000341"/>
    <s v="1344"/>
    <s v="NC"/>
    <s v=""/>
    <s v="00000168"/>
    <s v=""/>
    <s v="79652000"/>
    <s v="16/5/2021"/>
    <n v="8940000"/>
    <s v="VEN"/>
    <s v="FRANDY PEÑA"/>
    <s v="V13233914 "/>
    <n v="-8940000"/>
    <n v="0"/>
    <n v="-8940000"/>
    <n v="0"/>
    <s v="-"/>
    <n v="0"/>
    <n v="0"/>
    <s v="-"/>
    <n v="0"/>
    <n v="0"/>
    <s v="-"/>
    <n v="0"/>
    <n v="0"/>
    <s v="-"/>
    <n v="0"/>
  </r>
  <r>
    <s v="46"/>
    <x v="15"/>
    <x v="0"/>
    <s v="010"/>
    <s v="Z1F0000341"/>
    <s v="1344"/>
    <s v="FC"/>
    <s v="79628000-79659000"/>
    <s v=""/>
    <s v=""/>
    <s v=""/>
    <s v=""/>
    <n v="0"/>
    <s v=""/>
    <s v="VENTAS NO CONTRIBUYENTES"/>
    <s v=""/>
    <n v="1918630629.5240004"/>
    <n v="0"/>
    <n v="1372807768.7999997"/>
    <n v="0"/>
    <s v="-"/>
    <n v="0"/>
    <n v="470536948.90000004"/>
    <s v="16"/>
    <n v="75285911.824000001"/>
    <n v="0"/>
    <s v="-"/>
    <n v="0"/>
    <n v="0"/>
    <s v="-"/>
    <n v="0"/>
  </r>
  <r>
    <s v="47"/>
    <x v="15"/>
    <x v="0"/>
    <s v="010"/>
    <s v="Z1F0000341"/>
    <s v="1344"/>
    <s v="FC"/>
    <s v="79661000-00079672"/>
    <s v=""/>
    <s v=""/>
    <s v=""/>
    <s v=""/>
    <n v="0"/>
    <s v=""/>
    <s v="VENTAS NO CONTRIBUYENTES"/>
    <s v=""/>
    <n v="247928430.79999998"/>
    <n v="0"/>
    <n v="180354904.40000001"/>
    <n v="0"/>
    <s v="-"/>
    <n v="0"/>
    <n v="58253040"/>
    <s v="16"/>
    <n v="9320486.4000000004"/>
    <n v="0"/>
    <s v="-"/>
    <n v="0"/>
    <n v="0"/>
    <s v="-"/>
    <n v="0"/>
  </r>
  <r>
    <s v="48"/>
    <x v="15"/>
    <x v="0"/>
    <s v="011"/>
    <s v="Z1F0004616"/>
    <s v="0775-0775"/>
    <s v="FC"/>
    <s v="00104401-00104472"/>
    <s v=""/>
    <s v=""/>
    <s v=""/>
    <s v=""/>
    <n v="0"/>
    <s v=""/>
    <s v="VENTAS NO CONTRIBUYENTES"/>
    <s v=""/>
    <n v="731047281.60000002"/>
    <n v="0"/>
    <n v="650887546.39999998"/>
    <n v="0"/>
    <s v="-"/>
    <n v="0"/>
    <n v="69103220"/>
    <s v="16"/>
    <n v="11056515.200000003"/>
    <n v="0"/>
    <s v="-"/>
    <n v="0"/>
    <n v="0"/>
    <s v="-"/>
    <n v="0"/>
  </r>
  <r>
    <s v="49"/>
    <x v="15"/>
    <x v="0"/>
    <s v="011"/>
    <s v="Z1F0004616"/>
    <s v="0775"/>
    <s v="FC"/>
    <s v="00104473"/>
    <s v=""/>
    <s v=""/>
    <s v=""/>
    <s v=""/>
    <n v="0"/>
    <s v=""/>
    <s v="DISTRIBUIDORA DE ALIMENTOS INTERNACIONAL JHONZA C.A."/>
    <s v="J-41014336-3"/>
    <n v="25569294"/>
    <n v="0"/>
    <n v="20626070"/>
    <n v="4261400"/>
    <s v="16"/>
    <n v="681824"/>
    <n v="0"/>
    <s v="-"/>
    <n v="0"/>
    <n v="0"/>
    <s v="-"/>
    <n v="0"/>
    <n v="0"/>
    <s v="-"/>
    <n v="0"/>
  </r>
  <r>
    <s v="50"/>
    <x v="15"/>
    <x v="0"/>
    <s v="011"/>
    <s v="Z1F0004616"/>
    <s v="0775-0775"/>
    <s v="FC"/>
    <s v="00104474-00104495"/>
    <s v=""/>
    <s v=""/>
    <s v=""/>
    <s v=""/>
    <n v="0"/>
    <s v=""/>
    <s v="VENTAS NO CONTRIBUYENTES"/>
    <s v=""/>
    <n v="141760037.59999999"/>
    <n v="0"/>
    <n v="125851844"/>
    <n v="0"/>
    <s v="-"/>
    <n v="0"/>
    <n v="13713960"/>
    <s v="-"/>
    <n v="2194233.6"/>
    <n v="0"/>
    <s v="-"/>
    <n v="0"/>
    <n v="0"/>
    <s v="-"/>
    <n v="0"/>
  </r>
  <r>
    <s v="51"/>
    <x v="15"/>
    <x v="0"/>
    <s v="012"/>
    <s v="Z1B8038506"/>
    <s v="1724"/>
    <s v="FC"/>
    <s v="00074938-00074977"/>
    <s v=""/>
    <s v=""/>
    <s v=""/>
    <s v=""/>
    <n v="0"/>
    <s v=""/>
    <s v="VENTAS NO CONTRIBUYENTES"/>
    <s v=""/>
    <n v="514481541"/>
    <n v="0"/>
    <n v="333580283.39999998"/>
    <n v="0"/>
    <s v="-"/>
    <n v="0"/>
    <n v="155949360"/>
    <s v="-"/>
    <n v="24951897.600000001"/>
    <n v="0"/>
    <s v="-"/>
    <n v="0"/>
    <n v="0"/>
    <s v="-"/>
    <n v="0"/>
  </r>
  <r>
    <s v="52"/>
    <x v="15"/>
    <x v="0"/>
    <s v="013"/>
    <s v="Z1B8050578"/>
    <s v="1681-1681"/>
    <s v="FC"/>
    <s v="00151852-00151904"/>
    <s v=""/>
    <s v=""/>
    <s v=""/>
    <s v=""/>
    <n v="0"/>
    <s v=""/>
    <s v="VENTAS NO CONTRIBUYENTES"/>
    <s v=""/>
    <n v="338660778.30000001"/>
    <n v="0"/>
    <n v="288122362.30000001"/>
    <n v="0"/>
    <s v="-"/>
    <n v="0"/>
    <n v="43567600"/>
    <s v="-"/>
    <n v="6970816"/>
    <n v="0"/>
    <s v="-"/>
    <n v="0"/>
    <n v="0"/>
    <s v="-"/>
    <n v="0"/>
  </r>
  <r>
    <s v="53"/>
    <x v="15"/>
    <x v="0"/>
    <s v="014"/>
    <s v="Z1F0000338"/>
    <s v="1566"/>
    <s v="FC"/>
    <s v="00062083"/>
    <s v=""/>
    <s v=""/>
    <s v=""/>
    <s v=""/>
    <n v="0"/>
    <s v=""/>
    <s v="INVERSIONES REPLAYS.CA"/>
    <s v="J403472645"/>
    <n v="10579000"/>
    <n v="0"/>
    <n v="10579000"/>
    <n v="0"/>
    <s v="-"/>
    <n v="0"/>
    <n v="0"/>
    <s v="-"/>
    <n v="0"/>
    <n v="0"/>
    <s v="-"/>
    <n v="0"/>
    <n v="0"/>
    <s v="-"/>
    <n v="0"/>
  </r>
  <r>
    <s v="54"/>
    <x v="15"/>
    <x v="0"/>
    <s v="014"/>
    <s v="Z1F0000338"/>
    <s v="1566"/>
    <s v="FC"/>
    <s v="00062027-00062082"/>
    <s v=""/>
    <s v=""/>
    <s v=""/>
    <s v=""/>
    <n v="0"/>
    <s v=""/>
    <s v="VENTAS NO CONTRIBUYENTES"/>
    <s v=""/>
    <n v="391860583.19999999"/>
    <n v="0"/>
    <n v="304407000"/>
    <n v="0"/>
    <s v="-"/>
    <n v="0"/>
    <n v="75391020"/>
    <s v="-"/>
    <n v="12062563.200000001"/>
    <n v="0"/>
    <s v="-"/>
    <n v="0"/>
    <n v="0"/>
    <s v="-"/>
    <n v="0"/>
  </r>
  <r>
    <s v="55"/>
    <x v="15"/>
    <x v="0"/>
    <s v="014"/>
    <s v="Z1F0000338"/>
    <s v="1566"/>
    <s v="FC"/>
    <s v="00062084-00062153"/>
    <s v=""/>
    <s v=""/>
    <s v=""/>
    <s v=""/>
    <n v="0"/>
    <s v=""/>
    <s v="VENTAS NO CONTRIBUYENTES"/>
    <s v=""/>
    <n v="532396906.39999998"/>
    <n v="0"/>
    <n v="475280200"/>
    <n v="0"/>
    <s v="-"/>
    <n v="0"/>
    <n v="49238540"/>
    <s v="-"/>
    <n v="7878166.3999999994"/>
    <n v="0"/>
    <s v="-"/>
    <n v="0"/>
    <n v="0"/>
    <s v="-"/>
    <n v="0"/>
  </r>
  <r>
    <s v="56"/>
    <x v="15"/>
    <x v="0"/>
    <s v="015"/>
    <s v="Z1B8050356"/>
    <s v="1702"/>
    <s v="FC"/>
    <s v="00089687-00089719"/>
    <s v=""/>
    <s v=""/>
    <s v=""/>
    <s v=""/>
    <n v="0"/>
    <s v=""/>
    <s v="VENTAS NO CONTRIBUYENTES"/>
    <s v=""/>
    <n v="806304032.08800006"/>
    <n v="0"/>
    <n v="660117999.60000002"/>
    <n v="0"/>
    <s v="-"/>
    <n v="0"/>
    <n v="126022441.8"/>
    <s v="16"/>
    <n v="20163590.688000005"/>
    <n v="0"/>
    <s v="-"/>
    <n v="0"/>
    <n v="0"/>
    <s v="-"/>
    <n v="0"/>
  </r>
  <r>
    <s v="57"/>
    <x v="15"/>
    <x v="0"/>
    <s v="017"/>
    <s v="Z7C0004030"/>
    <s v="0160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"/>
    <x v="16"/>
    <x v="0"/>
    <s v="001"/>
    <s v="Z1F0000700"/>
    <s v="1542"/>
    <s v="FC"/>
    <s v="23337000-23410000"/>
    <s v=""/>
    <s v=""/>
    <s v=""/>
    <s v=""/>
    <n v="0"/>
    <s v=""/>
    <s v="VENTAS NO CONTRIBUYENTES"/>
    <s v=""/>
    <n v="2201602731.7336001"/>
    <n v="0"/>
    <n v="1818796235.1999998"/>
    <n v="0"/>
    <s v="-"/>
    <n v="0"/>
    <n v="330005600.46000004"/>
    <s v="-"/>
    <n v="52800896.073599994"/>
    <n v="0"/>
    <s v="-"/>
    <n v="0"/>
    <n v="0"/>
    <s v="-"/>
    <n v="0"/>
  </r>
  <r>
    <s v="59"/>
    <x v="16"/>
    <x v="1"/>
    <s v="001"/>
    <s v="Z1F0017854"/>
    <s v="0452-0452"/>
    <s v="FC"/>
    <s v="00026237-00026321"/>
    <s v=""/>
    <s v=""/>
    <s v=""/>
    <s v=""/>
    <n v="0"/>
    <s v=""/>
    <s v="VENTAS NO CONTRIBUYENTES"/>
    <s v=""/>
    <n v="2236418517.8000998"/>
    <n v="0"/>
    <n v="1220295701"/>
    <n v="0"/>
    <s v="-"/>
    <n v="0"/>
    <n v="875967945.49999988"/>
    <s v="-"/>
    <n v="140154871.28000003"/>
    <n v="0"/>
    <s v="-"/>
    <n v="0"/>
    <n v="0"/>
    <s v="-"/>
    <n v="0"/>
  </r>
  <r>
    <s v="60"/>
    <x v="16"/>
    <x v="1"/>
    <s v="002"/>
    <s v="Z1F0017966"/>
    <s v="0448-0448"/>
    <s v="FC"/>
    <s v="00012944-00012972"/>
    <s v=""/>
    <s v=""/>
    <s v=""/>
    <s v=""/>
    <n v="0"/>
    <s v=""/>
    <s v="VENTAS NO CONTRIBUYENTES"/>
    <s v=""/>
    <n v="521843857.41999996"/>
    <n v="0"/>
    <n v="385978135.90000004"/>
    <n v="0"/>
    <s v="-"/>
    <n v="0"/>
    <n v="117125622"/>
    <s v="16"/>
    <n v="18740099.52"/>
    <n v="0"/>
    <s v="-"/>
    <n v="0"/>
    <n v="0"/>
    <s v="-"/>
    <n v="0"/>
  </r>
  <r>
    <s v="61"/>
    <x v="16"/>
    <x v="0"/>
    <s v="002"/>
    <s v="Z1B8050002"/>
    <s v="1877"/>
    <s v="FC"/>
    <s v="00171659-00171742"/>
    <s v=""/>
    <s v=""/>
    <s v=""/>
    <s v=""/>
    <n v="0"/>
    <s v=""/>
    <s v="VENTAS NO CONTRIBUYENTES"/>
    <s v=""/>
    <n v="2843409235.2800002"/>
    <n v="0"/>
    <n v="2244419770.8000007"/>
    <n v="0"/>
    <s v="-"/>
    <n v="0"/>
    <n v="516370228"/>
    <s v="-"/>
    <n v="82619236.480000004"/>
    <n v="0"/>
    <s v="-"/>
    <n v="0"/>
    <n v="0"/>
    <s v="-"/>
    <n v="0"/>
  </r>
  <r>
    <s v="62"/>
    <x v="16"/>
    <x v="0"/>
    <s v="002"/>
    <s v="Z1B8050149"/>
    <s v="1798"/>
    <s v="FC "/>
    <s v="00209432-00209470"/>
    <m/>
    <m/>
    <m/>
    <m/>
    <n v="0"/>
    <m/>
    <s v="VENTAS NO CONTRIBUYENTES"/>
    <m/>
    <n v="226480218"/>
    <n v="0"/>
    <n v="226480218"/>
    <n v="0"/>
    <s v="-"/>
    <n v="0"/>
    <n v="0"/>
    <s v="-"/>
    <n v="0"/>
    <n v="0"/>
    <s v="-"/>
    <n v="0"/>
    <n v="0"/>
    <s v="-"/>
    <n v="0"/>
  </r>
  <r>
    <s v="63"/>
    <x v="16"/>
    <x v="2"/>
    <s v="002"/>
    <s v="Z1F0008858"/>
    <s v="0902-0902"/>
    <s v="FC"/>
    <s v="00119197-00119283"/>
    <s v=""/>
    <s v=""/>
    <s v=""/>
    <s v=""/>
    <n v="0"/>
    <s v=""/>
    <s v="VENTAS NO CONTRIBUYENTES"/>
    <s v=""/>
    <n v="743752622.19999969"/>
    <n v="0"/>
    <n v="719402922.99999976"/>
    <n v="0"/>
    <s v="-"/>
    <n v="0"/>
    <n v="20991120"/>
    <s v="16"/>
    <n v="3358579.2"/>
    <n v="0"/>
    <s v="-"/>
    <n v="0"/>
    <n v="0"/>
    <s v="-"/>
    <n v="0"/>
  </r>
  <r>
    <s v="64"/>
    <x v="16"/>
    <x v="1"/>
    <s v="002"/>
    <s v="Z1F0017966"/>
    <s v="0448"/>
    <s v="FC"/>
    <s v="00012973"/>
    <s v=""/>
    <s v=""/>
    <s v=""/>
    <s v=""/>
    <n v="0"/>
    <s v=""/>
    <s v="MARTHUCAR C.A."/>
    <s v="J500246811"/>
    <n v="37767477"/>
    <n v="0"/>
    <n v="9456285"/>
    <n v="24406200"/>
    <s v="16"/>
    <n v="3904992"/>
    <n v="0"/>
    <s v="-"/>
    <n v="0"/>
    <n v="0"/>
    <s v="-"/>
    <n v="0"/>
    <n v="0"/>
    <s v="-"/>
    <n v="0"/>
  </r>
  <r>
    <s v="65"/>
    <x v="16"/>
    <x v="1"/>
    <s v="002"/>
    <s v="Z1F0017966"/>
    <s v="0448-0448"/>
    <s v="FC"/>
    <s v="00012974-00012982"/>
    <s v=""/>
    <s v=""/>
    <s v=""/>
    <s v=""/>
    <n v="0"/>
    <s v=""/>
    <s v="VENTAS NO CONTRIBUYENTES"/>
    <s v=""/>
    <n v="330129968.60000002"/>
    <n v="0"/>
    <n v="276391852.10000002"/>
    <n v="0"/>
    <s v="-"/>
    <n v="0"/>
    <n v="46325962.5"/>
    <s v="-"/>
    <n v="7412154"/>
    <n v="0"/>
    <s v="-"/>
    <n v="0"/>
    <n v="0"/>
    <s v="-"/>
    <n v="0"/>
  </r>
  <r>
    <s v="66"/>
    <x v="16"/>
    <x v="1"/>
    <s v="002"/>
    <s v="Z1F0017966"/>
    <s v="0448"/>
    <s v="NC"/>
    <s v=""/>
    <s v="00000074"/>
    <s v=""/>
    <s v="00016878"/>
    <s v="17-05-2021"/>
    <n v="36791437.600000001"/>
    <s v="VEN"/>
    <s v="JOSE GODINHO"/>
    <s v="V6872152"/>
    <n v="-5066000"/>
    <n v="0"/>
    <n v="-5066000"/>
    <n v="0"/>
    <s v="-"/>
    <n v="0"/>
    <n v="0"/>
    <s v="-"/>
    <n v="0"/>
    <n v="0"/>
    <s v="-"/>
    <n v="0"/>
    <n v="0"/>
    <s v="-"/>
    <n v="0"/>
  </r>
  <r>
    <s v="67"/>
    <x v="16"/>
    <x v="0"/>
    <s v="003"/>
    <s v="Z1B8051199"/>
    <s v="1962"/>
    <s v="FC"/>
    <s v="00200664"/>
    <s v=""/>
    <s v=""/>
    <s v=""/>
    <s v=""/>
    <n v="0"/>
    <s v=""/>
    <s v="INVERSIONES HIGH MEDIA GROUP C.A"/>
    <s v="J40482989-0"/>
    <n v="114655224"/>
    <n v="0"/>
    <n v="114655224"/>
    <n v="0"/>
    <s v="-"/>
    <n v="0"/>
    <n v="0"/>
    <s v="-"/>
    <n v="0"/>
    <n v="0"/>
    <s v="-"/>
    <n v="0"/>
    <n v="0"/>
    <s v="-"/>
    <n v="0"/>
  </r>
  <r>
    <s v="68"/>
    <x v="16"/>
    <x v="0"/>
    <s v="003"/>
    <s v="Z1B8051199"/>
    <s v="1962"/>
    <s v="FC"/>
    <s v="00200588-00200663"/>
    <s v=""/>
    <s v=""/>
    <s v=""/>
    <s v=""/>
    <n v="0"/>
    <s v=""/>
    <s v="VENTAS NO CONTRIBUYENTES"/>
    <s v=""/>
    <n v="2243317640.3075023"/>
    <n v="0"/>
    <n v="1747601063.1499019"/>
    <n v="0"/>
    <s v="-"/>
    <n v="0"/>
    <n v="427341876.86000001"/>
    <s v="-"/>
    <n v="68374700.297600001"/>
    <n v="0"/>
    <s v="-"/>
    <n v="0"/>
    <n v="0"/>
    <s v="-"/>
    <n v="0"/>
  </r>
  <r>
    <s v="69"/>
    <x v="16"/>
    <x v="0"/>
    <s v="003"/>
    <s v="Z1B8051199"/>
    <s v="1962"/>
    <s v="FC"/>
    <s v="00200665-00200668"/>
    <s v=""/>
    <s v=""/>
    <s v=""/>
    <s v=""/>
    <n v="0"/>
    <s v=""/>
    <s v="VENTAS NO CONTRIBUYENTES"/>
    <s v=""/>
    <n v="136161426.96799999"/>
    <n v="0"/>
    <n v="120445915.40000001"/>
    <n v="0"/>
    <s v="-"/>
    <n v="0"/>
    <n v="13547854.800000001"/>
    <s v="16"/>
    <n v="2167656.7680000002"/>
    <n v="0"/>
    <s v="-"/>
    <n v="0"/>
    <n v="0"/>
    <s v="-"/>
    <n v="0"/>
  </r>
  <r>
    <s v="70"/>
    <x v="16"/>
    <x v="1"/>
    <s v="003"/>
    <s v="Z1F0017848"/>
    <s v="0443-0443"/>
    <s v="FC"/>
    <s v="00021488-00021553"/>
    <s v=""/>
    <s v=""/>
    <s v=""/>
    <s v=""/>
    <n v="0"/>
    <s v=""/>
    <s v="VENTAS NO CONTRIBUYENTES"/>
    <s v=""/>
    <n v="1718985166.3039999"/>
    <n v="0"/>
    <n v="1165146504.8999999"/>
    <n v="0"/>
    <s v="-"/>
    <n v="0"/>
    <n v="477447121.9000001"/>
    <s v="16"/>
    <n v="76391539.504000008"/>
    <n v="0"/>
    <s v="-"/>
    <n v="0"/>
    <n v="0"/>
    <s v="-"/>
    <n v="0"/>
  </r>
  <r>
    <s v="71"/>
    <x v="16"/>
    <x v="0"/>
    <s v="004"/>
    <s v="Z1B8050937"/>
    <s v="1805"/>
    <s v="FC"/>
    <s v="00166759"/>
    <s v=""/>
    <s v=""/>
    <s v=""/>
    <s v=""/>
    <n v="0"/>
    <s v=""/>
    <s v="ALIMENTOS COMARCA"/>
    <s v="J-407069675"/>
    <n v="49308629.600000001"/>
    <n v="0"/>
    <n v="38837982.399999999"/>
    <n v="9026420"/>
    <s v="16"/>
    <n v="1444227.2"/>
    <n v="0"/>
    <s v="-"/>
    <n v="0"/>
    <n v="0"/>
    <s v="-"/>
    <n v="0"/>
    <n v="0"/>
    <s v="-"/>
    <n v="0"/>
  </r>
  <r>
    <s v="72"/>
    <x v="16"/>
    <x v="0"/>
    <s v="004"/>
    <s v="Z1B8050937"/>
    <s v="1805"/>
    <s v="FC"/>
    <s v="00166733-00166758"/>
    <s v=""/>
    <s v=""/>
    <s v=""/>
    <s v=""/>
    <n v="0"/>
    <s v=""/>
    <s v="VENTAS NO CONTRIBUYENTES"/>
    <s v=""/>
    <n v="742103517.57599998"/>
    <n v="0"/>
    <n v="581759175.5"/>
    <n v="0"/>
    <s v="-"/>
    <n v="0"/>
    <n v="138227881.09999999"/>
    <s v="-"/>
    <n v="22116460.976"/>
    <n v="0"/>
    <s v="-"/>
    <n v="0"/>
    <n v="0"/>
    <s v="-"/>
    <n v="0"/>
  </r>
  <r>
    <s v="73"/>
    <x v="16"/>
    <x v="0"/>
    <s v="004"/>
    <s v="Z1B8050937"/>
    <s v="1805"/>
    <s v="FC"/>
    <s v="00166760-00166819"/>
    <s v=""/>
    <s v=""/>
    <s v=""/>
    <s v=""/>
    <n v="0"/>
    <s v=""/>
    <s v="VENTAS NO CONTRIBUYENTES"/>
    <s v=""/>
    <n v="1864528639.0120001"/>
    <n v="0"/>
    <n v="1419663070.2000003"/>
    <n v="0"/>
    <s v="-"/>
    <n v="0"/>
    <n v="383504800.69999999"/>
    <s v="16"/>
    <n v="61360768.112000011"/>
    <n v="0"/>
    <s v="-"/>
    <n v="0"/>
    <n v="0"/>
    <s v="-"/>
    <n v="0"/>
  </r>
  <r>
    <s v="74"/>
    <x v="16"/>
    <x v="1"/>
    <s v="004"/>
    <s v="Z1F0017963"/>
    <s v="0445-0445"/>
    <s v="FC"/>
    <s v="00012973-00013030"/>
    <s v=""/>
    <s v=""/>
    <s v=""/>
    <s v=""/>
    <n v="0"/>
    <s v=""/>
    <s v="VENTAS NO CONTRIBUYENTES"/>
    <s v=""/>
    <n v="1187303458.3855999"/>
    <n v="0"/>
    <n v="789882855.89999998"/>
    <n v="0"/>
    <s v="-"/>
    <n v="0"/>
    <n v="342603967.65999997"/>
    <s v="16"/>
    <n v="54816634.825600006"/>
    <n v="0"/>
    <s v="-"/>
    <n v="0"/>
    <n v="0"/>
    <s v="-"/>
    <n v="0"/>
  </r>
  <r>
    <s v="75"/>
    <x v="16"/>
    <x v="1"/>
    <s v="004"/>
    <s v="Z1F0017963"/>
    <s v="0445"/>
    <s v="FC"/>
    <s v="00013031"/>
    <s v=""/>
    <s v=""/>
    <s v=""/>
    <s v=""/>
    <n v="0"/>
    <s v=""/>
    <s v="AMARENAS CAKES REPOSTERIA"/>
    <s v="J400736110"/>
    <n v="2980000"/>
    <n v="0"/>
    <n v="2980000"/>
    <n v="0"/>
    <s v="-"/>
    <n v="0"/>
    <n v="0"/>
    <s v="-"/>
    <n v="0"/>
    <n v="0"/>
    <s v="-"/>
    <n v="0"/>
    <n v="0"/>
    <s v="-"/>
    <n v="0"/>
  </r>
  <r>
    <s v="76"/>
    <x v="16"/>
    <x v="1"/>
    <s v="004"/>
    <s v="Z1F0017963"/>
    <s v="0445-0445"/>
    <s v="FC"/>
    <s v="00013032-00013058"/>
    <s v=""/>
    <s v=""/>
    <s v=""/>
    <s v=""/>
    <n v="0"/>
    <s v=""/>
    <s v="VENTAS NO CONTRIBUYENTES"/>
    <s v=""/>
    <n v="646874237.90320003"/>
    <n v="0"/>
    <n v="422293585.70000005"/>
    <n v="0"/>
    <s v="-"/>
    <n v="0"/>
    <n v="193604010.51999998"/>
    <s v="16"/>
    <n v="30976641.683200002"/>
    <n v="0"/>
    <s v="-"/>
    <n v="0"/>
    <n v="0"/>
    <s v="-"/>
    <n v="0"/>
  </r>
  <r>
    <s v="77"/>
    <x v="16"/>
    <x v="0"/>
    <s v="005"/>
    <s v="Z1B8050363"/>
    <s v="1956"/>
    <s v="FC"/>
    <s v="00180880-00180968"/>
    <s v=""/>
    <s v=""/>
    <s v=""/>
    <s v=""/>
    <n v="0"/>
    <s v=""/>
    <s v="VENTAS NO CONTRIBUYENTES"/>
    <s v=""/>
    <n v="3416178639.1423998"/>
    <n v="0"/>
    <n v="2536009578.1500006"/>
    <n v="0"/>
    <s v="-"/>
    <n v="0"/>
    <n v="758766431.88999987"/>
    <s v="16"/>
    <n v="121402629.10240002"/>
    <n v="0"/>
    <s v="-"/>
    <n v="0"/>
    <n v="0"/>
    <s v="-"/>
    <n v="0"/>
  </r>
  <r>
    <s v="78"/>
    <x v="16"/>
    <x v="1"/>
    <s v="005"/>
    <s v="Z1F0017998"/>
    <s v="0438-0438"/>
    <s v="FC"/>
    <s v="00016870-00016897"/>
    <s v=""/>
    <s v=""/>
    <s v=""/>
    <s v=""/>
    <n v="0"/>
    <s v=""/>
    <s v="VENTAS NO CONTRIBUYENTES"/>
    <s v=""/>
    <n v="1223900326.6028001"/>
    <n v="0"/>
    <n v="719245409.49999988"/>
    <n v="0"/>
    <s v="-"/>
    <n v="0"/>
    <n v="435047342.33000004"/>
    <s v="-"/>
    <n v="69607574.772800013"/>
    <n v="0"/>
    <s v="-"/>
    <n v="0"/>
    <n v="0"/>
    <s v="-"/>
    <n v="0"/>
  </r>
  <r>
    <s v="79"/>
    <x v="16"/>
    <x v="0"/>
    <s v="006"/>
    <s v="Z1B8044815"/>
    <s v="1867"/>
    <s v="FC"/>
    <s v="00160649"/>
    <s v=""/>
    <s v=""/>
    <s v=""/>
    <s v=""/>
    <n v="0"/>
    <s v=""/>
    <s v="GONRECA"/>
    <s v="J30509573-6"/>
    <n v="79347182.819999993"/>
    <n v="0"/>
    <n v="40619701.799999997"/>
    <n v="33385759.5"/>
    <s v="16"/>
    <n v="5341721.5199999996"/>
    <n v="0"/>
    <s v="-"/>
    <n v="0"/>
    <n v="0"/>
    <s v="-"/>
    <n v="0"/>
    <n v="0"/>
    <s v="-"/>
    <n v="0"/>
  </r>
  <r>
    <s v="80"/>
    <x v="16"/>
    <x v="0"/>
    <s v="006"/>
    <s v="Z1B8044815"/>
    <s v="1867"/>
    <s v="FC"/>
    <s v="00160626-00160648"/>
    <s v=""/>
    <s v=""/>
    <s v=""/>
    <s v=""/>
    <n v="0"/>
    <s v=""/>
    <s v="VENTAS NO CONTRIBUYENTES"/>
    <s v=""/>
    <n v="589138344.60799992"/>
    <n v="0"/>
    <n v="515576136.90000004"/>
    <n v="0"/>
    <s v="-"/>
    <n v="0"/>
    <n v="63415696.299999997"/>
    <s v="16"/>
    <n v="10146511.408000002"/>
    <n v="0"/>
    <s v="-"/>
    <n v="0"/>
    <n v="0"/>
    <s v="-"/>
    <n v="0"/>
  </r>
  <r>
    <s v="81"/>
    <x v="16"/>
    <x v="0"/>
    <s v="006"/>
    <s v="Z1B8044815"/>
    <s v="1867"/>
    <s v="FC"/>
    <s v="00160650-00160708"/>
    <s v=""/>
    <s v=""/>
    <s v=""/>
    <s v=""/>
    <n v="0"/>
    <s v=""/>
    <s v="VENTAS NO CONTRIBUYENTES"/>
    <s v=""/>
    <n v="2152625326.0768003"/>
    <n v="0"/>
    <n v="1588165374.8499999"/>
    <n v="0"/>
    <s v="-"/>
    <n v="0"/>
    <n v="486603406.22999996"/>
    <s v="16"/>
    <n v="77856544.996800005"/>
    <n v="0"/>
    <s v="-"/>
    <n v="0"/>
    <n v="0"/>
    <s v="-"/>
    <n v="0"/>
  </r>
  <r>
    <s v="82"/>
    <x v="16"/>
    <x v="1"/>
    <s v="006"/>
    <s v="Z1F0017787"/>
    <s v="0410-0410"/>
    <s v="FC"/>
    <s v="00007151-00007152"/>
    <s v=""/>
    <s v=""/>
    <s v=""/>
    <s v=""/>
    <n v="0"/>
    <s v=""/>
    <s v="VENTAS NO CONTRIBUYENTES"/>
    <s v=""/>
    <n v="2298891.2000000002"/>
    <n v="0"/>
    <n v="1490000"/>
    <n v="0"/>
    <s v="-"/>
    <n v="0"/>
    <n v="697320"/>
    <s v="-"/>
    <n v="111571.2"/>
    <n v="0"/>
    <s v="-"/>
    <n v="0"/>
    <n v="0"/>
    <s v="-"/>
    <n v="0"/>
  </r>
  <r>
    <s v="83"/>
    <x v="16"/>
    <x v="0"/>
    <s v="007"/>
    <s v="Z1B8050013"/>
    <s v="1905"/>
    <s v="FC"/>
    <s v="0018002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4"/>
    <x v="16"/>
    <x v="1"/>
    <s v="008"/>
    <s v="Z1F0017970"/>
    <s v="0077-0077"/>
    <s v="FC"/>
    <s v="00001107-00001116"/>
    <s v=""/>
    <s v=""/>
    <s v=""/>
    <s v=""/>
    <n v="0"/>
    <s v=""/>
    <s v="VENTAS NO CONTRIBUYENTES"/>
    <s v=""/>
    <n v="85113806.400000006"/>
    <n v="0"/>
    <n v="5960000"/>
    <n v="0"/>
    <s v="-"/>
    <n v="0"/>
    <n v="68236040"/>
    <s v="16"/>
    <n v="10917766.4"/>
    <n v="0"/>
    <s v="-"/>
    <n v="0"/>
    <n v="0"/>
    <s v="-"/>
    <n v="0"/>
  </r>
  <r>
    <s v="85"/>
    <x v="16"/>
    <x v="0"/>
    <s v="008"/>
    <s v="Z1B8050003"/>
    <s v="1821"/>
    <s v="FC"/>
    <s v="00178219-00178224"/>
    <s v=""/>
    <s v=""/>
    <s v=""/>
    <s v=""/>
    <n v="0"/>
    <s v=""/>
    <s v="VENTAS NO CONTRIBUYENTES"/>
    <s v=""/>
    <n v="519951711.19999993"/>
    <n v="0"/>
    <n v="419604264"/>
    <n v="0"/>
    <s v="-"/>
    <n v="0"/>
    <n v="86506420"/>
    <s v="-"/>
    <n v="13841027.199999999"/>
    <n v="0"/>
    <s v="-"/>
    <n v="0"/>
    <n v="0"/>
    <s v="-"/>
    <n v="0"/>
  </r>
  <r>
    <s v="86"/>
    <x v="16"/>
    <x v="0"/>
    <s v="009"/>
    <s v="Z1B8014458"/>
    <s v="1873"/>
    <s v="FC"/>
    <s v="00182220"/>
    <s v=""/>
    <s v=""/>
    <s v=""/>
    <s v=""/>
    <n v="0"/>
    <s v=""/>
    <s v="INVERSIONES JVP 2009 C.A"/>
    <s v="J-40561271-1"/>
    <n v="37846000"/>
    <n v="0"/>
    <n v="37846000"/>
    <n v="0"/>
    <s v="-"/>
    <n v="0"/>
    <n v="0"/>
    <s v="-"/>
    <n v="0"/>
    <n v="0"/>
    <s v="-"/>
    <n v="0"/>
    <n v="0"/>
    <s v="-"/>
    <n v="0"/>
  </r>
  <r>
    <s v="87"/>
    <x v="16"/>
    <x v="0"/>
    <s v="009"/>
    <s v="Z1B8014458"/>
    <s v="1873"/>
    <s v="FC"/>
    <s v="00182257"/>
    <s v=""/>
    <s v=""/>
    <s v=""/>
    <s v=""/>
    <n v="0"/>
    <s v=""/>
    <s v="MANTENIMIENTOS ARFERCA"/>
    <s v="J-41073527-9"/>
    <n v="70167219.512000009"/>
    <n v="0"/>
    <n v="61557748"/>
    <n v="7421958.2000000002"/>
    <s v="16"/>
    <n v="1187513.3119999999"/>
    <n v="0"/>
    <s v="-"/>
    <n v="0"/>
    <n v="0"/>
    <s v="-"/>
    <n v="0"/>
    <n v="0"/>
    <s v="-"/>
    <n v="0"/>
  </r>
  <r>
    <s v="88"/>
    <x v="16"/>
    <x v="0"/>
    <s v="009"/>
    <s v="Z1B8014458"/>
    <s v="1873"/>
    <s v="FC"/>
    <s v="00182258"/>
    <s v=""/>
    <s v=""/>
    <s v=""/>
    <s v=""/>
    <n v="0"/>
    <s v=""/>
    <s v="HERNAN PLACERES"/>
    <s v="V8177785"/>
    <n v="21258426"/>
    <n v="0"/>
    <n v="9488022"/>
    <n v="0"/>
    <s v="-"/>
    <n v="0"/>
    <n v="10146900"/>
    <s v="16"/>
    <n v="1623504"/>
    <n v="0"/>
    <s v="-"/>
    <n v="0"/>
    <n v="0"/>
    <s v="-"/>
    <n v="0"/>
  </r>
  <r>
    <s v="89"/>
    <x v="16"/>
    <x v="0"/>
    <s v="009"/>
    <s v="Z1B8014458"/>
    <s v="1873"/>
    <s v="FC"/>
    <s v="00182217-00182219"/>
    <s v=""/>
    <s v=""/>
    <s v=""/>
    <s v=""/>
    <n v="0"/>
    <s v=""/>
    <s v="VENTAS NO CONTRIBUYENTES"/>
    <s v=""/>
    <n v="288053510.36400002"/>
    <n v="0"/>
    <n v="193885594.40000001"/>
    <n v="0"/>
    <s v="-"/>
    <n v="0"/>
    <n v="81179237.900000006"/>
    <s v="16"/>
    <n v="12988678.063999999"/>
    <n v="0"/>
    <s v="-"/>
    <n v="0"/>
    <n v="0"/>
    <s v="-"/>
    <n v="0"/>
  </r>
  <r>
    <s v="90"/>
    <x v="16"/>
    <x v="0"/>
    <s v="009"/>
    <s v="Z1B8014458"/>
    <s v="1873"/>
    <s v="FC"/>
    <s v="00182221-00182256"/>
    <s v=""/>
    <s v=""/>
    <s v=""/>
    <s v=""/>
    <n v="0"/>
    <s v=""/>
    <s v="VENTAS NO CONTRIBUYENTES"/>
    <s v=""/>
    <n v="1171235758.6856"/>
    <n v="0"/>
    <n v="932599766.5"/>
    <n v="0"/>
    <s v="-"/>
    <n v="0"/>
    <n v="205720682.91"/>
    <s v="16"/>
    <n v="32915309.2656"/>
    <n v="0"/>
    <s v="-"/>
    <n v="0"/>
    <n v="0"/>
    <s v="-"/>
    <n v="0"/>
  </r>
  <r>
    <s v="91"/>
    <x v="16"/>
    <x v="0"/>
    <s v="010"/>
    <s v="Z1F0000341"/>
    <s v="1345"/>
    <s v="FC"/>
    <s v="0007967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2"/>
    <x v="16"/>
    <x v="0"/>
    <s v="011"/>
    <s v="Z1F0004616"/>
    <s v="0776-0776"/>
    <s v="FC"/>
    <s v="00104496-00104616"/>
    <s v=""/>
    <s v=""/>
    <s v=""/>
    <s v=""/>
    <n v="0"/>
    <s v=""/>
    <s v="VENTAS NO CONTRIBUYENTES"/>
    <s v=""/>
    <n v="1257408551.3999999"/>
    <n v="0"/>
    <n v="1194277012.9999998"/>
    <n v="0"/>
    <s v="-"/>
    <n v="0"/>
    <n v="54423740"/>
    <s v="-"/>
    <n v="8707798.4000000004"/>
    <n v="0"/>
    <s v="-"/>
    <n v="0"/>
    <n v="0"/>
    <s v="-"/>
    <n v="0"/>
  </r>
  <r>
    <s v="93"/>
    <x v="16"/>
    <x v="0"/>
    <s v="012"/>
    <s v="Z1B8038506"/>
    <s v="1725"/>
    <s v="FC"/>
    <s v="00074984"/>
    <s v=""/>
    <s v=""/>
    <s v=""/>
    <s v=""/>
    <n v="0"/>
    <s v=""/>
    <s v="FUNERARIA LA QUINTA"/>
    <s v="J-29413307-0 "/>
    <n v="18065236.800000001"/>
    <n v="0"/>
    <n v="0"/>
    <n v="15573480"/>
    <s v="16"/>
    <n v="2491756.7999999998"/>
    <n v="0"/>
    <s v="-"/>
    <n v="0"/>
    <n v="0"/>
    <s v="-"/>
    <n v="0"/>
    <n v="0"/>
    <s v="-"/>
    <n v="0"/>
  </r>
  <r>
    <s v="94"/>
    <x v="16"/>
    <x v="0"/>
    <s v="012"/>
    <s v="Z1B8038506"/>
    <s v="1725"/>
    <s v="FC"/>
    <s v="00074978-00074983"/>
    <s v=""/>
    <s v=""/>
    <s v=""/>
    <s v=""/>
    <n v="0"/>
    <s v=""/>
    <s v="VENTAS NO CONTRIBUYENTES"/>
    <s v=""/>
    <n v="43524953.267999999"/>
    <n v="0"/>
    <n v="11140319.999999996"/>
    <n v="0"/>
    <s v="-"/>
    <n v="0"/>
    <n v="27917787.300000001"/>
    <s v="-"/>
    <n v="4466845.9679999994"/>
    <n v="0"/>
    <s v="-"/>
    <n v="0"/>
    <n v="0"/>
    <s v="-"/>
    <n v="0"/>
  </r>
  <r>
    <s v="95"/>
    <x v="16"/>
    <x v="0"/>
    <s v="012"/>
    <s v="Z1B8038506"/>
    <s v="1725"/>
    <s v="FC"/>
    <s v="00074985-00074995"/>
    <s v=""/>
    <s v=""/>
    <s v=""/>
    <s v=""/>
    <n v="0"/>
    <s v=""/>
    <s v="VENTAS NO CONTRIBUYENTES"/>
    <s v=""/>
    <n v="62482360.299999997"/>
    <n v="0"/>
    <n v="37645252.299999997"/>
    <n v="0"/>
    <s v="-"/>
    <n v="0"/>
    <n v="21411300"/>
    <s v="-"/>
    <n v="3425808"/>
    <n v="0"/>
    <s v="-"/>
    <n v="0"/>
    <n v="0"/>
    <s v="-"/>
    <n v="0"/>
  </r>
  <r>
    <s v="96"/>
    <x v="16"/>
    <x v="0"/>
    <s v="013"/>
    <s v="Z1B8050578"/>
    <s v="1682-1682"/>
    <s v="FC"/>
    <s v="00151905-00151951"/>
    <s v=""/>
    <s v=""/>
    <s v=""/>
    <s v=""/>
    <n v="0"/>
    <s v=""/>
    <s v="VENTAS NO CONTRIBUYENTES"/>
    <s v=""/>
    <n v="509246607.1559999"/>
    <n v="0"/>
    <n v="463137492.69999993"/>
    <n v="0"/>
    <s v="-"/>
    <n v="0"/>
    <n v="39749236.600000001"/>
    <s v="-"/>
    <n v="6359877.8560000006"/>
    <n v="0"/>
    <s v="-"/>
    <n v="0"/>
    <n v="0"/>
    <s v="-"/>
    <n v="0"/>
  </r>
  <r>
    <s v="97"/>
    <x v="16"/>
    <x v="0"/>
    <s v="014"/>
    <s v="Z1F0000338"/>
    <s v="1567"/>
    <s v="FC"/>
    <s v="00062159-00062213"/>
    <s v=""/>
    <s v=""/>
    <s v=""/>
    <s v=""/>
    <n v="0"/>
    <s v=""/>
    <s v="VENTAS NO CONTRIBUYENTES"/>
    <s v=""/>
    <n v="302845718.40000004"/>
    <n v="0"/>
    <n v="234615400"/>
    <n v="0"/>
    <s v="-"/>
    <n v="0"/>
    <n v="58819240"/>
    <s v="-"/>
    <n v="9411078.4000000004"/>
    <n v="0"/>
    <s v="-"/>
    <n v="0"/>
    <n v="0"/>
    <s v="-"/>
    <n v="0"/>
  </r>
  <r>
    <s v="98"/>
    <x v="16"/>
    <x v="0"/>
    <s v="015"/>
    <s v="Z1B8050356"/>
    <s v="1703"/>
    <s v="FC"/>
    <s v="00089720-00089729"/>
    <s v=""/>
    <s v=""/>
    <s v=""/>
    <s v=""/>
    <n v="0"/>
    <s v=""/>
    <s v="VENTAS NO CONTRIBUYENTES"/>
    <s v=""/>
    <n v="611046381.82000005"/>
    <n v="0"/>
    <n v="452861831.0999999"/>
    <n v="0"/>
    <s v="-"/>
    <n v="0"/>
    <n v="136365992"/>
    <s v="16"/>
    <n v="21818558.719999999"/>
    <n v="0"/>
    <s v="-"/>
    <n v="0"/>
    <n v="0"/>
    <s v="-"/>
    <n v="0"/>
  </r>
  <r>
    <s v="99"/>
    <x v="16"/>
    <x v="0"/>
    <s v="017"/>
    <s v="Z7C0004030"/>
    <s v="0161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00"/>
    <x v="17"/>
    <x v="0"/>
    <s v="001"/>
    <s v="Z1F0000700"/>
    <s v="1543"/>
    <s v="FC"/>
    <s v="23411000-23491000"/>
    <s v=""/>
    <s v=""/>
    <s v=""/>
    <s v=""/>
    <n v="0"/>
    <s v=""/>
    <s v="VENTAS NO CONTRIBUYENTES"/>
    <s v=""/>
    <n v="2940370344.3799992"/>
    <n v="0"/>
    <n v="2244279644.8499999"/>
    <n v="0"/>
    <s v="-"/>
    <n v="0"/>
    <n v="600078189.25"/>
    <s v="16"/>
    <n v="96012510.279999986"/>
    <n v="0"/>
    <s v="-"/>
    <n v="0"/>
    <n v="0"/>
    <s v="-"/>
    <n v="0"/>
  </r>
  <r>
    <s v="101"/>
    <x v="17"/>
    <x v="1"/>
    <s v="001"/>
    <s v="Z1F0017854"/>
    <s v="0453-0453"/>
    <s v="FC"/>
    <s v="00026322-00026402"/>
    <s v=""/>
    <s v=""/>
    <s v=""/>
    <s v=""/>
    <n v="0"/>
    <s v=""/>
    <s v="VENTAS NO CONTRIBUYENTES"/>
    <s v=""/>
    <n v="2254065034.6348"/>
    <n v="0"/>
    <n v="1396369164.75"/>
    <n v="0"/>
    <s v="-"/>
    <n v="0"/>
    <n v="739392991.28000009"/>
    <s v="16"/>
    <n v="118302878.60480003"/>
    <n v="0"/>
    <s v="-"/>
    <n v="0"/>
    <n v="0"/>
    <s v="-"/>
    <n v="0"/>
  </r>
  <r>
    <s v="102"/>
    <x v="17"/>
    <x v="1"/>
    <s v="001"/>
    <s v="Z1F0017854"/>
    <s v="0453"/>
    <s v="NC"/>
    <s v=""/>
    <s v="00000085"/>
    <s v=""/>
    <s v="00026322"/>
    <s v="18-05-2021"/>
    <n v="92046433.700000003"/>
    <s v="VEN"/>
    <s v="ROSARIO FERNANDEZ"/>
    <s v="V6269304"/>
    <n v="-2822656"/>
    <n v="0"/>
    <n v="-2822656"/>
    <n v="0"/>
    <s v="-"/>
    <n v="0"/>
    <n v="0"/>
    <s v="-"/>
    <n v="0"/>
    <n v="0"/>
    <s v="-"/>
    <n v="0"/>
    <n v="0"/>
    <s v="-"/>
    <n v="0"/>
  </r>
  <r>
    <s v="103"/>
    <x v="17"/>
    <x v="1"/>
    <s v="001"/>
    <s v="Z1F0017854"/>
    <s v="0453"/>
    <s v="NC"/>
    <s v=""/>
    <s v="00000086"/>
    <s v=""/>
    <s v="00026332"/>
    <s v="18-05-2021"/>
    <n v="59545394.5"/>
    <s v="VEN"/>
    <s v="NIDIA BRAVO"/>
    <s v="V6865387"/>
    <n v="-319872"/>
    <n v="0"/>
    <n v="-319872"/>
    <n v="0"/>
    <s v="-"/>
    <n v="0"/>
    <n v="0"/>
    <s v="-"/>
    <n v="0"/>
    <n v="0"/>
    <s v="-"/>
    <n v="0"/>
    <n v="0"/>
    <s v="-"/>
    <n v="0"/>
  </r>
  <r>
    <s v="104"/>
    <x v="17"/>
    <x v="1"/>
    <s v="001"/>
    <s v="Z1F0017854"/>
    <s v="0453"/>
    <s v="NC"/>
    <s v=""/>
    <s v="00000087"/>
    <s v=""/>
    <s v="00026384"/>
    <s v="18-05-2021"/>
    <n v="35333788.200000003"/>
    <s v="VEN"/>
    <s v="LILA PIÑANGO"/>
    <s v="V10493924"/>
    <n v="-4433520"/>
    <n v="0"/>
    <n v="0"/>
    <n v="0"/>
    <s v="-"/>
    <n v="0"/>
    <n v="-3822000"/>
    <s v="16"/>
    <n v="-611520"/>
    <n v="0"/>
    <s v="-"/>
    <n v="0"/>
    <n v="0"/>
    <s v="-"/>
    <n v="0"/>
  </r>
  <r>
    <s v="105"/>
    <x v="17"/>
    <x v="0"/>
    <s v="002"/>
    <s v="Z1B8050002"/>
    <s v="1878"/>
    <s v="FC"/>
    <s v="00171743-00171787"/>
    <s v=""/>
    <s v=""/>
    <s v=""/>
    <s v=""/>
    <n v="0"/>
    <s v=""/>
    <s v="VENTAS NO CONTRIBUYENTES"/>
    <s v=""/>
    <n v="1530910699.7339997"/>
    <n v="0"/>
    <n v="1116780383.1000004"/>
    <n v="0"/>
    <s v="-"/>
    <n v="0"/>
    <n v="357008893.64999998"/>
    <s v="16"/>
    <n v="57121422.98399999"/>
    <n v="0"/>
    <s v="-"/>
    <n v="0"/>
    <n v="0"/>
    <s v="-"/>
    <n v="0"/>
  </r>
  <r>
    <s v="106"/>
    <x v="17"/>
    <x v="0"/>
    <s v="002"/>
    <s v="Z1B8050149"/>
    <s v="1799"/>
    <s v="FC "/>
    <s v="00209471-00209506"/>
    <m/>
    <m/>
    <m/>
    <m/>
    <n v="0"/>
    <m/>
    <s v="VENTAS NO CONTRIBUYENTES"/>
    <m/>
    <n v="293922810.19999999"/>
    <n v="0"/>
    <n v="293922810.19999999"/>
    <n v="0"/>
    <s v="-"/>
    <n v="0"/>
    <n v="0"/>
    <s v="-"/>
    <n v="0"/>
    <n v="0"/>
    <s v="-"/>
    <n v="0"/>
    <n v="0"/>
    <s v="-"/>
    <n v="0"/>
  </r>
  <r>
    <s v="107"/>
    <x v="17"/>
    <x v="0"/>
    <s v="002"/>
    <s v="Z1B8050149"/>
    <s v="1799"/>
    <s v="NC"/>
    <m/>
    <s v="00001248-00001250"/>
    <m/>
    <m/>
    <m/>
    <n v="0"/>
    <m/>
    <s v="VENTAS NO CONTRIBUYENTES"/>
    <m/>
    <n v="-33355060"/>
    <n v="0"/>
    <n v="-33355060"/>
    <n v="0"/>
    <s v="-"/>
    <n v="0"/>
    <n v="0"/>
    <s v="-"/>
    <n v="0"/>
    <n v="0"/>
    <s v="-"/>
    <n v="0"/>
    <n v="0"/>
    <s v="-"/>
    <n v="0"/>
  </r>
  <r>
    <s v="108"/>
    <x v="17"/>
    <x v="2"/>
    <s v="002"/>
    <s v="Z1F0008858"/>
    <s v="0903-0903"/>
    <s v="FC"/>
    <s v="00119284-00119342"/>
    <s v=""/>
    <s v=""/>
    <s v=""/>
    <s v=""/>
    <n v="0"/>
    <s v=""/>
    <s v="VENTAS NO CONTRIBUYENTES"/>
    <s v=""/>
    <n v="462263577.39999998"/>
    <n v="0"/>
    <n v="440631410.19999999"/>
    <n v="0"/>
    <s v="-"/>
    <n v="0"/>
    <n v="18648420"/>
    <s v="-"/>
    <n v="2983747.2"/>
    <n v="0"/>
    <s v="-"/>
    <n v="0"/>
    <n v="0"/>
    <s v="-"/>
    <n v="0"/>
  </r>
  <r>
    <s v="109"/>
    <x v="17"/>
    <x v="1"/>
    <s v="002"/>
    <s v="Z1F0017966"/>
    <s v="0449-0449"/>
    <s v="FC"/>
    <s v="00012983-00013031"/>
    <s v=""/>
    <s v=""/>
    <s v=""/>
    <s v=""/>
    <n v="0"/>
    <s v=""/>
    <s v="VENTAS NO CONTRIBUYENTES"/>
    <s v=""/>
    <n v="1337728499.1199999"/>
    <n v="0"/>
    <n v="764414488.8499999"/>
    <n v="0"/>
    <s v="-"/>
    <n v="0"/>
    <n v="494236215.75"/>
    <s v="16"/>
    <n v="79077794.519999981"/>
    <n v="0"/>
    <s v="-"/>
    <n v="0"/>
    <n v="0"/>
    <s v="-"/>
    <n v="0"/>
  </r>
  <r>
    <s v="110"/>
    <x v="17"/>
    <x v="0"/>
    <s v="003"/>
    <s v="Z1B8051199"/>
    <s v="1963"/>
    <s v="FC"/>
    <s v="00200669-00200765"/>
    <s v=""/>
    <s v=""/>
    <s v=""/>
    <s v=""/>
    <n v="0"/>
    <s v=""/>
    <s v="VENTAS NO CONTRIBUYENTES"/>
    <s v=""/>
    <n v="2758660844.3416004"/>
    <n v="0"/>
    <n v="2093522765.5500004"/>
    <n v="0"/>
    <s v="-"/>
    <n v="0"/>
    <n v="573394895.50999999"/>
    <s v="16"/>
    <n v="91743183.281599969"/>
    <n v="0"/>
    <s v="-"/>
    <n v="0"/>
    <n v="0"/>
    <s v="-"/>
    <n v="0"/>
  </r>
  <r>
    <s v="111"/>
    <x v="17"/>
    <x v="1"/>
    <s v="003"/>
    <s v="Z1F0017848"/>
    <s v="0444-0444"/>
    <s v="FC"/>
    <s v="00021554-00021576"/>
    <s v=""/>
    <s v=""/>
    <s v=""/>
    <s v=""/>
    <n v="0"/>
    <s v=""/>
    <s v="VENTAS NO CONTRIBUYENTES"/>
    <s v=""/>
    <n v="469781065.35000002"/>
    <n v="0"/>
    <n v="388188846.15000004"/>
    <n v="0"/>
    <s v="-"/>
    <n v="0"/>
    <n v="70338120"/>
    <s v="16"/>
    <n v="11254099.200000001"/>
    <n v="0"/>
    <s v="-"/>
    <n v="0"/>
    <n v="0"/>
    <s v="-"/>
    <n v="0"/>
  </r>
  <r>
    <s v="112"/>
    <x v="17"/>
    <x v="1"/>
    <s v="003"/>
    <s v="Z1F0017848"/>
    <s v="0444"/>
    <s v="FC"/>
    <s v="00021577"/>
    <s v=""/>
    <s v=""/>
    <s v=""/>
    <s v=""/>
    <n v="0"/>
    <s v=""/>
    <s v="CANDY HOUSE AND CHOCOLATE. CA."/>
    <s v="J411053520"/>
    <n v="101113758.90000001"/>
    <n v="0"/>
    <n v="88686261.299999997"/>
    <n v="10713360"/>
    <s v="16"/>
    <n v="1714137.6"/>
    <n v="0"/>
    <s v="-"/>
    <n v="0"/>
    <n v="0"/>
    <s v="-"/>
    <n v="0"/>
    <n v="0"/>
    <s v="-"/>
    <n v="0"/>
  </r>
  <r>
    <s v="113"/>
    <x v="17"/>
    <x v="1"/>
    <s v="003"/>
    <s v="Z1F0017848"/>
    <s v="0444-0444"/>
    <s v="FC"/>
    <s v="00021578-00021615"/>
    <s v=""/>
    <s v=""/>
    <s v=""/>
    <s v=""/>
    <n v="0"/>
    <s v=""/>
    <s v="VENTAS NO CONTRIBUYENTES"/>
    <s v=""/>
    <n v="1512303767.2135999"/>
    <n v="0"/>
    <n v="1094888397.5"/>
    <n v="0"/>
    <s v="-"/>
    <n v="0"/>
    <n v="359840835.96000004"/>
    <s v="16"/>
    <n v="57574533.753599994"/>
    <n v="0"/>
    <s v="-"/>
    <n v="0"/>
    <n v="0"/>
    <s v="-"/>
    <n v="0"/>
  </r>
  <r>
    <s v="114"/>
    <x v="17"/>
    <x v="2"/>
    <s v="003"/>
    <s v="Z1F0008965"/>
    <s v="0892-0892"/>
    <s v="FC"/>
    <s v="00115351-00115470"/>
    <s v=""/>
    <s v=""/>
    <s v=""/>
    <s v=""/>
    <n v="0"/>
    <s v=""/>
    <s v="VENTAS NO CONTRIBUYENTES"/>
    <s v=""/>
    <n v="1036381700.2"/>
    <n v="0"/>
    <n v="983782857.39999998"/>
    <n v="0"/>
    <s v="-"/>
    <n v="0"/>
    <n v="45343830"/>
    <s v="16"/>
    <n v="7255012.7999999989"/>
    <n v="0"/>
    <s v="-"/>
    <n v="0"/>
    <n v="0"/>
    <s v="-"/>
    <n v="0"/>
  </r>
  <r>
    <s v="115"/>
    <x v="17"/>
    <x v="0"/>
    <s v="004"/>
    <s v="Z1B8050937"/>
    <s v="1806"/>
    <s v="NC"/>
    <s v=""/>
    <s v="00000189"/>
    <s v=""/>
    <s v="00166870"/>
    <s v="18/5/2021"/>
    <n v="28929835.199999999"/>
    <s v="VEN"/>
    <s v="DANNY GARCIA"/>
    <s v="V14850299"/>
    <n v="-668438.4"/>
    <n v="0"/>
    <n v="0"/>
    <n v="0"/>
    <s v="-"/>
    <n v="0"/>
    <n v="-576240"/>
    <s v="16"/>
    <n v="-92198.399999999994"/>
    <n v="0"/>
    <s v="-"/>
    <n v="0"/>
    <n v="0"/>
    <s v="-"/>
    <n v="0"/>
  </r>
  <r>
    <s v="116"/>
    <x v="17"/>
    <x v="0"/>
    <s v="004"/>
    <s v="Z1B8050937"/>
    <s v="1806"/>
    <s v="FC"/>
    <s v="00166820-00166877"/>
    <s v=""/>
    <s v=""/>
    <s v=""/>
    <s v=""/>
    <n v="0"/>
    <s v=""/>
    <s v="VENTAS NO CONTRIBUYENTES"/>
    <s v=""/>
    <n v="1433048432.4016001"/>
    <n v="0"/>
    <n v="1167932179.3500001"/>
    <n v="0"/>
    <s v="-"/>
    <n v="0"/>
    <n v="228548494.00999999"/>
    <s v="-"/>
    <n v="36567759.041599996"/>
    <n v="0"/>
    <s v="-"/>
    <n v="0"/>
    <n v="0"/>
    <s v="-"/>
    <n v="0"/>
  </r>
  <r>
    <s v="117"/>
    <x v="17"/>
    <x v="1"/>
    <s v="004"/>
    <s v="Z1F0017963"/>
    <s v="0446-0446"/>
    <s v="FC"/>
    <s v="00013059-00013067"/>
    <s v=""/>
    <s v=""/>
    <s v=""/>
    <s v=""/>
    <n v="0"/>
    <s v=""/>
    <s v="VENTAS NO CONTRIBUYENTES"/>
    <s v=""/>
    <n v="198604477.59999999"/>
    <n v="0"/>
    <n v="103930660"/>
    <n v="0"/>
    <s v="-"/>
    <n v="0"/>
    <n v="81615360"/>
    <s v="16"/>
    <n v="13058457.6"/>
    <n v="0"/>
    <s v="-"/>
    <n v="0"/>
    <n v="0"/>
    <s v="-"/>
    <n v="0"/>
  </r>
  <r>
    <s v="118"/>
    <x v="17"/>
    <x v="1"/>
    <s v="004"/>
    <s v="Z1F0017963"/>
    <s v="0446"/>
    <s v="FC"/>
    <s v="00013068"/>
    <s v=""/>
    <s v=""/>
    <s v=""/>
    <s v=""/>
    <n v="0"/>
    <s v=""/>
    <s v="COLINA FRESCA C.A"/>
    <s v="J400677750"/>
    <n v="5093448"/>
    <n v="0"/>
    <n v="3831600"/>
    <n v="1087800"/>
    <s v="16"/>
    <n v="174048"/>
    <n v="0"/>
    <s v="-"/>
    <n v="0"/>
    <n v="0"/>
    <s v="-"/>
    <n v="0"/>
    <n v="0"/>
    <s v="-"/>
    <n v="0"/>
  </r>
  <r>
    <s v="119"/>
    <x v="17"/>
    <x v="1"/>
    <s v="004"/>
    <s v="Z1F0017963"/>
    <s v="0446-0446"/>
    <s v="FC"/>
    <s v="00013069-00013090"/>
    <s v=""/>
    <s v=""/>
    <s v=""/>
    <s v=""/>
    <n v="0"/>
    <s v=""/>
    <s v="VENTAS NO CONTRIBUYENTES"/>
    <s v=""/>
    <n v="536304616.40999997"/>
    <n v="0"/>
    <n v="324338409.75"/>
    <n v="0"/>
    <s v="-"/>
    <n v="0"/>
    <n v="182729488.5"/>
    <s v="-"/>
    <n v="29236718.159999996"/>
    <n v="0"/>
    <s v="-"/>
    <n v="0"/>
    <n v="0"/>
    <s v="-"/>
    <n v="0"/>
  </r>
  <r>
    <s v="120"/>
    <x v="17"/>
    <x v="1"/>
    <s v="004"/>
    <s v="Z1F0017963"/>
    <s v="0446"/>
    <s v="NC"/>
    <s v=""/>
    <s v="00000046"/>
    <s v=""/>
    <s v="00021496"/>
    <s v="17-05-2021"/>
    <n v="33109945.600000001"/>
    <s v="VEN"/>
    <s v="YOANDER CISNEROS"/>
    <s v="V19224601"/>
    <n v="-6043440"/>
    <n v="0"/>
    <n v="-6043440"/>
    <n v="0"/>
    <s v="-"/>
    <n v="0"/>
    <n v="0"/>
    <s v="-"/>
    <n v="0"/>
    <n v="0"/>
    <s v="-"/>
    <n v="0"/>
    <n v="0"/>
    <s v="-"/>
    <n v="0"/>
  </r>
  <r>
    <s v="121"/>
    <x v="17"/>
    <x v="0"/>
    <s v="005"/>
    <s v="Z1B8050363"/>
    <s v="1957"/>
    <s v="FC"/>
    <s v="00180969-00181065"/>
    <s v=""/>
    <s v=""/>
    <s v=""/>
    <s v=""/>
    <n v="0"/>
    <s v=""/>
    <s v="VENTAS NO CONTRIBUYENTES"/>
    <s v=""/>
    <n v="2521806119.9100003"/>
    <n v="0"/>
    <n v="1901806727.6000004"/>
    <n v="0"/>
    <s v="-"/>
    <n v="0"/>
    <n v="534482234.75"/>
    <s v="16"/>
    <n v="85517157.560000002"/>
    <n v="0"/>
    <s v="-"/>
    <n v="0"/>
    <n v="0"/>
    <s v="-"/>
    <n v="0"/>
  </r>
  <r>
    <s v="122"/>
    <x v="17"/>
    <x v="1"/>
    <s v="005"/>
    <s v="Z1F0017998"/>
    <s v="0439-0439"/>
    <s v="FC"/>
    <s v="00016898-00016940"/>
    <s v=""/>
    <s v=""/>
    <s v=""/>
    <s v=""/>
    <n v="0"/>
    <s v=""/>
    <s v="VENTAS NO CONTRIBUYENTES"/>
    <s v=""/>
    <n v="1197885268.9059999"/>
    <n v="0"/>
    <n v="684602226.24999988"/>
    <n v="0"/>
    <s v="-"/>
    <n v="0"/>
    <n v="442485381.60000002"/>
    <s v="16"/>
    <n v="70797661.055999994"/>
    <n v="0"/>
    <s v="-"/>
    <n v="0"/>
    <n v="0"/>
    <s v="-"/>
    <n v="0"/>
  </r>
  <r>
    <s v="123"/>
    <x v="17"/>
    <x v="1"/>
    <s v="005"/>
    <s v="Z1F0017998"/>
    <s v="0439"/>
    <s v="FC"/>
    <s v="00016941"/>
    <s v=""/>
    <s v=""/>
    <s v=""/>
    <s v=""/>
    <n v="0"/>
    <s v=""/>
    <s v="TECH SOURCE DISTRIBUIDORES C.A"/>
    <s v="J500036833"/>
    <n v="99804366.486000001"/>
    <n v="0"/>
    <n v="61443166.949999996"/>
    <n v="33069999.600000001"/>
    <s v="16"/>
    <n v="5291199.9359999998"/>
    <n v="0"/>
    <s v="-"/>
    <n v="0"/>
    <n v="0"/>
    <s v="-"/>
    <n v="0"/>
    <n v="0"/>
    <s v="-"/>
    <n v="0"/>
  </r>
  <r>
    <s v="124"/>
    <x v="17"/>
    <x v="1"/>
    <s v="005"/>
    <s v="Z1F0017998"/>
    <s v="0439-0439"/>
    <s v="FC"/>
    <s v="00016942-00016954"/>
    <s v=""/>
    <s v=""/>
    <s v=""/>
    <s v=""/>
    <n v="0"/>
    <s v=""/>
    <s v="VENTAS NO CONTRIBUYENTES"/>
    <s v=""/>
    <n v="431902500.02399999"/>
    <n v="0"/>
    <n v="249514059.89999995"/>
    <n v="0"/>
    <s v="-"/>
    <n v="0"/>
    <n v="157231413.90000001"/>
    <s v="16"/>
    <n v="25157026.224000003"/>
    <n v="0"/>
    <s v="-"/>
    <n v="0"/>
    <n v="0"/>
    <s v="-"/>
    <n v="0"/>
  </r>
  <r>
    <s v="125"/>
    <x v="17"/>
    <x v="0"/>
    <s v="006"/>
    <s v="Z1B8044815"/>
    <s v="1868"/>
    <s v="NC"/>
    <s v=""/>
    <s v="00000221"/>
    <s v=""/>
    <s v="00160753"/>
    <s v="18/5/2021"/>
    <n v="27839506.800000001"/>
    <s v="VEN"/>
    <s v="LUZ MARINA GARMENDIA"/>
    <s v="V4842021"/>
    <n v="-5824272.2999999998"/>
    <n v="0"/>
    <n v="-5824272.2999999998"/>
    <n v="0"/>
    <s v="-"/>
    <n v="0"/>
    <n v="0"/>
    <s v="-"/>
    <n v="0"/>
    <n v="0"/>
    <s v="-"/>
    <n v="0"/>
    <n v="0"/>
    <s v="-"/>
    <n v="0"/>
  </r>
  <r>
    <s v="126"/>
    <x v="17"/>
    <x v="0"/>
    <s v="006"/>
    <s v="Z1B8044815"/>
    <s v="1868"/>
    <s v="FC"/>
    <s v="00160709-00160797"/>
    <s v=""/>
    <s v=""/>
    <s v=""/>
    <s v=""/>
    <n v="0"/>
    <s v=""/>
    <s v="VENTAS NO CONTRIBUYENTES"/>
    <s v=""/>
    <n v="4114140641.6783996"/>
    <n v="0"/>
    <n v="3076569019.2000003"/>
    <n v="0"/>
    <s v="-"/>
    <n v="0"/>
    <n v="894458295.24000013"/>
    <s v="16"/>
    <n v="143113327.23840004"/>
    <n v="0"/>
    <s v="-"/>
    <n v="0"/>
    <n v="0"/>
    <s v="-"/>
    <n v="0"/>
  </r>
  <r>
    <s v="127"/>
    <x v="17"/>
    <x v="0"/>
    <s v="007"/>
    <s v="Z1B8050013"/>
    <s v="1906"/>
    <s v="FC"/>
    <s v="0018002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8"/>
    <x v="17"/>
    <x v="1"/>
    <s v="008"/>
    <s v="Z1F0017970"/>
    <s v="0078-0078"/>
    <s v="FC"/>
    <s v="00001117-00001134"/>
    <s v=""/>
    <s v=""/>
    <s v=""/>
    <s v=""/>
    <n v="0"/>
    <s v=""/>
    <s v="VENTAS NO CONTRIBUYENTES"/>
    <s v=""/>
    <n v="112777576.79999998"/>
    <n v="0"/>
    <n v="6997200"/>
    <n v="0"/>
    <s v="-"/>
    <n v="0"/>
    <n v="91189980"/>
    <s v="16"/>
    <n v="14590396.800000001"/>
    <n v="0"/>
    <s v="-"/>
    <n v="0"/>
    <n v="0"/>
    <s v="-"/>
    <n v="0"/>
  </r>
  <r>
    <s v="129"/>
    <x v="17"/>
    <x v="0"/>
    <s v="008"/>
    <s v="Z1B8050003"/>
    <s v="1822"/>
    <s v="FC"/>
    <s v="00178225-00178307"/>
    <s v=""/>
    <s v=""/>
    <s v=""/>
    <s v=""/>
    <n v="0"/>
    <s v=""/>
    <s v="VENTAS NO CONTRIBUYENTES"/>
    <s v=""/>
    <n v="2380622540.3688002"/>
    <n v="0"/>
    <n v="1725086600.0499995"/>
    <n v="0"/>
    <s v="-"/>
    <n v="0"/>
    <n v="565117189.93000007"/>
    <s v="-"/>
    <n v="90418750.388799995"/>
    <n v="0"/>
    <s v="-"/>
    <n v="0"/>
    <n v="0"/>
    <s v="-"/>
    <n v="0"/>
  </r>
  <r>
    <s v="130"/>
    <x v="17"/>
    <x v="0"/>
    <s v="009"/>
    <s v="Z1B8014458"/>
    <s v="1874"/>
    <s v="FC"/>
    <s v="00182280"/>
    <s v=""/>
    <s v=""/>
    <s v=""/>
    <s v=""/>
    <n v="0"/>
    <s v=""/>
    <s v="INVERSIONES BARRIOS Y ESCALONA C.A"/>
    <s v="J-50018605-3"/>
    <n v="30000112.800000001"/>
    <n v="0"/>
    <n v="23411220"/>
    <n v="5680080"/>
    <s v="16"/>
    <n v="908812.80000000005"/>
    <n v="0"/>
    <s v="-"/>
    <n v="0"/>
    <n v="0"/>
    <s v="-"/>
    <n v="0"/>
    <n v="0"/>
    <s v="-"/>
    <n v="0"/>
  </r>
  <r>
    <s v="131"/>
    <x v="17"/>
    <x v="0"/>
    <s v="009"/>
    <s v="Z1B8014458"/>
    <s v="1874"/>
    <s v="NC"/>
    <s v=""/>
    <s v="00000154"/>
    <s v=""/>
    <s v="00182265"/>
    <s v="18/5/2021"/>
    <n v="29283679.800000001"/>
    <s v="VEN"/>
    <s v="JENNIFER YARA"/>
    <s v="V27908701"/>
    <n v="-1950000"/>
    <n v="0"/>
    <n v="-1950000"/>
    <n v="0"/>
    <s v="-"/>
    <n v="0"/>
    <n v="0"/>
    <s v="-"/>
    <n v="0"/>
    <n v="0"/>
    <s v="-"/>
    <n v="0"/>
    <n v="0"/>
    <s v="-"/>
    <n v="0"/>
  </r>
  <r>
    <s v="132"/>
    <x v="17"/>
    <x v="0"/>
    <s v="009"/>
    <s v="Z1B8014458"/>
    <s v="1874"/>
    <s v="NC"/>
    <s v=""/>
    <s v="00000155"/>
    <s v=""/>
    <s v="00182265"/>
    <s v="18/5/2021"/>
    <n v="29283679.800000001"/>
    <s v="VEN"/>
    <s v="JENNIFER YARA"/>
    <s v="V27908701"/>
    <n v="-27333679.800000001"/>
    <n v="0"/>
    <n v="-17232075"/>
    <n v="0"/>
    <s v="-"/>
    <n v="0"/>
    <n v="-8708280"/>
    <s v="16"/>
    <n v="-1393324.8"/>
    <n v="0"/>
    <s v="-"/>
    <n v="0"/>
    <n v="0"/>
    <s v="-"/>
    <n v="0"/>
  </r>
  <r>
    <s v="133"/>
    <x v="17"/>
    <x v="0"/>
    <s v="009"/>
    <s v="Z1B8014458"/>
    <s v="1874"/>
    <s v="FC"/>
    <s v="00182259-00182279"/>
    <s v=""/>
    <s v=""/>
    <s v=""/>
    <s v=""/>
    <n v="0"/>
    <s v=""/>
    <s v="VENTAS NO CONTRIBUYENTES"/>
    <s v=""/>
    <n v="460434740.20000017"/>
    <n v="0"/>
    <n v="353842688.20000005"/>
    <n v="0"/>
    <s v="-"/>
    <n v="0"/>
    <n v="91889700"/>
    <s v="16"/>
    <n v="14702352"/>
    <n v="0"/>
    <s v="-"/>
    <n v="0"/>
    <n v="0"/>
    <s v="-"/>
    <n v="0"/>
  </r>
  <r>
    <s v="134"/>
    <x v="17"/>
    <x v="0"/>
    <s v="009"/>
    <s v="Z1B8014458"/>
    <s v="1874"/>
    <s v="FC"/>
    <s v="00182281-00182296"/>
    <s v=""/>
    <s v=""/>
    <s v=""/>
    <s v=""/>
    <n v="0"/>
    <s v=""/>
    <s v="VENTAS NO CONTRIBUYENTES"/>
    <s v=""/>
    <n v="479375321.41959995"/>
    <n v="0"/>
    <n v="360983859.55000001"/>
    <n v="0"/>
    <s v="-"/>
    <n v="0"/>
    <n v="102061605.06"/>
    <s v="16"/>
    <n v="16329856.809599997"/>
    <n v="0"/>
    <s v="-"/>
    <n v="0"/>
    <n v="0"/>
    <s v="-"/>
    <n v="0"/>
  </r>
  <r>
    <s v="135"/>
    <x v="17"/>
    <x v="0"/>
    <s v="010"/>
    <s v="Z1F0000341"/>
    <s v="1346"/>
    <s v="FC"/>
    <s v="79673000-00079713"/>
    <s v=""/>
    <s v=""/>
    <s v=""/>
    <s v=""/>
    <n v="0"/>
    <s v=""/>
    <s v="VENTAS NO CONTRIBUYENTES"/>
    <s v=""/>
    <n v="1198337103.0300002"/>
    <n v="0"/>
    <n v="896415218.40000033"/>
    <n v="0"/>
    <s v="-"/>
    <n v="0"/>
    <n v="260277486.75"/>
    <s v="16"/>
    <n v="41644397.880000003"/>
    <n v="0"/>
    <s v="-"/>
    <n v="0"/>
    <n v="0"/>
    <s v="-"/>
    <n v="0"/>
  </r>
  <r>
    <s v="136"/>
    <x v="17"/>
    <x v="0"/>
    <s v="011"/>
    <s v="Z1F0004616"/>
    <s v="0777-0777"/>
    <s v="FC"/>
    <s v="00104617-00104716"/>
    <s v=""/>
    <s v=""/>
    <s v=""/>
    <s v=""/>
    <n v="0"/>
    <s v=""/>
    <s v="VENTAS NO CONTRIBUYENTES"/>
    <s v=""/>
    <n v="878285865.9000001"/>
    <n v="0"/>
    <n v="831313614.69999993"/>
    <n v="0"/>
    <s v="-"/>
    <n v="0"/>
    <n v="40493320"/>
    <s v="-"/>
    <n v="6478931.2000000002"/>
    <n v="0"/>
    <s v="-"/>
    <n v="0"/>
    <n v="0"/>
    <s v="-"/>
    <n v="0"/>
  </r>
  <r>
    <s v="137"/>
    <x v="17"/>
    <x v="0"/>
    <s v="012"/>
    <s v="Z1B8038506"/>
    <s v="1726"/>
    <s v="NC"/>
    <s v=""/>
    <s v="00000092"/>
    <s v=""/>
    <s v="00181002"/>
    <s v="18/5/2021"/>
    <n v="38985223.200000003"/>
    <s v="VEN"/>
    <s v="PAOLA YANEZ"/>
    <s v="V27371549"/>
    <n v="-4939200"/>
    <n v="0"/>
    <n v="-4939200"/>
    <n v="0"/>
    <s v="-"/>
    <n v="0"/>
    <n v="0"/>
    <s v="-"/>
    <n v="0"/>
    <n v="0"/>
    <s v="-"/>
    <n v="0"/>
    <n v="0"/>
    <s v="-"/>
    <n v="0"/>
  </r>
  <r>
    <s v="138"/>
    <x v="17"/>
    <x v="0"/>
    <s v="012"/>
    <s v="Z1B8038506"/>
    <s v="1726"/>
    <s v="FC"/>
    <s v="00074996-00075023"/>
    <s v=""/>
    <s v=""/>
    <s v=""/>
    <s v=""/>
    <n v="0"/>
    <s v=""/>
    <s v="VENTAS NO CONTRIBUYENTES"/>
    <s v=""/>
    <n v="277226879.19999999"/>
    <n v="0"/>
    <n v="145333748.19999999"/>
    <n v="0"/>
    <s v="-"/>
    <n v="0"/>
    <n v="113700975"/>
    <s v="-"/>
    <n v="18192156"/>
    <n v="0"/>
    <s v="-"/>
    <n v="0"/>
    <n v="0"/>
    <s v="-"/>
    <n v="0"/>
  </r>
  <r>
    <s v="139"/>
    <x v="17"/>
    <x v="0"/>
    <s v="013"/>
    <s v="Z1B8050578"/>
    <s v="1683-1683"/>
    <s v="FC"/>
    <s v="00151952-00152004"/>
    <s v=""/>
    <s v=""/>
    <s v=""/>
    <s v=""/>
    <n v="0"/>
    <s v=""/>
    <s v="VENTAS NO CONTRIBUYENTES"/>
    <s v=""/>
    <n v="423455410.10000008"/>
    <n v="0"/>
    <n v="382779569.30000001"/>
    <n v="0"/>
    <s v="-"/>
    <n v="0"/>
    <n v="35065380"/>
    <s v="16"/>
    <n v="5610460.7999999989"/>
    <n v="0"/>
    <s v="-"/>
    <n v="0"/>
    <n v="0"/>
    <s v="-"/>
    <n v="0"/>
  </r>
  <r>
    <s v="140"/>
    <x v="17"/>
    <x v="0"/>
    <s v="014"/>
    <s v="Z1F0000338"/>
    <s v="1568"/>
    <s v="FC"/>
    <s v="00062245"/>
    <s v=""/>
    <s v=""/>
    <s v=""/>
    <s v=""/>
    <n v="0"/>
    <s v=""/>
    <s v="LUIS URDANETA"/>
    <s v="V129095884"/>
    <n v="8409733.1999999993"/>
    <n v="0"/>
    <n v="0"/>
    <n v="7249770"/>
    <s v="16"/>
    <n v="1159963.2"/>
    <n v="0"/>
    <s v="-"/>
    <n v="0"/>
    <n v="0"/>
    <s v="-"/>
    <n v="0"/>
    <n v="0"/>
    <s v="-"/>
    <n v="0"/>
  </r>
  <r>
    <s v="141"/>
    <x v="17"/>
    <x v="0"/>
    <s v="014"/>
    <s v="Z1F0000338"/>
    <s v="1568"/>
    <s v="FC"/>
    <s v="00062214-00062244"/>
    <s v=""/>
    <s v=""/>
    <s v=""/>
    <s v=""/>
    <n v="0"/>
    <s v=""/>
    <s v="VENTAS NO CONTRIBUYENTES"/>
    <s v=""/>
    <n v="108760356"/>
    <n v="0"/>
    <n v="75031500"/>
    <n v="0"/>
    <s v="-"/>
    <n v="0"/>
    <n v="29076600"/>
    <s v="-"/>
    <n v="4652256"/>
    <n v="0"/>
    <s v="-"/>
    <n v="0"/>
    <n v="0"/>
    <s v="-"/>
    <n v="0"/>
  </r>
  <r>
    <s v="142"/>
    <x v="17"/>
    <x v="0"/>
    <s v="014"/>
    <s v="Z1F0000338"/>
    <s v="1568"/>
    <s v="FC"/>
    <s v="00062246-00062252"/>
    <s v=""/>
    <s v=""/>
    <s v=""/>
    <s v=""/>
    <n v="0"/>
    <s v=""/>
    <s v="VENTAS NO CONTRIBUYENTES"/>
    <s v=""/>
    <n v="102013322.40000001"/>
    <n v="0"/>
    <n v="63558000"/>
    <n v="0"/>
    <s v="-"/>
    <n v="0"/>
    <n v="33151140"/>
    <s v="-"/>
    <n v="5304182.4000000004"/>
    <n v="0"/>
    <s v="-"/>
    <n v="0"/>
    <n v="0"/>
    <s v="-"/>
    <n v="0"/>
  </r>
  <r>
    <s v="143"/>
    <x v="17"/>
    <x v="0"/>
    <s v="015"/>
    <s v="Z1B8050356"/>
    <s v="1704"/>
    <s v="FC"/>
    <s v="00089730-00089738"/>
    <s v=""/>
    <s v=""/>
    <s v=""/>
    <s v=""/>
    <n v="0"/>
    <s v=""/>
    <s v="VENTAS NO CONTRIBUYENTES"/>
    <s v=""/>
    <n v="269297758.10400003"/>
    <n v="0"/>
    <n v="180299925.59999999"/>
    <n v="0"/>
    <s v="-"/>
    <n v="0"/>
    <n v="76722269.400000006"/>
    <s v="16"/>
    <n v="12275563.103999998"/>
    <n v="0"/>
    <s v="-"/>
    <n v="0"/>
    <n v="0"/>
    <s v="-"/>
    <n v="0"/>
  </r>
  <r>
    <s v="144"/>
    <x v="17"/>
    <x v="0"/>
    <s v="017"/>
    <s v="Z7C0004030"/>
    <s v="0163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5"/>
    <x v="18"/>
    <x v="0"/>
    <s v="001"/>
    <s v="Z1F0000700"/>
    <s v="1544"/>
    <s v="FC"/>
    <s v="23492000-23618001"/>
    <s v=""/>
    <s v=""/>
    <s v=""/>
    <s v=""/>
    <n v="0"/>
    <s v=""/>
    <s v="VENTAS NO CONTRIBUYENTES"/>
    <s v=""/>
    <n v="3613497844.5216002"/>
    <n v="0"/>
    <n v="2593764889.6499996"/>
    <n v="0"/>
    <s v="-"/>
    <n v="0"/>
    <n v="879080133.50999999"/>
    <s v="16"/>
    <n v="140652821.36159998"/>
    <n v="0"/>
    <s v="-"/>
    <n v="0"/>
    <n v="0"/>
    <s v="-"/>
    <n v="0"/>
  </r>
  <r>
    <s v="146"/>
    <x v="18"/>
    <x v="1"/>
    <s v="001"/>
    <s v="Z1F0017854"/>
    <s v="0454-0454"/>
    <s v="FC"/>
    <s v="00026403-00026420"/>
    <s v=""/>
    <s v=""/>
    <s v=""/>
    <s v=""/>
    <n v="0"/>
    <s v=""/>
    <s v="VENTAS NO CONTRIBUYENTES"/>
    <s v=""/>
    <n v="588057538.57000005"/>
    <n v="0"/>
    <n v="458180905.75"/>
    <n v="0"/>
    <s v="-"/>
    <n v="0"/>
    <n v="111962614.5"/>
    <s v="-"/>
    <n v="17914018.32"/>
    <n v="0"/>
    <s v="-"/>
    <n v="0"/>
    <n v="0"/>
    <s v="-"/>
    <n v="0"/>
  </r>
  <r>
    <s v="147"/>
    <x v="18"/>
    <x v="1"/>
    <s v="001"/>
    <s v="Z1F0017854"/>
    <s v="0454"/>
    <s v="FC"/>
    <s v="00026421"/>
    <s v=""/>
    <s v=""/>
    <s v=""/>
    <s v=""/>
    <n v="0"/>
    <s v=""/>
    <s v="HOTELERA AMERICANA C.A"/>
    <s v="J000578516"/>
    <n v="22518000"/>
    <n v="0"/>
    <n v="22518000"/>
    <n v="0"/>
    <s v="-"/>
    <n v="0"/>
    <n v="0"/>
    <s v="-"/>
    <n v="0"/>
    <n v="0"/>
    <s v="-"/>
    <n v="0"/>
    <n v="0"/>
    <s v="-"/>
    <n v="0"/>
  </r>
  <r>
    <s v="148"/>
    <x v="18"/>
    <x v="1"/>
    <s v="001"/>
    <s v="Z1F0017854"/>
    <s v="0454-0454"/>
    <s v="FC"/>
    <s v="00026422-00026481"/>
    <s v=""/>
    <s v=""/>
    <s v=""/>
    <s v=""/>
    <n v="0"/>
    <s v=""/>
    <s v="VENTAS NO CONTRIBUYENTES"/>
    <s v=""/>
    <n v="1287316630.8543999"/>
    <n v="0"/>
    <n v="816225210.00000024"/>
    <n v="0"/>
    <s v="-"/>
    <n v="0"/>
    <n v="406113293.83999997"/>
    <s v="16"/>
    <n v="64978127.014399998"/>
    <n v="0"/>
    <s v="-"/>
    <n v="0"/>
    <n v="0"/>
    <s v="-"/>
    <n v="0"/>
  </r>
  <r>
    <s v="149"/>
    <x v="18"/>
    <x v="0"/>
    <s v="002"/>
    <s v="Z1B8050002"/>
    <s v="1879"/>
    <s v="FC"/>
    <s v="00171788-00171801"/>
    <s v=""/>
    <s v=""/>
    <s v=""/>
    <s v=""/>
    <n v="0"/>
    <s v=""/>
    <s v="VENTAS NO CONTRIBUYENTES"/>
    <s v=""/>
    <n v="250787247.5"/>
    <n v="0"/>
    <n v="204783387.5"/>
    <n v="0"/>
    <s v="-"/>
    <n v="0"/>
    <n v="39658500"/>
    <s v="-"/>
    <n v="6345360"/>
    <n v="0"/>
    <s v="-"/>
    <n v="0"/>
    <n v="0"/>
    <s v="-"/>
    <n v="0"/>
  </r>
  <r>
    <s v="150"/>
    <x v="18"/>
    <x v="0"/>
    <s v="002"/>
    <s v="Z1B8050149"/>
    <s v="1800"/>
    <s v="FC "/>
    <s v="00209507-00209560"/>
    <m/>
    <m/>
    <m/>
    <m/>
    <n v="0"/>
    <m/>
    <s v="VENTAS NO CONTRIBUYENTES"/>
    <m/>
    <n v="420984838.69999999"/>
    <n v="0"/>
    <n v="420984838.69999999"/>
    <n v="0"/>
    <s v="-"/>
    <n v="0"/>
    <n v="0"/>
    <s v="-"/>
    <n v="0"/>
    <n v="0"/>
    <s v="-"/>
    <n v="0"/>
    <n v="0"/>
    <s v="-"/>
    <n v="0"/>
  </r>
  <r>
    <s v="151"/>
    <x v="18"/>
    <x v="2"/>
    <s v="002"/>
    <s v="Z1F0008858"/>
    <s v="0904-0904"/>
    <s v="FC"/>
    <s v="00119343-00119422"/>
    <s v=""/>
    <s v=""/>
    <s v=""/>
    <s v=""/>
    <n v="0"/>
    <s v=""/>
    <s v="VENTAS NO CONTRIBUYENTES"/>
    <s v=""/>
    <n v="523791204.5"/>
    <n v="0"/>
    <n v="491799564.5"/>
    <n v="0"/>
    <s v="-"/>
    <n v="0"/>
    <n v="27579000"/>
    <s v="16"/>
    <n v="4412640"/>
    <n v="0"/>
    <s v="-"/>
    <n v="0"/>
    <n v="0"/>
    <s v="-"/>
    <n v="0"/>
  </r>
  <r>
    <s v="152"/>
    <x v="18"/>
    <x v="1"/>
    <s v="002"/>
    <s v="Z1F0017966"/>
    <s v="0450-0450"/>
    <s v="FC"/>
    <s v="00013032-00013047"/>
    <s v=""/>
    <s v=""/>
    <s v=""/>
    <s v=""/>
    <n v="0"/>
    <s v=""/>
    <s v="VENTAS NO CONTRIBUYENTES"/>
    <s v=""/>
    <n v="383735347.54999995"/>
    <n v="0"/>
    <n v="269161776.34999996"/>
    <n v="0"/>
    <s v="-"/>
    <n v="0"/>
    <n v="98770320"/>
    <s v="16"/>
    <n v="15803251.199999999"/>
    <n v="0"/>
    <s v="-"/>
    <n v="0"/>
    <n v="0"/>
    <s v="-"/>
    <n v="0"/>
  </r>
  <r>
    <s v="153"/>
    <x v="18"/>
    <x v="1"/>
    <s v="002"/>
    <s v="Z1F0017966"/>
    <s v="0450"/>
    <s v="FC"/>
    <s v="00013048"/>
    <s v=""/>
    <s v=""/>
    <s v=""/>
    <s v=""/>
    <n v="0"/>
    <s v=""/>
    <s v="IMPORTADORA FERREO"/>
    <s v="J312376988"/>
    <n v="80123472"/>
    <n v="0"/>
    <n v="30736530"/>
    <n v="42574950"/>
    <s v="16"/>
    <n v="6811992"/>
    <n v="0"/>
    <s v="-"/>
    <n v="0"/>
    <n v="0"/>
    <s v="-"/>
    <n v="0"/>
    <n v="0"/>
    <s v="-"/>
    <n v="0"/>
  </r>
  <r>
    <s v="154"/>
    <x v="18"/>
    <x v="1"/>
    <s v="002"/>
    <s v="Z1F0017966"/>
    <s v="0450-0450"/>
    <s v="FC"/>
    <s v="00013049-00013089"/>
    <s v=""/>
    <s v=""/>
    <s v=""/>
    <s v=""/>
    <n v="0"/>
    <s v=""/>
    <s v="VENTAS NO CONTRIBUYENTES"/>
    <s v=""/>
    <n v="1109563957.9644003"/>
    <n v="0"/>
    <n v="694124898.95000005"/>
    <n v="0"/>
    <s v="-"/>
    <n v="0"/>
    <n v="358137119.83999997"/>
    <s v="16"/>
    <n v="57301939.174400002"/>
    <n v="0"/>
    <s v="-"/>
    <n v="0"/>
    <n v="0"/>
    <s v="-"/>
    <n v="0"/>
  </r>
  <r>
    <s v="155"/>
    <x v="18"/>
    <x v="1"/>
    <s v="002"/>
    <s v="Z1F0017966"/>
    <s v="0450"/>
    <s v="NC"/>
    <s v=""/>
    <s v="00000075"/>
    <s v=""/>
    <s v="00013073"/>
    <s v="18-05-2021"/>
    <n v="17515579.199999999"/>
    <s v="VEN"/>
    <s v="VICTOR ALBARRAN"/>
    <s v="V6441504"/>
    <n v="-1613119.2"/>
    <n v="0"/>
    <n v="0"/>
    <n v="0"/>
    <s v="-"/>
    <n v="0"/>
    <n v="-1390620"/>
    <s v="16"/>
    <n v="-222499.20000000001"/>
    <n v="0"/>
    <s v="-"/>
    <n v="0"/>
    <n v="0"/>
    <s v="-"/>
    <n v="0"/>
  </r>
  <r>
    <s v="156"/>
    <x v="18"/>
    <x v="0"/>
    <s v="003"/>
    <s v="Z1B8051199"/>
    <s v="1965"/>
    <s v="FC"/>
    <s v="00200773"/>
    <s v=""/>
    <s v=""/>
    <s v=""/>
    <s v=""/>
    <n v="0"/>
    <s v=""/>
    <s v="CONJUNTO RESIDENCIAL LA QUINTA"/>
    <s v="J412111612"/>
    <n v="21378297.600000001"/>
    <n v="0"/>
    <n v="59400"/>
    <n v="18378360"/>
    <s v="16"/>
    <n v="2940537.6"/>
    <n v="0"/>
    <s v="-"/>
    <n v="0"/>
    <n v="0"/>
    <s v="-"/>
    <n v="0"/>
    <n v="0"/>
    <s v="-"/>
    <n v="0"/>
  </r>
  <r>
    <s v="157"/>
    <x v="18"/>
    <x v="0"/>
    <s v="003"/>
    <s v="Z1B8051199"/>
    <s v="1965"/>
    <s v="FC"/>
    <s v="00200786"/>
    <s v=""/>
    <s v=""/>
    <s v=""/>
    <s v=""/>
    <n v="0"/>
    <s v=""/>
    <s v="TRANSPORTE REY C,A"/>
    <s v="J-29841244-5"/>
    <n v="64863612"/>
    <n v="0"/>
    <n v="27621000"/>
    <n v="32105700"/>
    <s v="16"/>
    <n v="5136912"/>
    <n v="0"/>
    <s v="-"/>
    <n v="0"/>
    <n v="0"/>
    <s v="-"/>
    <n v="0"/>
    <n v="0"/>
    <s v="-"/>
    <n v="0"/>
  </r>
  <r>
    <s v="158"/>
    <x v="18"/>
    <x v="0"/>
    <s v="003"/>
    <s v="Z1B8051199"/>
    <s v="1965"/>
    <s v="FC"/>
    <s v="00200797"/>
    <s v=""/>
    <s v=""/>
    <s v=""/>
    <s v=""/>
    <n v="0"/>
    <s v=""/>
    <s v="SERVICIOS TODO EN CROMADO 2021 CA"/>
    <s v="J406483303"/>
    <n v="8613148.5"/>
    <n v="0"/>
    <n v="8613148.5"/>
    <n v="0"/>
    <s v="-"/>
    <n v="0"/>
    <n v="0"/>
    <s v="-"/>
    <n v="0"/>
    <n v="0"/>
    <s v="-"/>
    <n v="0"/>
    <n v="0"/>
    <s v="-"/>
    <n v="0"/>
  </r>
  <r>
    <s v="159"/>
    <x v="18"/>
    <x v="0"/>
    <s v="003"/>
    <s v="Z1B8051199"/>
    <s v="1965"/>
    <s v="NC"/>
    <s v=""/>
    <s v="00000193"/>
    <s v=""/>
    <s v="00200866"/>
    <s v="19/5/2021"/>
    <n v="20095687.5"/>
    <s v="VEN"/>
    <s v="ISRAEL USECHE"/>
    <s v="V12300037"/>
    <n v="-6416437.5"/>
    <n v="0"/>
    <n v="-6416437.5"/>
    <n v="0"/>
    <s v="-"/>
    <n v="0"/>
    <n v="0"/>
    <s v="-"/>
    <n v="0"/>
    <n v="0"/>
    <s v="-"/>
    <n v="0"/>
    <n v="0"/>
    <s v="-"/>
    <n v="0"/>
  </r>
  <r>
    <s v="160"/>
    <x v="18"/>
    <x v="0"/>
    <s v="003"/>
    <s v="Z1B8051199"/>
    <s v="1965"/>
    <s v="FC"/>
    <s v="00200774-00200785"/>
    <s v=""/>
    <s v=""/>
    <s v=""/>
    <s v=""/>
    <n v="0"/>
    <s v=""/>
    <s v="VENTAS NO CONTRIBUYENTES"/>
    <s v=""/>
    <n v="405914820.21600002"/>
    <n v="0"/>
    <n v="355483706.99999994"/>
    <n v="0"/>
    <s v="-"/>
    <n v="0"/>
    <n v="43475097.600000001"/>
    <s v="16"/>
    <n v="6956015.6159999995"/>
    <n v="0"/>
    <s v="-"/>
    <n v="0"/>
    <n v="0"/>
    <s v="-"/>
    <n v="0"/>
  </r>
  <r>
    <s v="161"/>
    <x v="18"/>
    <x v="0"/>
    <s v="003"/>
    <s v="Z1B8051199"/>
    <s v="1965"/>
    <s v="FC"/>
    <s v="00200787-00200796"/>
    <s v=""/>
    <s v=""/>
    <s v=""/>
    <s v=""/>
    <n v="0"/>
    <s v=""/>
    <s v="VENTAS NO CONTRIBUYENTES"/>
    <s v=""/>
    <n v="377241669.25800002"/>
    <n v="0"/>
    <n v="328435105.64999998"/>
    <n v="0"/>
    <s v="-"/>
    <n v="0"/>
    <n v="42074623.799999997"/>
    <s v="16"/>
    <n v="6731939.8079999993"/>
    <n v="0"/>
    <s v="-"/>
    <n v="0"/>
    <n v="0"/>
    <s v="-"/>
    <n v="0"/>
  </r>
  <r>
    <s v="162"/>
    <x v="18"/>
    <x v="0"/>
    <s v="003"/>
    <s v="Z1B8051199"/>
    <s v="1965"/>
    <s v="FC"/>
    <s v="00200798-00200886"/>
    <s v=""/>
    <s v=""/>
    <s v=""/>
    <s v=""/>
    <n v="0"/>
    <s v=""/>
    <s v="VENTAS NO CONTRIBUYENTES"/>
    <s v=""/>
    <n v="2367661997.6100001"/>
    <n v="0"/>
    <n v="1841190753.25"/>
    <n v="0"/>
    <s v="-"/>
    <n v="0"/>
    <n v="453854521"/>
    <s v="16"/>
    <n v="72616723.359999999"/>
    <n v="0"/>
    <s v="-"/>
    <n v="0"/>
    <n v="0"/>
    <s v="-"/>
    <n v="0"/>
  </r>
  <r>
    <s v="163"/>
    <x v="18"/>
    <x v="0"/>
    <s v="003"/>
    <s v="Z1B8051199"/>
    <s v="1965"/>
    <s v="FC"/>
    <s v="00200766-00200772"/>
    <s v=""/>
    <s v=""/>
    <s v=""/>
    <s v=""/>
    <n v="0"/>
    <s v=""/>
    <s v="VENTAS NO CONTRIBUYENTES"/>
    <s v=""/>
    <n v="116927858.71799998"/>
    <n v="0"/>
    <n v="75301350.299999997"/>
    <n v="0"/>
    <s v="-"/>
    <n v="0"/>
    <n v="35884921.049999997"/>
    <s v="-"/>
    <n v="5741587.3679999998"/>
    <n v="0"/>
    <s v="-"/>
    <n v="0"/>
    <n v="0"/>
    <s v="-"/>
    <n v="0"/>
  </r>
  <r>
    <s v="164"/>
    <x v="18"/>
    <x v="1"/>
    <s v="003"/>
    <s v="Z1F0017848"/>
    <s v="0445-0445"/>
    <s v="FC"/>
    <s v="00021616-00021688"/>
    <s v=""/>
    <s v=""/>
    <s v=""/>
    <s v=""/>
    <n v="0"/>
    <s v=""/>
    <s v="VENTAS NO CONTRIBUYENTES"/>
    <s v=""/>
    <n v="1757450221.1800001"/>
    <n v="0"/>
    <n v="1155309477.5"/>
    <n v="0"/>
    <s v="-"/>
    <n v="0"/>
    <n v="519086848"/>
    <s v="16"/>
    <n v="83053895.679999992"/>
    <n v="0"/>
    <s v="-"/>
    <n v="0"/>
    <n v="0"/>
    <s v="-"/>
    <n v="0"/>
  </r>
  <r>
    <s v="165"/>
    <x v="18"/>
    <x v="1"/>
    <s v="003"/>
    <s v="Z1F0017848"/>
    <s v="0445"/>
    <s v="FC"/>
    <s v="00021689"/>
    <s v=""/>
    <s v=""/>
    <s v=""/>
    <s v=""/>
    <n v="0"/>
    <s v=""/>
    <s v="INVERSINES DAER SERVICES 2015 C.A"/>
    <s v="J407398938"/>
    <n v="1301984"/>
    <n v="0"/>
    <n v="0"/>
    <n v="1122400"/>
    <s v="16"/>
    <n v="179584"/>
    <n v="0"/>
    <s v="-"/>
    <n v="0"/>
    <n v="0"/>
    <s v="-"/>
    <n v="0"/>
    <n v="0"/>
    <s v="-"/>
    <n v="0"/>
  </r>
  <r>
    <s v="166"/>
    <x v="18"/>
    <x v="1"/>
    <s v="003"/>
    <s v="Z1F0017848"/>
    <s v="0445-0445"/>
    <s v="FC"/>
    <s v="00021690-00021693"/>
    <s v=""/>
    <s v=""/>
    <s v=""/>
    <s v=""/>
    <n v="0"/>
    <s v=""/>
    <s v="VENTAS NO CONTRIBUYENTES"/>
    <s v=""/>
    <n v="43381050"/>
    <n v="0"/>
    <n v="30856530"/>
    <n v="0"/>
    <s v="-"/>
    <n v="0"/>
    <n v="10797000"/>
    <s v="16"/>
    <n v="1727520"/>
    <n v="0"/>
    <s v="-"/>
    <n v="0"/>
    <n v="0"/>
    <s v="-"/>
    <n v="0"/>
  </r>
  <r>
    <s v="167"/>
    <x v="18"/>
    <x v="1"/>
    <s v="003"/>
    <s v="Z1F0017848"/>
    <s v="0445"/>
    <s v="NC"/>
    <s v=""/>
    <s v="00000067"/>
    <s v=""/>
    <s v="00021663"/>
    <s v="19-05-2021"/>
    <n v="22950335"/>
    <s v="VEN"/>
    <s v="JESUS GIL"/>
    <s v="V12023091"/>
    <n v="-4016850"/>
    <n v="0"/>
    <n v="-4016850"/>
    <n v="0"/>
    <s v="-"/>
    <n v="0"/>
    <n v="0"/>
    <s v="-"/>
    <n v="0"/>
    <n v="0"/>
    <s v="-"/>
    <n v="0"/>
    <n v="0"/>
    <s v="-"/>
    <n v="0"/>
  </r>
  <r>
    <s v="168"/>
    <x v="18"/>
    <x v="2"/>
    <s v="003"/>
    <s v="Z1F0008965"/>
    <s v="0893-0893"/>
    <s v="FC"/>
    <s v="00115471-00115576"/>
    <s v=""/>
    <s v=""/>
    <s v=""/>
    <s v=""/>
    <n v="0"/>
    <s v=""/>
    <s v="VENTAS NO CONTRIBUYENTES"/>
    <s v=""/>
    <n v="833672261.10000002"/>
    <n v="0"/>
    <n v="802006639.10000002"/>
    <n v="0"/>
    <s v="-"/>
    <n v="0"/>
    <n v="27297950"/>
    <s v="16"/>
    <n v="4367672"/>
    <n v="0"/>
    <s v="-"/>
    <n v="0"/>
    <n v="0"/>
    <s v="-"/>
    <n v="0"/>
  </r>
  <r>
    <s v="169"/>
    <x v="18"/>
    <x v="0"/>
    <s v="004"/>
    <s v="Z1B8050937"/>
    <s v="1807"/>
    <s v="FC"/>
    <s v="00166878-00166943"/>
    <s v=""/>
    <s v=""/>
    <s v=""/>
    <s v=""/>
    <n v="0"/>
    <s v=""/>
    <s v="VENTAS NO CONTRIBUYENTES"/>
    <s v=""/>
    <n v="2001105178.9099996"/>
    <n v="0"/>
    <n v="1618053689.75"/>
    <n v="0"/>
    <s v="-"/>
    <n v="0"/>
    <n v="330216801"/>
    <s v="-"/>
    <n v="52834688.160000004"/>
    <n v="0"/>
    <s v="-"/>
    <n v="0"/>
    <n v="0"/>
    <s v="-"/>
    <n v="0"/>
  </r>
  <r>
    <s v="170"/>
    <x v="18"/>
    <x v="1"/>
    <s v="004"/>
    <s v="Z1F0017963"/>
    <s v="0447-0447"/>
    <s v="FC"/>
    <s v="00013091-00013100"/>
    <s v=""/>
    <s v=""/>
    <s v=""/>
    <s v=""/>
    <n v="0"/>
    <s v=""/>
    <s v="VENTAS NO CONTRIBUYENTES"/>
    <s v=""/>
    <n v="203655585"/>
    <n v="0"/>
    <n v="142244025"/>
    <n v="0"/>
    <s v="-"/>
    <n v="0"/>
    <n v="52941000"/>
    <s v="16"/>
    <n v="8470560"/>
    <n v="0"/>
    <s v="-"/>
    <n v="0"/>
    <n v="0"/>
    <s v="-"/>
    <n v="0"/>
  </r>
  <r>
    <s v="171"/>
    <x v="18"/>
    <x v="1"/>
    <s v="004"/>
    <s v="Z1F0017963"/>
    <s v="0447"/>
    <s v="FC"/>
    <s v="00013101"/>
    <s v=""/>
    <s v=""/>
    <s v=""/>
    <s v=""/>
    <n v="0"/>
    <s v=""/>
    <s v="BODEGON BIELE VITE C.A."/>
    <s v="J410610832"/>
    <n v="116991000"/>
    <n v="0"/>
    <n v="108639000"/>
    <n v="7200000"/>
    <s v="16"/>
    <n v="1152000"/>
    <n v="0"/>
    <s v="-"/>
    <n v="0"/>
    <n v="0"/>
    <s v="-"/>
    <n v="0"/>
    <n v="0"/>
    <s v="-"/>
    <n v="0"/>
  </r>
  <r>
    <s v="172"/>
    <x v="18"/>
    <x v="1"/>
    <s v="004"/>
    <s v="Z1F0017963"/>
    <s v="0447-0447"/>
    <s v="FC"/>
    <s v="00013102-00013130"/>
    <s v=""/>
    <s v=""/>
    <s v=""/>
    <s v=""/>
    <n v="0"/>
    <s v=""/>
    <s v="VENTAS NO CONTRIBUYENTES"/>
    <s v=""/>
    <n v="646705897.6516"/>
    <n v="0"/>
    <n v="454559012.5"/>
    <n v="0"/>
    <s v="-"/>
    <n v="0"/>
    <n v="165643866.50999999"/>
    <s v="16"/>
    <n v="26503018.641599998"/>
    <n v="0"/>
    <s v="-"/>
    <n v="0"/>
    <n v="0"/>
    <s v="-"/>
    <n v="0"/>
  </r>
  <r>
    <s v="173"/>
    <x v="18"/>
    <x v="1"/>
    <s v="004"/>
    <s v="Z1F0017963"/>
    <s v="0447"/>
    <s v="FC"/>
    <s v="00013131"/>
    <s v=""/>
    <s v=""/>
    <s v=""/>
    <s v=""/>
    <n v="0"/>
    <s v=""/>
    <s v="DANNY MARQUINA"/>
    <s v="V142148907"/>
    <n v="7146760"/>
    <n v="0"/>
    <n v="0"/>
    <n v="6161000"/>
    <s v="16"/>
    <n v="985760"/>
    <n v="0"/>
    <s v="-"/>
    <n v="0"/>
    <n v="0"/>
    <s v="-"/>
    <n v="0"/>
    <n v="0"/>
    <s v="-"/>
    <n v="0"/>
  </r>
  <r>
    <s v="174"/>
    <x v="18"/>
    <x v="1"/>
    <s v="004"/>
    <s v="Z1F0017963"/>
    <s v="0447-0447"/>
    <s v="FC"/>
    <s v="00013132-00013142"/>
    <s v=""/>
    <s v=""/>
    <s v=""/>
    <s v=""/>
    <n v="0"/>
    <s v=""/>
    <s v="VENTAS NO CONTRIBUYENTES"/>
    <s v=""/>
    <n v="218156985.16"/>
    <n v="0"/>
    <n v="131573032.5"/>
    <n v="0"/>
    <s v="-"/>
    <n v="0"/>
    <n v="74641338.5"/>
    <s v="-"/>
    <n v="11942614.16"/>
    <n v="0"/>
    <s v="-"/>
    <n v="0"/>
    <n v="0"/>
    <s v="-"/>
    <n v="0"/>
  </r>
  <r>
    <s v="175"/>
    <x v="18"/>
    <x v="0"/>
    <s v="005"/>
    <s v="Z1B8050363"/>
    <s v="1958"/>
    <s v="FC"/>
    <s v="00181066-00181172"/>
    <s v=""/>
    <s v=""/>
    <s v=""/>
    <s v=""/>
    <n v="0"/>
    <s v=""/>
    <s v="VENTAS NO CONTRIBUYENTES"/>
    <s v=""/>
    <n v="2700709946.3940001"/>
    <n v="0"/>
    <n v="2087948377.0999999"/>
    <n v="0"/>
    <s v="-"/>
    <n v="0"/>
    <n v="528242732.14999998"/>
    <s v="-"/>
    <n v="84518837.143999994"/>
    <n v="0"/>
    <s v="-"/>
    <n v="0"/>
    <n v="0"/>
    <s v="-"/>
    <n v="0"/>
  </r>
  <r>
    <s v="176"/>
    <x v="18"/>
    <x v="1"/>
    <s v="005"/>
    <s v="Z1F0017998"/>
    <s v="0440-0440"/>
    <s v="FC"/>
    <s v="00016955-00017006"/>
    <s v=""/>
    <s v=""/>
    <s v=""/>
    <s v=""/>
    <n v="0"/>
    <s v=""/>
    <s v="VENTAS NO CONTRIBUYENTES"/>
    <s v=""/>
    <n v="1693181902.2652001"/>
    <n v="0"/>
    <n v="985138870.75"/>
    <n v="0"/>
    <s v="-"/>
    <n v="0"/>
    <n v="610381923.72000003"/>
    <s v="16"/>
    <n v="97661107.795200005"/>
    <n v="0"/>
    <s v="-"/>
    <n v="0"/>
    <n v="0"/>
    <s v="-"/>
    <n v="0"/>
  </r>
  <r>
    <s v="177"/>
    <x v="18"/>
    <x v="0"/>
    <s v="006"/>
    <s v="Z1B8044815"/>
    <s v="1869"/>
    <s v="FC"/>
    <s v="00160798-00160903"/>
    <s v=""/>
    <s v=""/>
    <s v=""/>
    <s v=""/>
    <n v="0"/>
    <s v=""/>
    <s v="VENTAS NO CONTRIBUYENTES"/>
    <s v=""/>
    <n v="2378163465.6900001"/>
    <n v="0"/>
    <n v="1825576905.8499999"/>
    <n v="0"/>
    <s v="-"/>
    <n v="0"/>
    <n v="476367724"/>
    <s v="-"/>
    <n v="76218835.840000004"/>
    <n v="0"/>
    <s v="-"/>
    <n v="0"/>
    <n v="0"/>
    <s v="-"/>
    <n v="0"/>
  </r>
  <r>
    <s v="178"/>
    <x v="18"/>
    <x v="1"/>
    <s v="006"/>
    <s v="Z1F0017787"/>
    <s v="0411"/>
    <s v="FC"/>
    <s v="00007153"/>
    <s v=""/>
    <s v=""/>
    <s v=""/>
    <s v=""/>
    <n v="0"/>
    <s v=""/>
    <s v="CORPORACION LENOTRE GOURMET C.A"/>
    <s v="J317391004"/>
    <n v="7726752"/>
    <n v="0"/>
    <n v="7726752"/>
    <n v="0"/>
    <s v="-"/>
    <n v="0"/>
    <n v="0"/>
    <s v="-"/>
    <n v="0"/>
    <n v="0"/>
    <s v="-"/>
    <n v="0"/>
    <n v="0"/>
    <s v="-"/>
    <n v="0"/>
  </r>
  <r>
    <s v="179"/>
    <x v="18"/>
    <x v="1"/>
    <s v="006"/>
    <s v="Z1F0017787"/>
    <s v="0411-0411"/>
    <s v="FC"/>
    <s v="00007154-00007182"/>
    <s v=""/>
    <s v=""/>
    <s v=""/>
    <s v=""/>
    <n v="0"/>
    <s v=""/>
    <s v="VENTAS NO CONTRIBUYENTES"/>
    <s v=""/>
    <n v="1204717358.1800001"/>
    <n v="0"/>
    <n v="768952811.75"/>
    <n v="0"/>
    <s v="-"/>
    <n v="0"/>
    <n v="375659091.75"/>
    <s v="-"/>
    <n v="60105454.68"/>
    <n v="0"/>
    <s v="-"/>
    <n v="0"/>
    <n v="0"/>
    <s v="-"/>
    <n v="0"/>
  </r>
  <r>
    <s v="180"/>
    <x v="18"/>
    <x v="0"/>
    <s v="007"/>
    <s v="Z1B8050013"/>
    <s v="1907"/>
    <s v="FC"/>
    <s v="00180024-00180112"/>
    <s v=""/>
    <s v=""/>
    <s v=""/>
    <s v=""/>
    <n v="0"/>
    <s v=""/>
    <s v="VENTAS NO CONTRIBUYENTES"/>
    <s v=""/>
    <n v="2694989266.5600004"/>
    <n v="0"/>
    <n v="2079085283.25"/>
    <n v="0"/>
    <s v="-"/>
    <n v="0"/>
    <n v="530951709.75"/>
    <s v="16"/>
    <n v="84952273.560000002"/>
    <n v="0"/>
    <s v="-"/>
    <n v="0"/>
    <n v="0"/>
    <s v="-"/>
    <n v="0"/>
  </r>
  <r>
    <s v="181"/>
    <x v="18"/>
    <x v="1"/>
    <s v="008"/>
    <s v="Z1F0017970"/>
    <s v="0079-0079"/>
    <s v="FC"/>
    <s v="00001135-00001151"/>
    <s v=""/>
    <s v=""/>
    <s v=""/>
    <s v=""/>
    <n v="0"/>
    <s v=""/>
    <s v="VENTAS NO CONTRIBUYENTES"/>
    <s v=""/>
    <n v="162944138"/>
    <n v="0"/>
    <n v="39650000"/>
    <n v="0"/>
    <s v="-"/>
    <n v="0"/>
    <n v="106288050"/>
    <s v="16"/>
    <n v="17006088"/>
    <n v="0"/>
    <s v="-"/>
    <n v="0"/>
    <n v="0"/>
    <s v="-"/>
    <n v="0"/>
  </r>
  <r>
    <s v="182"/>
    <x v="18"/>
    <x v="0"/>
    <s v="008"/>
    <s v="Z1B8050003"/>
    <s v="1823"/>
    <s v="FC"/>
    <s v="00178308-00178311"/>
    <s v=""/>
    <s v=""/>
    <s v=""/>
    <s v=""/>
    <n v="0"/>
    <s v=""/>
    <s v="VENTAS NO CONTRIBUYENTES"/>
    <s v=""/>
    <n v="215560674.31200001"/>
    <n v="0"/>
    <n v="158142607.80000001"/>
    <n v="0"/>
    <s v="-"/>
    <n v="0"/>
    <n v="49498333.200000003"/>
    <s v="-"/>
    <n v="7919733.3119999999"/>
    <n v="0"/>
    <s v="-"/>
    <n v="0"/>
    <n v="0"/>
    <s v="-"/>
    <n v="0"/>
  </r>
  <r>
    <s v="183"/>
    <x v="18"/>
    <x v="0"/>
    <s v="009"/>
    <s v="Z1B8014458"/>
    <s v="1875"/>
    <s v="FC"/>
    <s v="00182297-00182351"/>
    <s v=""/>
    <s v=""/>
    <s v=""/>
    <s v=""/>
    <n v="0"/>
    <s v=""/>
    <s v="VENTAS NO CONTRIBUYENTES"/>
    <s v=""/>
    <n v="2532325457.3252001"/>
    <n v="0"/>
    <n v="1676870267.0000002"/>
    <n v="0"/>
    <s v="-"/>
    <n v="0"/>
    <n v="737461370.97000003"/>
    <s v="16"/>
    <n v="117993819.35520001"/>
    <n v="0"/>
    <s v="-"/>
    <n v="0"/>
    <n v="0"/>
    <s v="-"/>
    <n v="0"/>
  </r>
  <r>
    <s v="184"/>
    <x v="18"/>
    <x v="0"/>
    <s v="010"/>
    <s v="Z1F0000341"/>
    <s v="1347"/>
    <s v="FC"/>
    <s v="0007971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85"/>
    <x v="18"/>
    <x v="0"/>
    <s v="011"/>
    <s v="Z1F0004616"/>
    <s v="0778-0778"/>
    <s v="FC"/>
    <s v="00104717-00104879"/>
    <s v=""/>
    <s v=""/>
    <s v=""/>
    <s v=""/>
    <n v="0"/>
    <s v=""/>
    <s v="VENTAS NO CONTRIBUYENTES"/>
    <s v=""/>
    <n v="1432567497.75"/>
    <n v="0"/>
    <n v="1341890645.75"/>
    <n v="0"/>
    <s v="-"/>
    <n v="0"/>
    <n v="78169700"/>
    <s v="-"/>
    <n v="12507152"/>
    <n v="0"/>
    <s v="-"/>
    <n v="0"/>
    <n v="0"/>
    <s v="-"/>
    <n v="0"/>
  </r>
  <r>
    <s v="186"/>
    <x v="18"/>
    <x v="0"/>
    <s v="012"/>
    <s v="Z1B8038506"/>
    <s v="1727"/>
    <s v="FC"/>
    <s v="00075024-00075035"/>
    <s v=""/>
    <s v=""/>
    <s v=""/>
    <s v=""/>
    <n v="0"/>
    <s v=""/>
    <s v="VENTAS NO CONTRIBUYENTES"/>
    <s v=""/>
    <n v="254828666.40000001"/>
    <n v="0"/>
    <n v="163972200"/>
    <n v="0"/>
    <s v="-"/>
    <n v="0"/>
    <n v="78324540"/>
    <s v="16"/>
    <n v="12531926.4"/>
    <n v="0"/>
    <s v="-"/>
    <n v="0"/>
    <n v="0"/>
    <s v="-"/>
    <n v="0"/>
  </r>
  <r>
    <s v="187"/>
    <x v="18"/>
    <x v="0"/>
    <s v="013"/>
    <s v="Z1B8050578"/>
    <s v="1684-1684"/>
    <s v="FC"/>
    <s v="00152005-00152103"/>
    <s v=""/>
    <s v=""/>
    <s v=""/>
    <s v=""/>
    <n v="0"/>
    <s v=""/>
    <s v="VENTAS NO CONTRIBUYENTES"/>
    <s v=""/>
    <n v="747586460.5"/>
    <n v="0"/>
    <n v="693255853.70000005"/>
    <n v="0"/>
    <s v="-"/>
    <n v="0"/>
    <n v="46836730"/>
    <s v="16"/>
    <n v="7493876.7999999998"/>
    <n v="0"/>
    <s v="-"/>
    <n v="0"/>
    <n v="0"/>
    <s v="-"/>
    <n v="0"/>
  </r>
  <r>
    <s v="188"/>
    <x v="18"/>
    <x v="0"/>
    <s v="014"/>
    <s v="Z1F0000338"/>
    <s v="1569"/>
    <s v="FC"/>
    <s v="00062253-00062310"/>
    <s v=""/>
    <s v=""/>
    <s v=""/>
    <s v=""/>
    <n v="0"/>
    <s v=""/>
    <s v="VENTAS NO CONTRIBUYENTES"/>
    <s v=""/>
    <n v="285056894"/>
    <n v="0"/>
    <n v="230140000"/>
    <n v="0"/>
    <s v="-"/>
    <n v="0"/>
    <n v="47342150"/>
    <s v="-"/>
    <n v="7574744"/>
    <n v="0"/>
    <s v="-"/>
    <n v="0"/>
    <n v="0"/>
    <s v="-"/>
    <n v="0"/>
  </r>
  <r>
    <s v="189"/>
    <x v="18"/>
    <x v="0"/>
    <s v="015"/>
    <s v="Z1B8050356"/>
    <s v="1705"/>
    <s v="FC"/>
    <s v="000897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0"/>
    <x v="18"/>
    <x v="0"/>
    <s v="017"/>
    <s v="Z7C0004030"/>
    <s v="0164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91"/>
    <x v="19"/>
    <x v="0"/>
    <s v="001"/>
    <s v="Z1F0000700"/>
    <s v="1545"/>
    <s v="FC"/>
    <s v="23619000-23705000"/>
    <s v=""/>
    <s v=""/>
    <s v=""/>
    <s v=""/>
    <n v="0"/>
    <s v=""/>
    <s v="VENTAS NO CONTRIBUYENTES"/>
    <s v=""/>
    <n v="2883107445.6472001"/>
    <n v="0"/>
    <n v="2373927401.5"/>
    <n v="0"/>
    <s v="-"/>
    <n v="0"/>
    <n v="438948313.92000002"/>
    <s v="-"/>
    <n v="70231730.227200001"/>
    <n v="0"/>
    <s v="-"/>
    <n v="0"/>
    <n v="0"/>
    <s v="-"/>
    <n v="0"/>
  </r>
  <r>
    <s v="192"/>
    <x v="19"/>
    <x v="1"/>
    <s v="001"/>
    <s v="Z1F0017854"/>
    <s v="0455-0455"/>
    <s v="FC"/>
    <s v="00026482-00026535"/>
    <s v=""/>
    <s v=""/>
    <s v=""/>
    <s v=""/>
    <n v="0"/>
    <s v=""/>
    <s v="VENTAS NO CONTRIBUYENTES"/>
    <s v=""/>
    <n v="1161498367.2068"/>
    <n v="0"/>
    <n v="788906719"/>
    <n v="0"/>
    <s v="-"/>
    <n v="0"/>
    <n v="321199696.73000002"/>
    <s v="16"/>
    <n v="51391951.476799995"/>
    <n v="0"/>
    <s v="-"/>
    <n v="0"/>
    <n v="0"/>
    <s v="-"/>
    <n v="0"/>
  </r>
  <r>
    <s v="193"/>
    <x v="19"/>
    <x v="0"/>
    <s v="002"/>
    <s v="Z1B8050002"/>
    <s v="1880"/>
    <s v="FC"/>
    <s v="00171802-00171855"/>
    <s v=""/>
    <s v=""/>
    <s v=""/>
    <s v=""/>
    <n v="0"/>
    <s v=""/>
    <s v="VENTAS NO CONTRIBUYENTES"/>
    <s v=""/>
    <n v="1710905298.9099996"/>
    <n v="0"/>
    <n v="1364514935.5"/>
    <n v="0"/>
    <s v="-"/>
    <n v="0"/>
    <n v="298612382.25"/>
    <s v="16"/>
    <n v="47777981.160000004"/>
    <n v="0"/>
    <s v="-"/>
    <n v="0"/>
    <n v="0"/>
    <s v="-"/>
    <n v="0"/>
  </r>
  <r>
    <s v="194"/>
    <x v="19"/>
    <x v="0"/>
    <s v="002"/>
    <s v="Z1B8050149"/>
    <s v="1801"/>
    <s v="FC "/>
    <s v="00209561-00209601"/>
    <m/>
    <m/>
    <m/>
    <m/>
    <n v="0"/>
    <m/>
    <s v="VENTAS NO CONTRIBUYENTES"/>
    <m/>
    <n v="364252106.39999998"/>
    <n v="0"/>
    <n v="364252106.39999998"/>
    <n v="0"/>
    <s v="-"/>
    <n v="0"/>
    <n v="0"/>
    <s v="-"/>
    <n v="0"/>
    <n v="0"/>
    <s v="-"/>
    <n v="0"/>
    <n v="0"/>
    <s v="-"/>
    <n v="0"/>
  </r>
  <r>
    <s v="195"/>
    <x v="19"/>
    <x v="2"/>
    <s v="002"/>
    <s v="Z1F0008858"/>
    <s v="0905-0905"/>
    <s v="FC"/>
    <s v="00119423-00119588"/>
    <s v=""/>
    <s v=""/>
    <s v=""/>
    <s v=""/>
    <n v="0"/>
    <s v=""/>
    <s v="VENTAS NO CONTRIBUYENTES"/>
    <s v=""/>
    <n v="1247040700.75"/>
    <n v="0"/>
    <n v="1132154126.75"/>
    <n v="0"/>
    <s v="-"/>
    <n v="0"/>
    <n v="99040150"/>
    <s v="-"/>
    <n v="15846424"/>
    <n v="0"/>
    <s v="-"/>
    <n v="0"/>
    <n v="0"/>
    <s v="-"/>
    <n v="0"/>
  </r>
  <r>
    <s v="196"/>
    <x v="19"/>
    <x v="1"/>
    <s v="002"/>
    <s v="Z1F0017966"/>
    <s v="0451-0451"/>
    <s v="FC"/>
    <s v="00013090-00013163"/>
    <s v=""/>
    <s v=""/>
    <s v=""/>
    <s v=""/>
    <n v="0"/>
    <s v=""/>
    <s v="VENTAS NO CONTRIBUYENTES"/>
    <s v=""/>
    <n v="1898429582.3527999"/>
    <n v="0"/>
    <n v="1377485176.75"/>
    <n v="0"/>
    <s v="-"/>
    <n v="0"/>
    <n v="449090004.82999998"/>
    <s v="16"/>
    <n v="71854400.772800013"/>
    <n v="0"/>
    <s v="-"/>
    <n v="0"/>
    <n v="0"/>
    <s v="-"/>
    <n v="0"/>
  </r>
  <r>
    <s v="197"/>
    <x v="19"/>
    <x v="2"/>
    <s v="002"/>
    <s v="Z1F0008858"/>
    <s v="0905"/>
    <s v="NC"/>
    <s v=""/>
    <s v="00000146"/>
    <s v=""/>
    <s v="00119526"/>
    <s v="20/5/2021"/>
    <n v="793000"/>
    <s v="VEN"/>
    <s v="ELIOBER"/>
    <s v="V26609926 "/>
    <n v="-793000"/>
    <n v="0"/>
    <n v="-793000"/>
    <n v="0"/>
    <s v="-"/>
    <n v="0"/>
    <n v="0"/>
    <s v="-"/>
    <n v="0"/>
    <n v="0"/>
    <s v="-"/>
    <n v="0"/>
    <n v="0"/>
    <s v="-"/>
    <n v="0"/>
  </r>
  <r>
    <s v="198"/>
    <x v="19"/>
    <x v="0"/>
    <s v="003"/>
    <s v="Z1B8051199"/>
    <s v="1966"/>
    <s v="NC"/>
    <s v=""/>
    <s v="00000194"/>
    <s v=""/>
    <s v="00200959"/>
    <s v="20/5/2021"/>
    <n v="2157600"/>
    <s v="VEN"/>
    <s v="ANDRES"/>
    <s v="V24462703"/>
    <n v="-2157600"/>
    <n v="0"/>
    <n v="0"/>
    <n v="0"/>
    <s v="-"/>
    <n v="0"/>
    <n v="-1860000"/>
    <s v="16"/>
    <n v="-297600"/>
    <n v="0"/>
    <s v="-"/>
    <n v="0"/>
    <n v="0"/>
    <s v="-"/>
    <n v="0"/>
  </r>
  <r>
    <s v="199"/>
    <x v="19"/>
    <x v="0"/>
    <s v="003"/>
    <s v="Z1B8051199"/>
    <s v="1966"/>
    <s v="FC"/>
    <s v="00200887-00200976"/>
    <s v=""/>
    <s v=""/>
    <s v=""/>
    <s v=""/>
    <n v="0"/>
    <s v=""/>
    <s v="VENTAS NO CONTRIBUYENTES"/>
    <s v=""/>
    <n v="2324835931.04"/>
    <n v="0"/>
    <n v="1967540974"/>
    <n v="0"/>
    <s v="-"/>
    <n v="0"/>
    <n v="308012894"/>
    <s v="16"/>
    <n v="49282063.039999999"/>
    <n v="0"/>
    <s v="-"/>
    <n v="0"/>
    <n v="0"/>
    <s v="-"/>
    <n v="0"/>
  </r>
  <r>
    <s v="200"/>
    <x v="19"/>
    <x v="1"/>
    <s v="003"/>
    <s v="Z1F0017848"/>
    <s v="0446-0446"/>
    <s v="FC"/>
    <s v="00021694-00021749"/>
    <s v=""/>
    <s v=""/>
    <s v=""/>
    <s v=""/>
    <n v="0"/>
    <s v=""/>
    <s v="VENTAS NO CONTRIBUYENTES"/>
    <s v=""/>
    <n v="1781080413.4155998"/>
    <n v="0"/>
    <n v="1247972525.25"/>
    <n v="0"/>
    <s v="-"/>
    <n v="0"/>
    <n v="459575765.65999997"/>
    <s v="16"/>
    <n v="73532122.505600005"/>
    <n v="0"/>
    <s v="-"/>
    <n v="0"/>
    <n v="0"/>
    <s v="-"/>
    <n v="0"/>
  </r>
  <r>
    <s v="201"/>
    <x v="19"/>
    <x v="2"/>
    <s v="003"/>
    <s v="Z1F0008965"/>
    <s v="0894-0894"/>
    <s v="FC"/>
    <s v="00115577-00115681"/>
    <s v=""/>
    <s v=""/>
    <s v=""/>
    <s v=""/>
    <n v="0"/>
    <s v=""/>
    <s v="VENTAS NO CONTRIBUYENTES"/>
    <s v=""/>
    <n v="844979946.75"/>
    <n v="0"/>
    <n v="801756548.75"/>
    <n v="0"/>
    <s v="-"/>
    <n v="0"/>
    <n v="37261550"/>
    <s v="16"/>
    <n v="5961848"/>
    <n v="0"/>
    <s v="-"/>
    <n v="0"/>
    <n v="0"/>
    <s v="-"/>
    <n v="0"/>
  </r>
  <r>
    <s v="202"/>
    <x v="19"/>
    <x v="0"/>
    <s v="004"/>
    <s v="Z1B8050937"/>
    <s v="1808"/>
    <s v="FC"/>
    <s v="00166944-00167016"/>
    <s v=""/>
    <s v=""/>
    <s v=""/>
    <s v=""/>
    <n v="0"/>
    <s v=""/>
    <s v="VENTAS NO CONTRIBUYENTES"/>
    <s v=""/>
    <n v="3129679927.5800004"/>
    <n v="0"/>
    <n v="2455621029.75"/>
    <n v="0"/>
    <s v="-"/>
    <n v="0"/>
    <n v="581085256.75"/>
    <s v="16"/>
    <n v="92973641.080000013"/>
    <n v="0"/>
    <s v="-"/>
    <n v="0"/>
    <n v="0"/>
    <s v="-"/>
    <n v="0"/>
  </r>
  <r>
    <s v="203"/>
    <x v="19"/>
    <x v="1"/>
    <s v="004"/>
    <s v="Z1F0017963"/>
    <s v="0448-0448"/>
    <s v="FC"/>
    <s v="00013143-00013192"/>
    <s v=""/>
    <s v=""/>
    <s v=""/>
    <s v=""/>
    <n v="0"/>
    <s v=""/>
    <s v="VENTAS NO CONTRIBUYENTES"/>
    <s v=""/>
    <n v="1229645072.1048"/>
    <n v="0"/>
    <n v="886836316.24999976"/>
    <n v="0"/>
    <s v="-"/>
    <n v="0"/>
    <n v="295524789.52999997"/>
    <s v="16"/>
    <n v="47283966.3248"/>
    <n v="0"/>
    <s v="-"/>
    <n v="0"/>
    <n v="0"/>
    <s v="-"/>
    <n v="0"/>
  </r>
  <r>
    <s v="204"/>
    <x v="19"/>
    <x v="1"/>
    <s v="004"/>
    <s v="Z1F0017963"/>
    <s v="0448"/>
    <s v="FC"/>
    <s v="00013193"/>
    <s v=""/>
    <s v=""/>
    <s v=""/>
    <s v=""/>
    <n v="0"/>
    <s v=""/>
    <s v="AUTOSERVICIOS CRISS"/>
    <s v="J294282792"/>
    <n v="14787000"/>
    <n v="0"/>
    <n v="14787000"/>
    <n v="0"/>
    <s v="-"/>
    <n v="0"/>
    <n v="0"/>
    <s v="-"/>
    <n v="0"/>
    <n v="0"/>
    <s v="-"/>
    <n v="0"/>
    <n v="0"/>
    <s v="-"/>
    <n v="0"/>
  </r>
  <r>
    <s v="205"/>
    <x v="19"/>
    <x v="1"/>
    <s v="004"/>
    <s v="Z1F0017963"/>
    <s v="0448-0448"/>
    <s v="FC"/>
    <s v="00013194-00013221"/>
    <s v=""/>
    <s v=""/>
    <s v=""/>
    <s v=""/>
    <n v="0"/>
    <s v=""/>
    <s v="VENTAS NO CONTRIBUYENTES"/>
    <s v=""/>
    <n v="578725103.48000002"/>
    <n v="0"/>
    <n v="410670274"/>
    <n v="0"/>
    <s v="-"/>
    <n v="0"/>
    <n v="144874853"/>
    <s v="16"/>
    <n v="23179976.48"/>
    <n v="0"/>
    <s v="-"/>
    <n v="0"/>
    <n v="0"/>
    <s v="-"/>
    <n v="0"/>
  </r>
  <r>
    <s v="206"/>
    <x v="19"/>
    <x v="0"/>
    <s v="005"/>
    <s v="Z1B8050363"/>
    <s v="1959"/>
    <s v="FC"/>
    <s v="00181173-00181277"/>
    <s v=""/>
    <s v=""/>
    <s v=""/>
    <s v=""/>
    <n v="0"/>
    <s v=""/>
    <s v="VENTAS NO CONTRIBUYENTES"/>
    <s v=""/>
    <n v="3287395560.8800006"/>
    <n v="0"/>
    <n v="2464203190.0999999"/>
    <n v="0"/>
    <s v="-"/>
    <n v="0"/>
    <n v="709648595.5"/>
    <s v="16"/>
    <n v="113543775.28000002"/>
    <n v="0"/>
    <s v="-"/>
    <n v="0"/>
    <n v="0"/>
    <s v="-"/>
    <n v="0"/>
  </r>
  <r>
    <s v="207"/>
    <x v="19"/>
    <x v="1"/>
    <s v="005"/>
    <s v="Z1F0017998"/>
    <s v="0441-0441"/>
    <s v="FC"/>
    <s v="00017007-00017078"/>
    <s v=""/>
    <s v=""/>
    <s v=""/>
    <s v=""/>
    <n v="0"/>
    <s v=""/>
    <s v="VENTAS NO CONTRIBUYENTES"/>
    <s v=""/>
    <n v="1661662841.6615999"/>
    <n v="0"/>
    <n v="1042853146.5"/>
    <n v="0"/>
    <s v="-"/>
    <n v="0"/>
    <n v="533456633.75999999"/>
    <s v="-"/>
    <n v="85353061.401600003"/>
    <n v="0"/>
    <s v="-"/>
    <n v="0"/>
    <n v="0"/>
    <s v="-"/>
    <n v="0"/>
  </r>
  <r>
    <s v="208"/>
    <x v="19"/>
    <x v="1"/>
    <s v="005"/>
    <s v="Z1F0017998"/>
    <s v="0441"/>
    <s v="FC"/>
    <s v="00017079"/>
    <s v=""/>
    <s v=""/>
    <s v=""/>
    <s v=""/>
    <n v="0"/>
    <s v=""/>
    <s v="ESTETICA YEYELA C.A"/>
    <s v="J401179045"/>
    <n v="121848600"/>
    <n v="0"/>
    <n v="121848600"/>
    <n v="0"/>
    <s v="-"/>
    <n v="0"/>
    <n v="0"/>
    <s v="-"/>
    <n v="0"/>
    <n v="0"/>
    <s v="-"/>
    <n v="0"/>
    <n v="0"/>
    <s v="-"/>
    <n v="0"/>
  </r>
  <r>
    <s v="209"/>
    <x v="19"/>
    <x v="1"/>
    <s v="005"/>
    <s v="Z1F0017998"/>
    <s v="0441-0441"/>
    <s v="FC"/>
    <s v="00017080-00017081"/>
    <s v=""/>
    <s v=""/>
    <s v=""/>
    <s v=""/>
    <n v="0"/>
    <s v=""/>
    <s v="VENTAS NO CONTRIBUYENTES"/>
    <s v=""/>
    <n v="79736057"/>
    <n v="0"/>
    <n v="49677093"/>
    <n v="0"/>
    <s v="-"/>
    <n v="0"/>
    <n v="25912900"/>
    <s v="16"/>
    <n v="4146064"/>
    <n v="0"/>
    <s v="-"/>
    <n v="0"/>
    <n v="0"/>
    <s v="-"/>
    <n v="0"/>
  </r>
  <r>
    <s v="210"/>
    <x v="19"/>
    <x v="0"/>
    <s v="006"/>
    <s v="Z1B8044815"/>
    <s v="1870"/>
    <s v="FC"/>
    <s v="00160904-00160998"/>
    <s v=""/>
    <s v=""/>
    <s v=""/>
    <s v=""/>
    <n v="0"/>
    <s v=""/>
    <s v="VENTAS NO CONTRIBUYENTES"/>
    <s v=""/>
    <n v="2093262387.3000002"/>
    <n v="0"/>
    <n v="1677572198.25"/>
    <n v="0"/>
    <s v="-"/>
    <n v="0"/>
    <n v="358353611.25"/>
    <s v="-"/>
    <n v="57336577.799999997"/>
    <n v="0"/>
    <s v="-"/>
    <n v="0"/>
    <n v="0"/>
    <s v="-"/>
    <n v="0"/>
  </r>
  <r>
    <s v="211"/>
    <x v="19"/>
    <x v="1"/>
    <s v="006"/>
    <s v="Z1F0017787"/>
    <s v="0412"/>
    <s v="FC"/>
    <s v="0000718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12"/>
    <x v="19"/>
    <x v="0"/>
    <s v="007"/>
    <s v="Z1B8050013"/>
    <s v="1908"/>
    <s v="FC"/>
    <s v="00180113-00180181"/>
    <s v=""/>
    <s v=""/>
    <s v=""/>
    <s v=""/>
    <n v="0"/>
    <s v=""/>
    <s v="VENTAS NO CONTRIBUYENTES"/>
    <s v=""/>
    <n v="2232285471.2516003"/>
    <n v="0"/>
    <n v="1569319340.5"/>
    <n v="0"/>
    <s v="-"/>
    <n v="0"/>
    <n v="571522526.50999999"/>
    <s v="16"/>
    <n v="91443604.241600007"/>
    <n v="0"/>
    <s v="-"/>
    <n v="0"/>
    <n v="0"/>
    <s v="-"/>
    <n v="0"/>
  </r>
  <r>
    <s v="213"/>
    <x v="19"/>
    <x v="0"/>
    <s v="008"/>
    <s v="Z1B8050003"/>
    <s v="1824"/>
    <s v="FC"/>
    <s v="00178337"/>
    <s v=""/>
    <s v=""/>
    <s v=""/>
    <s v=""/>
    <n v="0"/>
    <s v=""/>
    <s v="ALIMENTOS COMARCA"/>
    <s v="J40706967-5"/>
    <n v="160233839.25"/>
    <n v="0"/>
    <n v="86179961.25"/>
    <n v="63839550"/>
    <s v="16"/>
    <n v="10214328"/>
    <n v="0"/>
    <s v="-"/>
    <n v="0"/>
    <n v="0"/>
    <s v="-"/>
    <n v="0"/>
    <n v="0"/>
    <s v="-"/>
    <n v="0"/>
  </r>
  <r>
    <s v="214"/>
    <x v="19"/>
    <x v="0"/>
    <s v="008"/>
    <s v="Z1B8050003"/>
    <s v="1824"/>
    <s v="FC"/>
    <s v="00178312-00178336"/>
    <s v=""/>
    <s v=""/>
    <s v=""/>
    <s v=""/>
    <n v="0"/>
    <s v=""/>
    <s v="VENTAS NO CONTRIBUYENTES"/>
    <s v=""/>
    <n v="1261814958.5000002"/>
    <n v="0"/>
    <n v="889453283.75"/>
    <n v="0"/>
    <s v="-"/>
    <n v="0"/>
    <n v="321001443.75"/>
    <s v="-"/>
    <n v="51360231.000000007"/>
    <n v="0"/>
    <s v="-"/>
    <n v="0"/>
    <n v="0"/>
    <s v="-"/>
    <n v="0"/>
  </r>
  <r>
    <s v="215"/>
    <x v="19"/>
    <x v="0"/>
    <s v="008"/>
    <s v="Z1B8050003"/>
    <s v="1824"/>
    <s v="FC"/>
    <s v="00178338-00178371"/>
    <s v=""/>
    <s v=""/>
    <s v=""/>
    <s v=""/>
    <n v="0"/>
    <s v=""/>
    <s v="VENTAS NO CONTRIBUYENTES"/>
    <s v=""/>
    <n v="766985171.76359999"/>
    <n v="0"/>
    <n v="605040156"/>
    <n v="0"/>
    <s v="-"/>
    <n v="0"/>
    <n v="139607772.21000001"/>
    <s v="16"/>
    <n v="22337243.553599998"/>
    <n v="0"/>
    <s v="-"/>
    <n v="0"/>
    <n v="0"/>
    <s v="-"/>
    <n v="0"/>
  </r>
  <r>
    <s v="216"/>
    <x v="19"/>
    <x v="0"/>
    <s v="009"/>
    <s v="Z1B8014458"/>
    <s v="1876"/>
    <s v="FC"/>
    <s v="00182352-00182403"/>
    <s v=""/>
    <s v=""/>
    <s v=""/>
    <s v=""/>
    <n v="0"/>
    <s v=""/>
    <s v="VENTAS NO CONTRIBUYENTES"/>
    <s v=""/>
    <n v="1915704376.3868001"/>
    <n v="0"/>
    <n v="1427026027.75"/>
    <n v="0"/>
    <s v="-"/>
    <n v="0"/>
    <n v="421274438.48000002"/>
    <s v="16"/>
    <n v="67403910.156800002"/>
    <n v="0"/>
    <s v="-"/>
    <n v="0"/>
    <n v="0"/>
    <s v="-"/>
    <n v="0"/>
  </r>
  <r>
    <s v="217"/>
    <x v="19"/>
    <x v="0"/>
    <s v="010"/>
    <s v="Z1F0000341"/>
    <s v="1348"/>
    <s v="FC"/>
    <s v="00079713-00079739"/>
    <s v=""/>
    <s v=""/>
    <s v=""/>
    <s v=""/>
    <n v="0"/>
    <s v=""/>
    <s v="VENTAS NO CONTRIBUYENTES"/>
    <s v=""/>
    <n v="501089588.06199998"/>
    <n v="0"/>
    <n v="353186346.50000006"/>
    <n v="0"/>
    <s v="-"/>
    <n v="0"/>
    <n v="127502794.44999999"/>
    <s v="-"/>
    <n v="20400447.111999996"/>
    <n v="0"/>
    <s v="-"/>
    <n v="0"/>
    <n v="0"/>
    <s v="-"/>
    <n v="0"/>
  </r>
  <r>
    <s v="218"/>
    <x v="19"/>
    <x v="0"/>
    <s v="011"/>
    <s v="Z1F0004616"/>
    <s v="0779-0779"/>
    <s v="FC"/>
    <s v="00104880-00105009"/>
    <s v=""/>
    <s v=""/>
    <s v=""/>
    <s v=""/>
    <n v="0"/>
    <s v=""/>
    <s v="VENTAS NO CONTRIBUYENTES"/>
    <s v=""/>
    <n v="1123786458.25"/>
    <n v="0"/>
    <n v="1029638364.25"/>
    <n v="0"/>
    <s v="-"/>
    <n v="0"/>
    <n v="81162150"/>
    <s v="-"/>
    <n v="12985944"/>
    <n v="0"/>
    <s v="-"/>
    <n v="0"/>
    <n v="0"/>
    <s v="-"/>
    <n v="0"/>
  </r>
  <r>
    <s v="219"/>
    <x v="19"/>
    <x v="0"/>
    <s v="012"/>
    <s v="Z1B8038506"/>
    <s v="1728"/>
    <s v="FC"/>
    <s v="0007505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20"/>
    <x v="19"/>
    <x v="0"/>
    <s v="013"/>
    <s v="Z1B8050578"/>
    <s v="1685-1685"/>
    <s v="FC"/>
    <s v="00152104-00152179"/>
    <s v=""/>
    <s v=""/>
    <s v=""/>
    <s v=""/>
    <n v="0"/>
    <s v=""/>
    <s v="VENTAS NO CONTRIBUYENTES"/>
    <s v=""/>
    <n v="663602930.92000008"/>
    <n v="0"/>
    <n v="594390045.25"/>
    <n v="0"/>
    <s v="-"/>
    <n v="0"/>
    <n v="59666280.75"/>
    <s v="-"/>
    <n v="9546604.9199999999"/>
    <n v="0"/>
    <s v="-"/>
    <n v="0"/>
    <n v="0"/>
    <s v="-"/>
    <n v="0"/>
  </r>
  <r>
    <s v="221"/>
    <x v="19"/>
    <x v="0"/>
    <s v="014"/>
    <s v="Z1F0000338"/>
    <s v="1570"/>
    <s v="FC"/>
    <s v="00062311-00062379"/>
    <s v=""/>
    <s v=""/>
    <s v=""/>
    <s v=""/>
    <n v="0"/>
    <s v=""/>
    <s v="VENTAS NO CONTRIBUYENTES"/>
    <s v=""/>
    <n v="353675114"/>
    <n v="0"/>
    <n v="288060700"/>
    <n v="0"/>
    <s v="-"/>
    <n v="0"/>
    <n v="56564150"/>
    <s v="-"/>
    <n v="9050264"/>
    <n v="0"/>
    <s v="-"/>
    <n v="0"/>
    <n v="0"/>
    <s v="-"/>
    <n v="0"/>
  </r>
  <r>
    <s v="222"/>
    <x v="19"/>
    <x v="0"/>
    <s v="015"/>
    <s v="Z1B8050356"/>
    <s v="1706"/>
    <s v="FC"/>
    <s v="0008973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23"/>
    <x v="19"/>
    <x v="0"/>
    <s v="017"/>
    <s v="Z7C0004030"/>
    <s v="0165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24"/>
    <x v="20"/>
    <x v="0"/>
    <s v="001"/>
    <s v="Z1F0000700"/>
    <s v="1546"/>
    <s v="FC"/>
    <s v="23706000-23822001"/>
    <s v=""/>
    <s v=""/>
    <s v=""/>
    <s v=""/>
    <n v="0"/>
    <s v=""/>
    <s v="VENTAS NO CONTRIBUYENTES"/>
    <s v=""/>
    <n v="2634714427.1300001"/>
    <n v="0"/>
    <n v="2180176835.0999999"/>
    <n v="0"/>
    <s v="-"/>
    <n v="0"/>
    <n v="391842751.75"/>
    <s v="-"/>
    <n v="62694840.280000001"/>
    <n v="0"/>
    <s v="-"/>
    <n v="0"/>
    <n v="0"/>
    <s v="-"/>
    <n v="0"/>
  </r>
  <r>
    <s v="225"/>
    <x v="20"/>
    <x v="1"/>
    <s v="001"/>
    <s v="Z1F0017854"/>
    <s v="0456-0456"/>
    <s v="FC"/>
    <s v="00026537-00026552"/>
    <s v=""/>
    <s v=""/>
    <s v=""/>
    <s v=""/>
    <n v="0"/>
    <s v=""/>
    <s v="VENTAS NO CONTRIBUYENTES"/>
    <s v=""/>
    <n v="189707543.54119998"/>
    <n v="0"/>
    <n v="106407516"/>
    <n v="0"/>
    <s v="-"/>
    <n v="0"/>
    <n v="71810368.569999993"/>
    <s v="-"/>
    <n v="11489658.9712"/>
    <n v="0"/>
    <s v="-"/>
    <n v="0"/>
    <n v="0"/>
    <s v="-"/>
    <n v="0"/>
  </r>
  <r>
    <s v="226"/>
    <x v="20"/>
    <x v="1"/>
    <s v="001"/>
    <s v="Z1F0017854"/>
    <s v="0456"/>
    <s v="FC"/>
    <s v="00026553"/>
    <s v=""/>
    <s v=""/>
    <s v=""/>
    <s v=""/>
    <n v="0"/>
    <s v=""/>
    <s v="INVERSIONES AGU AMARINEC.A"/>
    <s v="J299380490"/>
    <n v="102696800"/>
    <n v="0"/>
    <n v="99100800"/>
    <n v="3100000"/>
    <s v="16"/>
    <n v="496000"/>
    <n v="0"/>
    <s v="-"/>
    <n v="0"/>
    <n v="0"/>
    <s v="-"/>
    <n v="0"/>
    <n v="0"/>
    <s v="-"/>
    <n v="0"/>
  </r>
  <r>
    <s v="227"/>
    <x v="20"/>
    <x v="1"/>
    <s v="001"/>
    <s v="Z1F0017854"/>
    <s v="0456-0456"/>
    <s v="FC"/>
    <s v="00026554-00026614"/>
    <s v=""/>
    <s v=""/>
    <s v=""/>
    <s v=""/>
    <n v="0"/>
    <s v=""/>
    <s v="VENTAS NO CONTRIBUYENTES"/>
    <s v=""/>
    <n v="1813304639.9599998"/>
    <n v="0"/>
    <n v="1275897890"/>
    <n v="0"/>
    <s v="-"/>
    <n v="0"/>
    <n v="463281681"/>
    <s v="-"/>
    <n v="74125068.959999993"/>
    <n v="0"/>
    <s v="-"/>
    <n v="0"/>
    <n v="0"/>
    <s v="-"/>
    <n v="0"/>
  </r>
  <r>
    <s v="228"/>
    <x v="20"/>
    <x v="1"/>
    <s v="001"/>
    <s v="Z1F0017854"/>
    <s v="0456"/>
    <s v="FC"/>
    <s v="00026615"/>
    <s v=""/>
    <s v=""/>
    <s v=""/>
    <s v=""/>
    <n v="0"/>
    <s v=""/>
    <s v="CANDY HOUSE AND CHOCOLATE. CA."/>
    <s v="J411053520"/>
    <n v="14701440"/>
    <n v="0"/>
    <n v="14701440"/>
    <n v="0"/>
    <s v="-"/>
    <n v="0"/>
    <n v="0"/>
    <s v="-"/>
    <n v="0"/>
    <n v="0"/>
    <s v="-"/>
    <n v="0"/>
    <n v="0"/>
    <s v="-"/>
    <n v="0"/>
  </r>
  <r>
    <s v="229"/>
    <x v="20"/>
    <x v="1"/>
    <s v="001"/>
    <s v="Z1F0017854"/>
    <s v="0456-0456"/>
    <s v="FC"/>
    <s v="00026616-00026664"/>
    <s v=""/>
    <s v=""/>
    <s v=""/>
    <s v=""/>
    <n v="0"/>
    <s v=""/>
    <s v="VENTAS NO CONTRIBUYENTES"/>
    <s v=""/>
    <n v="1454369349.1027999"/>
    <n v="0"/>
    <n v="875740579.5"/>
    <n v="0"/>
    <s v="-"/>
    <n v="0"/>
    <n v="498817904.82999998"/>
    <s v="-"/>
    <n v="79810864.772799999"/>
    <n v="0"/>
    <s v="-"/>
    <n v="0"/>
    <n v="0"/>
    <s v="-"/>
    <n v="0"/>
  </r>
  <r>
    <s v="230"/>
    <x v="20"/>
    <x v="0"/>
    <s v="002"/>
    <s v="Z1B8050002"/>
    <s v="1881"/>
    <s v="FC"/>
    <s v="00171885"/>
    <s v=""/>
    <s v=""/>
    <s v=""/>
    <s v=""/>
    <n v="0"/>
    <s v=""/>
    <s v="FINCA AGRILUGO 2018 C.A"/>
    <s v="J-41240761-9 "/>
    <n v="73519104"/>
    <n v="0"/>
    <n v="54284100"/>
    <n v="16581900"/>
    <s v="16"/>
    <n v="2653104"/>
    <n v="0"/>
    <s v="-"/>
    <n v="0"/>
    <n v="0"/>
    <s v="-"/>
    <n v="0"/>
    <n v="0"/>
    <s v="-"/>
    <n v="0"/>
  </r>
  <r>
    <s v="231"/>
    <x v="20"/>
    <x v="0"/>
    <s v="002"/>
    <s v="Z1B8050002"/>
    <s v="1881"/>
    <s v="FC"/>
    <s v="00171856-00171884"/>
    <s v=""/>
    <s v=""/>
    <s v=""/>
    <s v=""/>
    <n v="0"/>
    <s v=""/>
    <s v="VENTAS NO CONTRIBUYENTES"/>
    <s v=""/>
    <n v="1270560815.9099998"/>
    <n v="0"/>
    <n v="928061288.25"/>
    <n v="0"/>
    <s v="-"/>
    <n v="0"/>
    <n v="295258213.5"/>
    <s v="-"/>
    <n v="47241314.159999996"/>
    <n v="0"/>
    <s v="-"/>
    <n v="0"/>
    <n v="0"/>
    <s v="-"/>
    <n v="0"/>
  </r>
  <r>
    <s v="232"/>
    <x v="20"/>
    <x v="0"/>
    <s v="002"/>
    <s v="Z1B8050002"/>
    <s v="1881"/>
    <s v="FC"/>
    <s v="00171886-00171923"/>
    <s v=""/>
    <s v=""/>
    <s v=""/>
    <s v=""/>
    <n v="0"/>
    <s v=""/>
    <s v="VENTAS NO CONTRIBUYENTES"/>
    <s v=""/>
    <n v="1696450761.1200001"/>
    <n v="0"/>
    <n v="1326041293"/>
    <n v="0"/>
    <s v="-"/>
    <n v="0"/>
    <n v="319318507"/>
    <s v="16"/>
    <n v="51090961.120000005"/>
    <n v="0"/>
    <s v="-"/>
    <n v="0"/>
    <n v="0"/>
    <s v="-"/>
    <n v="0"/>
  </r>
  <r>
    <s v="233"/>
    <x v="20"/>
    <x v="0"/>
    <s v="002"/>
    <s v="Z1B8050149"/>
    <s v="1802"/>
    <s v="FC "/>
    <s v="00209602-00209696"/>
    <m/>
    <m/>
    <m/>
    <m/>
    <n v="0"/>
    <m/>
    <s v="VENTAS NO CONTRIBUYENTES"/>
    <m/>
    <n v="1363619509.8175998"/>
    <n v="0"/>
    <n v="1346279509.8199999"/>
    <n v="0"/>
    <s v="-"/>
    <n v="0"/>
    <n v="14948275.859999999"/>
    <s v="-"/>
    <n v="2391724.1376"/>
    <n v="0"/>
    <s v="-"/>
    <n v="0"/>
    <n v="0"/>
    <s v="-"/>
    <n v="0"/>
  </r>
  <r>
    <s v="234"/>
    <x v="20"/>
    <x v="1"/>
    <s v="002"/>
    <s v="Z1F0017966"/>
    <s v="0452-0452"/>
    <s v="FC"/>
    <s v="00013164-00013186"/>
    <s v=""/>
    <s v=""/>
    <s v=""/>
    <s v=""/>
    <n v="0"/>
    <s v=""/>
    <s v="VENTAS NO CONTRIBUYENTES"/>
    <s v=""/>
    <n v="670166771.41999996"/>
    <n v="0"/>
    <n v="487916924.5"/>
    <n v="0"/>
    <s v="-"/>
    <n v="0"/>
    <n v="157111937"/>
    <s v="-"/>
    <n v="25137909.920000002"/>
    <n v="0"/>
    <s v="-"/>
    <n v="0"/>
    <n v="0"/>
    <s v="-"/>
    <n v="0"/>
  </r>
  <r>
    <s v="235"/>
    <x v="20"/>
    <x v="2"/>
    <s v="002"/>
    <s v="Z1F0008858"/>
    <s v="0906-0906"/>
    <s v="FC"/>
    <s v="00119589-00119740"/>
    <s v=""/>
    <s v=""/>
    <s v=""/>
    <s v=""/>
    <n v="0"/>
    <s v=""/>
    <s v="VENTAS NO CONTRIBUYENTES"/>
    <s v=""/>
    <n v="973067862"/>
    <n v="0"/>
    <n v="909217286"/>
    <n v="0"/>
    <s v="-"/>
    <n v="0"/>
    <n v="55043600"/>
    <s v="16"/>
    <n v="8806976"/>
    <n v="0"/>
    <s v="-"/>
    <n v="0"/>
    <n v="0"/>
    <s v="-"/>
    <n v="0"/>
  </r>
  <r>
    <s v="236"/>
    <x v="20"/>
    <x v="0"/>
    <s v="003"/>
    <s v="Z1B8051199"/>
    <s v="1967"/>
    <s v="FC"/>
    <s v="00201039"/>
    <s v=""/>
    <s v=""/>
    <s v=""/>
    <s v=""/>
    <n v="0"/>
    <s v=""/>
    <s v="GRUPO CORPORATIVO MANUBER C.A"/>
    <s v="J-40982131-5"/>
    <n v="33044446.280000001"/>
    <n v="0"/>
    <n v="17749112"/>
    <n v="13185633"/>
    <s v="16"/>
    <n v="2109701.2799999998"/>
    <n v="0"/>
    <s v="-"/>
    <n v="0"/>
    <n v="0"/>
    <s v="-"/>
    <n v="0"/>
    <n v="0"/>
    <s v="-"/>
    <n v="0"/>
  </r>
  <r>
    <s v="237"/>
    <x v="20"/>
    <x v="0"/>
    <s v="003"/>
    <s v="Z1B8051199"/>
    <s v="1967"/>
    <s v="NC"/>
    <s v=""/>
    <s v="00000195"/>
    <s v=""/>
    <s v="00200960"/>
    <s v="20/5/2021"/>
    <n v="14898600"/>
    <s v="VEN"/>
    <s v="ANDRES"/>
    <s v="V24462703"/>
    <n v="-9349600"/>
    <n v="0"/>
    <n v="0"/>
    <n v="0"/>
    <s v="-"/>
    <n v="0"/>
    <n v="-8060000"/>
    <s v="16"/>
    <n v="-1289600"/>
    <n v="0"/>
    <s v="-"/>
    <n v="0"/>
    <n v="0"/>
    <s v="-"/>
    <n v="0"/>
  </r>
  <r>
    <s v="238"/>
    <x v="20"/>
    <x v="0"/>
    <s v="003"/>
    <s v="Z1B8051199"/>
    <s v="1967"/>
    <s v="FC"/>
    <s v="00200977-00201038"/>
    <s v=""/>
    <s v=""/>
    <s v=""/>
    <s v=""/>
    <n v="0"/>
    <s v=""/>
    <s v="VENTAS NO CONTRIBUYENTES"/>
    <s v=""/>
    <n v="2422522801.6280003"/>
    <n v="0"/>
    <n v="1865443638.0000002"/>
    <n v="0"/>
    <s v="-"/>
    <n v="0"/>
    <n v="480240658.30000001"/>
    <s v="-"/>
    <n v="76838505.327999994"/>
    <n v="0"/>
    <s v="-"/>
    <n v="0"/>
    <n v="0"/>
    <s v="-"/>
    <n v="0"/>
  </r>
  <r>
    <s v="239"/>
    <x v="20"/>
    <x v="0"/>
    <s v="003"/>
    <s v="Z1B8051199"/>
    <s v="1967"/>
    <s v="FC"/>
    <s v="00201040-00201049"/>
    <s v=""/>
    <s v=""/>
    <s v=""/>
    <s v=""/>
    <n v="0"/>
    <s v=""/>
    <s v="VENTAS NO CONTRIBUYENTES"/>
    <s v=""/>
    <n v="249950596.31800002"/>
    <n v="0"/>
    <n v="160738115.5"/>
    <n v="0"/>
    <s v="-"/>
    <n v="0"/>
    <n v="76907311.049999997"/>
    <s v="16"/>
    <n v="12305169.767999999"/>
    <n v="0"/>
    <s v="-"/>
    <n v="0"/>
    <n v="0"/>
    <s v="-"/>
    <n v="0"/>
  </r>
  <r>
    <s v="240"/>
    <x v="20"/>
    <x v="1"/>
    <s v="003"/>
    <s v="Z1F0017848"/>
    <s v="0447-0447"/>
    <s v="FC"/>
    <s v="00021761-00021822"/>
    <s v=""/>
    <s v=""/>
    <s v=""/>
    <s v=""/>
    <n v="0"/>
    <s v=""/>
    <s v="VENTAS NO CONTRIBUYENTES"/>
    <s v=""/>
    <n v="1369471522.02"/>
    <n v="0"/>
    <n v="1014445231.5"/>
    <n v="0"/>
    <s v="-"/>
    <n v="0"/>
    <n v="306057147"/>
    <s v="16"/>
    <n v="48969143.520000003"/>
    <n v="0"/>
    <s v="-"/>
    <n v="0"/>
    <n v="0"/>
    <s v="-"/>
    <n v="0"/>
  </r>
  <r>
    <s v="241"/>
    <x v="20"/>
    <x v="1"/>
    <s v="003"/>
    <s v="Z1F0017848"/>
    <s v="0447"/>
    <s v="FC"/>
    <s v="00021823"/>
    <s v=""/>
    <s v=""/>
    <s v=""/>
    <s v=""/>
    <n v="0"/>
    <s v=""/>
    <s v="SERSUBECA C.A."/>
    <s v="J410219530"/>
    <n v="108527404"/>
    <n v="0"/>
    <n v="97743000"/>
    <n v="9296900"/>
    <s v="16"/>
    <n v="1487504"/>
    <n v="0"/>
    <s v="-"/>
    <n v="0"/>
    <n v="0"/>
    <s v="-"/>
    <n v="0"/>
    <n v="0"/>
    <s v="-"/>
    <n v="0"/>
  </r>
  <r>
    <s v="242"/>
    <x v="20"/>
    <x v="1"/>
    <s v="003"/>
    <s v="Z1F0017848"/>
    <s v="0447-0447"/>
    <s v="FC"/>
    <s v="00021824-00021861"/>
    <s v=""/>
    <s v=""/>
    <s v=""/>
    <s v=""/>
    <n v="0"/>
    <s v=""/>
    <s v="VENTAS NO CONTRIBUYENTES"/>
    <s v=""/>
    <n v="1230163939.9499998"/>
    <n v="0"/>
    <n v="915765839.75"/>
    <n v="0"/>
    <s v="-"/>
    <n v="0"/>
    <n v="271032845"/>
    <s v="16"/>
    <n v="43365255.199999996"/>
    <n v="0"/>
    <s v="-"/>
    <n v="0"/>
    <n v="0"/>
    <s v="-"/>
    <n v="0"/>
  </r>
  <r>
    <s v="243"/>
    <x v="20"/>
    <x v="2"/>
    <s v="003"/>
    <s v="Z1F0008965"/>
    <s v="0895-0895"/>
    <s v="FC"/>
    <s v="00115682-00115808"/>
    <s v=""/>
    <s v=""/>
    <s v=""/>
    <s v=""/>
    <n v="0"/>
    <s v=""/>
    <s v="VENTAS NO CONTRIBUYENTES"/>
    <s v=""/>
    <n v="662787544.5"/>
    <n v="0"/>
    <n v="617869908.5"/>
    <n v="0"/>
    <s v="-"/>
    <n v="0"/>
    <n v="38722100"/>
    <s v="16"/>
    <n v="6195536"/>
    <n v="0"/>
    <s v="-"/>
    <n v="0"/>
    <n v="0"/>
    <s v="-"/>
    <n v="0"/>
  </r>
  <r>
    <s v="244"/>
    <x v="20"/>
    <x v="0"/>
    <s v="004"/>
    <s v="Z1B8050937"/>
    <s v="1809"/>
    <s v="FC"/>
    <s v="00167044"/>
    <s v=""/>
    <s v=""/>
    <s v=""/>
    <s v=""/>
    <n v="0"/>
    <s v=""/>
    <s v="VICTOR TOREALBAS"/>
    <s v="V321281884"/>
    <n v="5687105"/>
    <n v="0"/>
    <n v="2461493"/>
    <n v="2780700"/>
    <s v="16"/>
    <n v="444912"/>
    <n v="0"/>
    <s v="-"/>
    <n v="0"/>
    <n v="0"/>
    <s v="-"/>
    <n v="0"/>
    <n v="0"/>
    <s v="-"/>
    <n v="0"/>
  </r>
  <r>
    <s v="245"/>
    <x v="20"/>
    <x v="0"/>
    <s v="004"/>
    <s v="Z1B8050937"/>
    <s v="1809"/>
    <s v="FC"/>
    <s v="00167078"/>
    <s v=""/>
    <s v=""/>
    <s v=""/>
    <s v=""/>
    <n v="0"/>
    <s v=""/>
    <s v="INVERSIONES HIGH MEDIA GROUP C.A"/>
    <s v="J-40482989-0"/>
    <n v="92990808.5"/>
    <n v="0"/>
    <n v="77348208.5"/>
    <n v="13485000"/>
    <s v="16"/>
    <n v="2157600"/>
    <n v="0"/>
    <s v="-"/>
    <n v="0"/>
    <n v="0"/>
    <s v="-"/>
    <n v="0"/>
    <n v="0"/>
    <s v="-"/>
    <n v="0"/>
  </r>
  <r>
    <s v="246"/>
    <x v="20"/>
    <x v="0"/>
    <s v="004"/>
    <s v="Z1B8050937"/>
    <s v="1809"/>
    <s v="FC"/>
    <s v="00167017-00167043"/>
    <s v=""/>
    <s v=""/>
    <s v=""/>
    <s v=""/>
    <n v="0"/>
    <s v=""/>
    <s v="VENTAS NO CONTRIBUYENTES"/>
    <s v=""/>
    <n v="922952513.75000012"/>
    <n v="0"/>
    <n v="694732823.25"/>
    <n v="0"/>
    <s v="-"/>
    <n v="0"/>
    <n v="196741112.5"/>
    <s v="16"/>
    <n v="31478578"/>
    <n v="0"/>
    <s v="-"/>
    <n v="0"/>
    <n v="0"/>
    <s v="-"/>
    <n v="0"/>
  </r>
  <r>
    <s v="247"/>
    <x v="20"/>
    <x v="0"/>
    <s v="004"/>
    <s v="Z1B8050937"/>
    <s v="1809"/>
    <s v="FC"/>
    <s v="00167045-00167077"/>
    <s v=""/>
    <s v=""/>
    <s v=""/>
    <s v=""/>
    <n v="0"/>
    <s v=""/>
    <s v="VENTAS NO CONTRIBUYENTES"/>
    <s v=""/>
    <n v="1152238235.5000002"/>
    <n v="0"/>
    <n v="900355690.5"/>
    <n v="0"/>
    <s v="-"/>
    <n v="0"/>
    <n v="217140125"/>
    <s v="16"/>
    <n v="34742420"/>
    <n v="0"/>
    <s v="-"/>
    <n v="0"/>
    <n v="0"/>
    <s v="-"/>
    <n v="0"/>
  </r>
  <r>
    <s v="248"/>
    <x v="20"/>
    <x v="0"/>
    <s v="004"/>
    <s v="Z1B8050937"/>
    <s v="1809"/>
    <s v="FC"/>
    <s v="00167079-00167097"/>
    <s v=""/>
    <s v=""/>
    <s v=""/>
    <s v=""/>
    <n v="0"/>
    <s v=""/>
    <s v="VENTAS NO CONTRIBUYENTES"/>
    <s v=""/>
    <n v="812871191.81999993"/>
    <n v="0"/>
    <n v="620671761"/>
    <n v="0"/>
    <s v="-"/>
    <n v="0"/>
    <n v="165689164.5"/>
    <s v="16"/>
    <n v="26510266.32"/>
    <n v="0"/>
    <s v="-"/>
    <n v="0"/>
    <n v="0"/>
    <s v="-"/>
    <n v="0"/>
  </r>
  <r>
    <s v="249"/>
    <x v="20"/>
    <x v="1"/>
    <s v="004"/>
    <s v="Z1F0017963"/>
    <s v="0449-0449"/>
    <s v="FC"/>
    <s v="00013222-00013279"/>
    <s v=""/>
    <s v=""/>
    <s v=""/>
    <s v=""/>
    <n v="0"/>
    <s v=""/>
    <s v="VENTAS NO CONTRIBUYENTES"/>
    <s v=""/>
    <n v="1397126215.4000001"/>
    <n v="0"/>
    <n v="887189502"/>
    <n v="0"/>
    <s v="-"/>
    <n v="0"/>
    <n v="439600615"/>
    <s v="16"/>
    <n v="70336098.400000006"/>
    <n v="0"/>
    <s v="-"/>
    <n v="0"/>
    <n v="0"/>
    <s v="-"/>
    <n v="0"/>
  </r>
  <r>
    <s v="250"/>
    <x v="20"/>
    <x v="1"/>
    <s v="004"/>
    <s v="Z1F0017963"/>
    <s v="0449-0449"/>
    <s v="FC"/>
    <s v="00013281-00013288"/>
    <s v=""/>
    <s v=""/>
    <s v=""/>
    <s v=""/>
    <n v="0"/>
    <s v=""/>
    <s v="VENTAS NO CONTRIBUYENTES"/>
    <s v=""/>
    <n v="288563266.81999999"/>
    <n v="0"/>
    <n v="220835142"/>
    <n v="0"/>
    <s v="-"/>
    <n v="0"/>
    <n v="58386314.5"/>
    <s v="16"/>
    <n v="9341810.3200000003"/>
    <n v="0"/>
    <s v="-"/>
    <n v="0"/>
    <n v="0"/>
    <s v="-"/>
    <n v="0"/>
  </r>
  <r>
    <s v="251"/>
    <x v="20"/>
    <x v="1"/>
    <s v="004"/>
    <s v="Z1F0017963"/>
    <s v="0449-0449"/>
    <s v="FC"/>
    <s v="004013268"/>
    <s v=""/>
    <s v=""/>
    <s v=""/>
    <s v=""/>
    <n v="0"/>
    <s v=""/>
    <s v="LUIS ALBERTO"/>
    <s v="V3473030"/>
    <n v="117820720"/>
    <n v="0"/>
    <n v="111191900"/>
    <n v="0"/>
    <s v="-"/>
    <n v="0"/>
    <n v="5714500"/>
    <s v="16"/>
    <n v="914320"/>
    <n v="0"/>
    <s v="-"/>
    <n v="0"/>
    <n v="0"/>
    <s v="-"/>
    <n v="0"/>
  </r>
  <r>
    <s v="252"/>
    <x v="20"/>
    <x v="0"/>
    <s v="005"/>
    <s v="Z1B8050363"/>
    <s v="1960"/>
    <s v="FC"/>
    <s v="00181278-00181378"/>
    <s v=""/>
    <s v=""/>
    <s v=""/>
    <s v=""/>
    <n v="0"/>
    <s v=""/>
    <s v="VENTAS NO CONTRIBUYENTES"/>
    <s v=""/>
    <n v="3044735401.7299995"/>
    <n v="0"/>
    <n v="2242673654.75"/>
    <n v="0"/>
    <s v="-"/>
    <n v="0"/>
    <n v="691432540.5"/>
    <s v="16"/>
    <n v="110629206.47999999"/>
    <n v="0"/>
    <s v="-"/>
    <n v="0"/>
    <n v="0"/>
    <s v="-"/>
    <n v="0"/>
  </r>
  <r>
    <s v="253"/>
    <x v="20"/>
    <x v="1"/>
    <s v="005"/>
    <s v="Z1F0017998"/>
    <s v="0442-0442"/>
    <s v="FC"/>
    <s v="00017082-00017172"/>
    <s v=""/>
    <s v=""/>
    <s v=""/>
    <s v=""/>
    <n v="0"/>
    <s v=""/>
    <s v="VENTAS NO CONTRIBUYENTES"/>
    <s v=""/>
    <n v="2197328668.9027996"/>
    <n v="0"/>
    <n v="1504583726.25"/>
    <n v="0"/>
    <s v="-"/>
    <n v="0"/>
    <n v="597193916.07999992"/>
    <s v="-"/>
    <n v="95551026.57280001"/>
    <n v="0"/>
    <s v="-"/>
    <n v="0"/>
    <n v="0"/>
    <s v="-"/>
    <n v="0"/>
  </r>
  <r>
    <s v="254"/>
    <x v="20"/>
    <x v="0"/>
    <s v="006"/>
    <s v="Z1B8044815"/>
    <s v="1871"/>
    <s v="FC"/>
    <s v="00160999-00161113"/>
    <s v=""/>
    <s v=""/>
    <s v=""/>
    <s v=""/>
    <n v="0"/>
    <s v=""/>
    <s v="VENTAS NO CONTRIBUYENTES"/>
    <s v=""/>
    <n v="2995550070.7399998"/>
    <n v="0"/>
    <n v="2271929004.5"/>
    <n v="0"/>
    <s v="-"/>
    <n v="0"/>
    <n v="623811264"/>
    <s v="-"/>
    <n v="99809802.24000001"/>
    <n v="0"/>
    <s v="-"/>
    <n v="0"/>
    <n v="0"/>
    <s v="-"/>
    <n v="0"/>
  </r>
  <r>
    <s v="255"/>
    <x v="20"/>
    <x v="1"/>
    <s v="006"/>
    <s v="Z1F0017787"/>
    <s v="0412"/>
    <s v="FC"/>
    <s v="0000718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256"/>
    <x v="20"/>
    <x v="0"/>
    <s v="007"/>
    <s v="Z1B8050013"/>
    <s v="1909"/>
    <s v="FC"/>
    <s v="00180240"/>
    <s v=""/>
    <s v=""/>
    <s v=""/>
    <s v=""/>
    <n v="0"/>
    <s v=""/>
    <s v="ESGUARNAT"/>
    <s v="G200004452"/>
    <n v="16253920"/>
    <n v="0"/>
    <n v="0"/>
    <n v="14012000"/>
    <s v="16"/>
    <n v="2241920"/>
    <n v="0"/>
    <s v="-"/>
    <n v="0"/>
    <n v="0"/>
    <s v="-"/>
    <n v="0"/>
    <n v="0"/>
    <s v="-"/>
    <n v="0"/>
  </r>
  <r>
    <s v="257"/>
    <x v="20"/>
    <x v="0"/>
    <s v="007"/>
    <s v="Z1B8050013"/>
    <s v="1909"/>
    <s v="FC"/>
    <s v="00180182-00180239"/>
    <s v=""/>
    <s v=""/>
    <s v=""/>
    <s v=""/>
    <n v="0"/>
    <s v=""/>
    <s v="VENTAS NO CONTRIBUYENTES"/>
    <s v=""/>
    <n v="2585230296.2800002"/>
    <n v="0"/>
    <n v="1871657838.5"/>
    <n v="0"/>
    <s v="-"/>
    <n v="0"/>
    <n v="615148670.5"/>
    <s v="-"/>
    <n v="98423787.280000001"/>
    <n v="0"/>
    <s v="-"/>
    <n v="0"/>
    <n v="0"/>
    <s v="-"/>
    <n v="0"/>
  </r>
  <r>
    <s v="258"/>
    <x v="20"/>
    <x v="0"/>
    <s v="007"/>
    <s v="Z1B8050013"/>
    <s v="1909"/>
    <s v="FC"/>
    <s v="00180241-00180273"/>
    <s v=""/>
    <s v=""/>
    <s v=""/>
    <s v=""/>
    <n v="0"/>
    <s v=""/>
    <s v="VENTAS NO CONTRIBUYENTES"/>
    <s v=""/>
    <n v="824008262"/>
    <n v="0"/>
    <n v="609418049.5"/>
    <n v="0"/>
    <s v="-"/>
    <n v="0"/>
    <n v="184991562.5"/>
    <s v="16"/>
    <n v="29598650"/>
    <n v="0"/>
    <s v="-"/>
    <n v="0"/>
    <n v="0"/>
    <s v="-"/>
    <n v="0"/>
  </r>
  <r>
    <s v="259"/>
    <x v="20"/>
    <x v="1"/>
    <s v="008"/>
    <s v="Z1F0017970"/>
    <s v="0080-0080"/>
    <s v="FC"/>
    <s v="00001152-00001169"/>
    <s v=""/>
    <s v=""/>
    <s v=""/>
    <s v=""/>
    <n v="0"/>
    <s v=""/>
    <s v="VENTAS NO CONTRIBUYENTES"/>
    <s v=""/>
    <n v="163654828"/>
    <n v="0"/>
    <n v="72341600"/>
    <n v="0"/>
    <s v="-"/>
    <n v="0"/>
    <n v="78718300"/>
    <s v="16"/>
    <n v="12594928"/>
    <n v="0"/>
    <s v="-"/>
    <n v="0"/>
    <n v="0"/>
    <s v="-"/>
    <n v="0"/>
  </r>
  <r>
    <s v="260"/>
    <x v="20"/>
    <x v="0"/>
    <s v="008"/>
    <s v="Z1B8050003"/>
    <s v="1825"/>
    <s v="FC"/>
    <s v="00178410"/>
    <s v=""/>
    <s v=""/>
    <s v=""/>
    <s v=""/>
    <n v="0"/>
    <s v=""/>
    <s v="ALIMENTOS COMARCA C.A"/>
    <s v="J-40706967-5"/>
    <n v="180272205"/>
    <n v="0"/>
    <n v="180272205"/>
    <n v="0"/>
    <s v="-"/>
    <n v="0"/>
    <n v="0"/>
    <s v="-"/>
    <n v="0"/>
    <n v="0"/>
    <s v="-"/>
    <n v="0"/>
    <n v="0"/>
    <s v="-"/>
    <n v="0"/>
  </r>
  <r>
    <s v="261"/>
    <x v="20"/>
    <x v="0"/>
    <s v="008"/>
    <s v="Z1B8050003"/>
    <s v="1825"/>
    <s v="FC"/>
    <s v="00178372-00178409"/>
    <s v=""/>
    <s v=""/>
    <s v=""/>
    <s v=""/>
    <n v="0"/>
    <s v=""/>
    <s v="VENTAS NO CONTRIBUYENTES"/>
    <s v=""/>
    <n v="1490097267.98"/>
    <n v="0"/>
    <n v="1306605057"/>
    <n v="0"/>
    <s v="-"/>
    <n v="0"/>
    <n v="158182940.5"/>
    <s v="16"/>
    <n v="25309270.48"/>
    <n v="0"/>
    <s v="-"/>
    <n v="0"/>
    <n v="0"/>
    <s v="-"/>
    <n v="0"/>
  </r>
  <r>
    <s v="262"/>
    <x v="20"/>
    <x v="0"/>
    <s v="008"/>
    <s v="Z1B8050003"/>
    <s v="1825"/>
    <s v="FC"/>
    <s v="00178411-00178468"/>
    <s v=""/>
    <s v=""/>
    <s v=""/>
    <s v=""/>
    <n v="0"/>
    <s v=""/>
    <s v="VENTAS NO CONTRIBUYENTES"/>
    <s v=""/>
    <n v="1481448194.2535999"/>
    <n v="0"/>
    <n v="1190107388"/>
    <n v="0"/>
    <s v="-"/>
    <n v="0"/>
    <n v="251155867.46000001"/>
    <s v="16"/>
    <n v="40184938.7936"/>
    <n v="0"/>
    <s v="-"/>
    <n v="0"/>
    <n v="0"/>
    <s v="-"/>
    <n v="0"/>
  </r>
  <r>
    <s v="263"/>
    <x v="20"/>
    <x v="0"/>
    <s v="009"/>
    <s v="Z1B8014458"/>
    <s v="1877"/>
    <s v="FC"/>
    <s v="00182404-00182463"/>
    <s v=""/>
    <s v=""/>
    <s v=""/>
    <s v=""/>
    <n v="0"/>
    <s v=""/>
    <s v="VENTAS NO CONTRIBUYENTES"/>
    <s v=""/>
    <n v="2549116810.04"/>
    <n v="0"/>
    <n v="1962288941"/>
    <n v="0"/>
    <s v="-"/>
    <n v="0"/>
    <n v="505886094"/>
    <s v="-"/>
    <n v="80941775.039999992"/>
    <n v="0"/>
    <s v="-"/>
    <n v="0"/>
    <n v="0"/>
    <s v="-"/>
    <n v="0"/>
  </r>
  <r>
    <s v="264"/>
    <x v="20"/>
    <x v="0"/>
    <s v="010"/>
    <s v="Z1F0000341"/>
    <s v="1349"/>
    <s v="FC"/>
    <s v="00079740-00079788"/>
    <s v=""/>
    <s v=""/>
    <s v=""/>
    <s v=""/>
    <n v="0"/>
    <s v=""/>
    <s v="VENTAS NO CONTRIBUYENTES"/>
    <s v=""/>
    <n v="1427243902.5799999"/>
    <n v="0"/>
    <n v="1051362939.5"/>
    <n v="0"/>
    <s v="-"/>
    <n v="0"/>
    <n v="324035313"/>
    <s v="-"/>
    <n v="51845650.080000006"/>
    <n v="0"/>
    <s v="-"/>
    <n v="0"/>
    <n v="0"/>
    <s v="-"/>
    <n v="0"/>
  </r>
  <r>
    <s v="265"/>
    <x v="20"/>
    <x v="0"/>
    <s v="011"/>
    <s v="Z1F0004616"/>
    <s v="0780-0780"/>
    <s v="FC"/>
    <s v="00105010-00105035"/>
    <s v=""/>
    <s v=""/>
    <s v=""/>
    <s v=""/>
    <n v="0"/>
    <s v=""/>
    <s v="VENTAS NO CONTRIBUYENTES"/>
    <s v=""/>
    <n v="321215801"/>
    <n v="0"/>
    <n v="321215801"/>
    <n v="0"/>
    <s v="-"/>
    <n v="0"/>
    <n v="0"/>
    <s v="-"/>
    <n v="0"/>
    <n v="0"/>
    <s v="-"/>
    <n v="0"/>
    <n v="0"/>
    <s v="-"/>
    <n v="0"/>
  </r>
  <r>
    <s v="266"/>
    <x v="20"/>
    <x v="0"/>
    <s v="011"/>
    <s v="Z1F0004616"/>
    <s v="0780"/>
    <s v="FC"/>
    <s v="00105036"/>
    <s v=""/>
    <s v=""/>
    <s v=""/>
    <s v=""/>
    <n v="0"/>
    <s v=""/>
    <s v="LUCHERIA TEQUEEMPANADA"/>
    <s v="V294208320 "/>
    <n v="3565000"/>
    <n v="0"/>
    <n v="3565000"/>
    <n v="0"/>
    <s v="-"/>
    <n v="0"/>
    <n v="0"/>
    <s v="-"/>
    <n v="0"/>
    <n v="0"/>
    <s v="-"/>
    <n v="0"/>
    <n v="0"/>
    <s v="-"/>
    <n v="0"/>
  </r>
  <r>
    <s v="267"/>
    <x v="20"/>
    <x v="0"/>
    <s v="011"/>
    <s v="Z1F0004616"/>
    <s v="0780-0780"/>
    <s v="FC"/>
    <s v="00105037-00105159"/>
    <s v=""/>
    <s v=""/>
    <s v=""/>
    <s v=""/>
    <n v="0"/>
    <s v=""/>
    <s v="VENTAS NO CONTRIBUYENTES"/>
    <s v=""/>
    <n v="928604992"/>
    <n v="0"/>
    <n v="869012080"/>
    <n v="0"/>
    <s v="-"/>
    <n v="0"/>
    <n v="51373200"/>
    <s v="16"/>
    <n v="8219712"/>
    <n v="0"/>
    <s v="-"/>
    <n v="0"/>
    <n v="0"/>
    <s v="-"/>
    <n v="0"/>
  </r>
  <r>
    <s v="268"/>
    <x v="20"/>
    <x v="0"/>
    <s v="012"/>
    <s v="Z1B8038506"/>
    <s v="1729"/>
    <s v="NC"/>
    <s v=""/>
    <s v="00000093"/>
    <s v=""/>
    <s v="00075038"/>
    <s v="21/5/2021"/>
    <n v="12196020"/>
    <s v="VEN"/>
    <s v="MARITZA BERMUDEZ"/>
    <s v="V11820229 "/>
    <n v="-4112212"/>
    <n v="0"/>
    <n v="-2325000"/>
    <n v="0"/>
    <s v="-"/>
    <n v="0"/>
    <n v="-1540700"/>
    <s v="16"/>
    <n v="-246512"/>
    <n v="0"/>
    <s v="-"/>
    <n v="0"/>
    <n v="0"/>
    <s v="-"/>
    <n v="0"/>
  </r>
  <r>
    <s v="269"/>
    <x v="20"/>
    <x v="0"/>
    <s v="012"/>
    <s v="Z1B8038506"/>
    <s v="1729"/>
    <s v="FC"/>
    <s v="00075036-00075058"/>
    <s v=""/>
    <s v=""/>
    <s v=""/>
    <s v=""/>
    <n v="0"/>
    <s v=""/>
    <s v="VENTAS NO CONTRIBUYENTES"/>
    <s v=""/>
    <n v="301779017.62"/>
    <n v="0"/>
    <n v="124629827"/>
    <n v="0"/>
    <s v="-"/>
    <n v="0"/>
    <n v="152714819.5"/>
    <s v="-"/>
    <n v="24434371.120000001"/>
    <n v="0"/>
    <s v="-"/>
    <n v="0"/>
    <n v="0"/>
    <s v="-"/>
    <n v="0"/>
  </r>
  <r>
    <s v="270"/>
    <x v="20"/>
    <x v="0"/>
    <s v="013"/>
    <s v="Z1B8050578"/>
    <s v="1686-1686"/>
    <s v="FC"/>
    <s v="00152180-00152253"/>
    <s v=""/>
    <s v=""/>
    <s v=""/>
    <s v=""/>
    <n v="0"/>
    <s v=""/>
    <s v="VENTAS NO CONTRIBUYENTES"/>
    <s v=""/>
    <n v="718775021"/>
    <n v="0"/>
    <n v="631388625"/>
    <n v="0"/>
    <s v="-"/>
    <n v="0"/>
    <n v="75333100"/>
    <s v="16"/>
    <n v="12053296"/>
    <n v="0"/>
    <s v="-"/>
    <n v="0"/>
    <n v="0"/>
    <s v="-"/>
    <n v="0"/>
  </r>
  <r>
    <s v="271"/>
    <x v="20"/>
    <x v="0"/>
    <s v="014"/>
    <s v="Z1F0000338"/>
    <s v="1571"/>
    <s v="FC"/>
    <s v="00062412"/>
    <s v=""/>
    <s v=""/>
    <s v=""/>
    <s v=""/>
    <n v="0"/>
    <s v=""/>
    <s v="CONSTRUCCIONES URQUIDI C.A"/>
    <s v="J402878176"/>
    <n v="2325000"/>
    <n v="0"/>
    <n v="2325000"/>
    <n v="0"/>
    <s v="-"/>
    <n v="0"/>
    <n v="0"/>
    <s v="-"/>
    <n v="0"/>
    <n v="0"/>
    <s v="-"/>
    <n v="0"/>
    <n v="0"/>
    <s v="-"/>
    <n v="0"/>
  </r>
  <r>
    <s v="272"/>
    <x v="20"/>
    <x v="0"/>
    <s v="014"/>
    <s v="Z1F0000338"/>
    <s v="1571"/>
    <s v="FC"/>
    <s v="00062380-00062411"/>
    <s v=""/>
    <s v=""/>
    <s v=""/>
    <s v=""/>
    <n v="0"/>
    <s v=""/>
    <s v="VENTAS NO CONTRIBUYENTES"/>
    <s v=""/>
    <n v="162879084"/>
    <n v="0"/>
    <n v="120881400"/>
    <n v="0"/>
    <s v="-"/>
    <n v="0"/>
    <n v="36204900"/>
    <s v="-"/>
    <n v="5792784"/>
    <n v="0"/>
    <s v="-"/>
    <n v="0"/>
    <n v="0"/>
    <s v="-"/>
    <n v="0"/>
  </r>
  <r>
    <s v="273"/>
    <x v="20"/>
    <x v="0"/>
    <s v="014"/>
    <s v="Z1F0000338"/>
    <s v="1571"/>
    <s v="FC"/>
    <s v="00062413-00062468"/>
    <s v=""/>
    <s v=""/>
    <s v=""/>
    <s v=""/>
    <n v="0"/>
    <s v=""/>
    <s v="VENTAS NO CONTRIBUYENTES"/>
    <s v=""/>
    <n v="351642796"/>
    <n v="0"/>
    <n v="261020000"/>
    <n v="0"/>
    <s v="-"/>
    <n v="0"/>
    <n v="78123100"/>
    <s v="-"/>
    <n v="12499696"/>
    <n v="0"/>
    <s v="-"/>
    <n v="0"/>
    <n v="0"/>
    <s v="-"/>
    <n v="0"/>
  </r>
  <r>
    <s v="274"/>
    <x v="20"/>
    <x v="0"/>
    <s v="015"/>
    <s v="Z1B8050356"/>
    <s v="1707"/>
    <s v="FC"/>
    <s v="00089739-00089769"/>
    <s v=""/>
    <s v=""/>
    <s v=""/>
    <s v=""/>
    <n v="0"/>
    <s v=""/>
    <s v="VENTAS NO CONTRIBUYENTES"/>
    <s v=""/>
    <n v="1599485341.0700002"/>
    <n v="0"/>
    <n v="1219869843.25"/>
    <n v="0"/>
    <s v="-"/>
    <n v="0"/>
    <n v="327254739.5"/>
    <s v="16"/>
    <n v="52360758.32"/>
    <n v="0"/>
    <s v="-"/>
    <n v="0"/>
    <n v="0"/>
    <s v="-"/>
    <n v="0"/>
  </r>
  <r>
    <s v="275"/>
    <x v="20"/>
    <x v="0"/>
    <s v="017"/>
    <s v="Z7C0004030"/>
    <s v="0166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76"/>
    <x v="21"/>
    <x v="0"/>
    <s v="001"/>
    <s v="Z1F0000700"/>
    <s v="1547"/>
    <s v="FC"/>
    <s v="23823000-23943001"/>
    <s v=""/>
    <s v=""/>
    <s v=""/>
    <s v=""/>
    <n v="0"/>
    <s v=""/>
    <s v="VENTAS NO CONTRIBUYENTES"/>
    <s v=""/>
    <n v="3853735296.02"/>
    <n v="0"/>
    <n v="2940384287"/>
    <n v="0"/>
    <s v="-"/>
    <n v="0"/>
    <n v="787371559.5"/>
    <s v="16"/>
    <n v="125979449.51999998"/>
    <n v="0"/>
    <s v="-"/>
    <n v="0"/>
    <n v="0"/>
    <s v="-"/>
    <n v="0"/>
  </r>
  <r>
    <s v="277"/>
    <x v="21"/>
    <x v="1"/>
    <s v="001"/>
    <s v="Z1F0017854"/>
    <s v="0457-0457"/>
    <s v="FC"/>
    <s v="00026665-00026676"/>
    <s v=""/>
    <s v=""/>
    <s v=""/>
    <s v=""/>
    <n v="0"/>
    <s v=""/>
    <s v="VENTAS NO CONTRIBUYENTES"/>
    <s v=""/>
    <n v="641941910.06999993"/>
    <n v="0"/>
    <n v="534093662.75"/>
    <n v="0"/>
    <s v="-"/>
    <n v="0"/>
    <n v="92972627"/>
    <s v="-"/>
    <n v="14875620.32"/>
    <n v="0"/>
    <s v="-"/>
    <n v="0"/>
    <n v="0"/>
    <s v="-"/>
    <n v="0"/>
  </r>
  <r>
    <s v="278"/>
    <x v="21"/>
    <x v="1"/>
    <s v="001"/>
    <s v="Z1F0017854"/>
    <s v="0457"/>
    <s v="FC"/>
    <s v="00026677"/>
    <s v=""/>
    <s v=""/>
    <s v=""/>
    <s v=""/>
    <n v="0"/>
    <s v=""/>
    <s v="VIOLETA FERRER"/>
    <s v="E811712682"/>
    <n v="19310520"/>
    <n v="0"/>
    <n v="0"/>
    <n v="16647000"/>
    <s v="16"/>
    <n v="2663520"/>
    <n v="0"/>
    <s v="-"/>
    <n v="0"/>
    <n v="0"/>
    <s v="-"/>
    <n v="0"/>
    <n v="0"/>
    <s v="-"/>
    <n v="0"/>
  </r>
  <r>
    <s v="279"/>
    <x v="21"/>
    <x v="1"/>
    <s v="001"/>
    <s v="Z1F0017854"/>
    <s v="0457-0457"/>
    <s v="FC"/>
    <s v="00026678-00026760"/>
    <s v=""/>
    <s v=""/>
    <s v=""/>
    <s v=""/>
    <n v="0"/>
    <s v=""/>
    <s v="VENTAS NO CONTRIBUYENTES"/>
    <s v=""/>
    <n v="2289162161.6444006"/>
    <n v="0"/>
    <n v="1530648797"/>
    <n v="0"/>
    <s v="-"/>
    <n v="0"/>
    <n v="653890831.59000003"/>
    <s v="16"/>
    <n v="104622533.0544"/>
    <n v="0"/>
    <s v="-"/>
    <n v="0"/>
    <n v="0"/>
    <s v="-"/>
    <n v="0"/>
  </r>
  <r>
    <s v="280"/>
    <x v="21"/>
    <x v="1"/>
    <s v="001"/>
    <s v="Z1F0017854"/>
    <s v="0457"/>
    <s v="NC"/>
    <s v=""/>
    <s v="00000088"/>
    <s v=""/>
    <s v="00013021"/>
    <s v="18-05-2021"/>
    <n v="16412814"/>
    <s v="VEN"/>
    <s v="KAREN ROJAS"/>
    <s v="V26210012"/>
    <n v="-3861000"/>
    <n v="0"/>
    <n v="-3861000"/>
    <n v="0"/>
    <s v="-"/>
    <n v="0"/>
    <n v="0"/>
    <s v="-"/>
    <n v="0"/>
    <n v="0"/>
    <s v="-"/>
    <n v="0"/>
    <n v="0"/>
    <s v="-"/>
    <n v="0"/>
  </r>
  <r>
    <s v="281"/>
    <x v="21"/>
    <x v="1"/>
    <s v="001"/>
    <s v="Z1F0017854"/>
    <s v="0457"/>
    <s v="NC"/>
    <s v=""/>
    <s v="00000089"/>
    <s v=""/>
    <s v="00021822"/>
    <s v="21-05-2021"/>
    <n v="18241655.5"/>
    <s v="VEN"/>
    <s v="RAFAEL DUPATROCIO"/>
    <s v="V30136600"/>
    <n v="-7533000"/>
    <n v="0"/>
    <n v="-7533000"/>
    <n v="0"/>
    <s v="-"/>
    <n v="0"/>
    <n v="0"/>
    <s v="-"/>
    <n v="0"/>
    <n v="0"/>
    <s v="-"/>
    <n v="0"/>
    <n v="0"/>
    <s v="-"/>
    <n v="0"/>
  </r>
  <r>
    <s v="282"/>
    <x v="21"/>
    <x v="0"/>
    <s v="002"/>
    <s v="Z1B8050002"/>
    <s v="1882"/>
    <s v="FC"/>
    <s v="00171931"/>
    <s v=""/>
    <s v=""/>
    <s v=""/>
    <s v=""/>
    <n v="0"/>
    <s v=""/>
    <s v="HARRYS PACHECO"/>
    <s v="V157584711"/>
    <n v="91333579.5"/>
    <n v="0"/>
    <n v="83882667.5"/>
    <n v="6423200"/>
    <s v="16"/>
    <n v="1027712"/>
    <n v="0"/>
    <s v="-"/>
    <n v="0"/>
    <n v="0"/>
    <s v="-"/>
    <n v="0"/>
    <n v="0"/>
    <s v="-"/>
    <n v="0"/>
  </r>
  <r>
    <s v="283"/>
    <x v="21"/>
    <x v="0"/>
    <s v="002"/>
    <s v="Z1B8050002"/>
    <s v="1882"/>
    <s v="FC"/>
    <s v="00171924-00171926"/>
    <s v=""/>
    <s v=""/>
    <s v=""/>
    <s v=""/>
    <n v="0"/>
    <s v=""/>
    <s v="VENTAS NO CONTRIBUYENTES"/>
    <s v=""/>
    <n v="114432811"/>
    <n v="0"/>
    <n v="90325227"/>
    <n v="0"/>
    <s v="-"/>
    <n v="0"/>
    <n v="20782400"/>
    <s v="16"/>
    <n v="3325184"/>
    <n v="0"/>
    <s v="-"/>
    <n v="0"/>
    <n v="0"/>
    <s v="-"/>
    <n v="0"/>
  </r>
  <r>
    <s v="284"/>
    <x v="21"/>
    <x v="0"/>
    <s v="002"/>
    <s v="Z1B8050002"/>
    <s v="1882"/>
    <s v="FC"/>
    <s v="00171932-00171939"/>
    <s v=""/>
    <s v=""/>
    <s v=""/>
    <s v=""/>
    <n v="0"/>
    <s v=""/>
    <s v="VENTAS NO CONTRIBUYENTES"/>
    <s v=""/>
    <n v="109371937"/>
    <n v="0"/>
    <n v="98990285"/>
    <n v="0"/>
    <s v="-"/>
    <n v="0"/>
    <n v="8949700"/>
    <s v="16"/>
    <n v="1431952"/>
    <n v="0"/>
    <s v="-"/>
    <n v="0"/>
    <n v="0"/>
    <s v="-"/>
    <n v="0"/>
  </r>
  <r>
    <s v="285"/>
    <x v="21"/>
    <x v="0"/>
    <s v="002"/>
    <s v="Z1B8050002"/>
    <s v="1882"/>
    <s v="NC"/>
    <s v=""/>
    <s v="00000164"/>
    <s v=""/>
    <s v="002083497"/>
    <s v="22/5/2021"/>
    <n v="806000"/>
    <s v="VEN"/>
    <s v="MARY RODRIGUEZ"/>
    <s v="V11471293 "/>
    <n v="-806000"/>
    <n v="0"/>
    <n v="-806000"/>
    <n v="0"/>
    <s v="-"/>
    <n v="0"/>
    <n v="0"/>
    <s v="-"/>
    <n v="0"/>
    <n v="0"/>
    <s v="-"/>
    <n v="0"/>
    <n v="0"/>
    <s v="-"/>
    <n v="0"/>
  </r>
  <r>
    <s v="286"/>
    <x v="21"/>
    <x v="0"/>
    <s v="002"/>
    <s v="Z1B8050149"/>
    <s v="1803"/>
    <s v="FC "/>
    <s v="00209697-00209801"/>
    <m/>
    <m/>
    <m/>
    <m/>
    <n v="0"/>
    <m/>
    <s v="VENTAS NO CONTRIBUYENTES"/>
    <m/>
    <n v="1116125216.4384"/>
    <n v="0"/>
    <n v="1104565216.4400001"/>
    <n v="0"/>
    <s v="-"/>
    <n v="0"/>
    <n v="9965517.2400000002"/>
    <s v="-"/>
    <n v="1594482.7584000002"/>
    <n v="0"/>
    <s v="-"/>
    <n v="0"/>
    <n v="0"/>
    <s v="-"/>
    <n v="0"/>
  </r>
  <r>
    <s v="287"/>
    <x v="21"/>
    <x v="1"/>
    <s v="002"/>
    <s v="Z1F0017966"/>
    <s v="0453-0453"/>
    <s v="FC"/>
    <s v="00013188-00013261"/>
    <s v=""/>
    <s v=""/>
    <s v=""/>
    <s v=""/>
    <n v="0"/>
    <s v=""/>
    <s v="VENTAS NO CONTRIBUYENTES"/>
    <s v=""/>
    <n v="2049142476.8500001"/>
    <n v="0"/>
    <n v="1534184963"/>
    <n v="0"/>
    <s v="-"/>
    <n v="0"/>
    <n v="443928891.25"/>
    <s v="16"/>
    <n v="71028622.599999994"/>
    <n v="0"/>
    <s v="-"/>
    <n v="0"/>
    <n v="0"/>
    <s v="-"/>
    <n v="0"/>
  </r>
  <r>
    <s v="288"/>
    <x v="21"/>
    <x v="2"/>
    <s v="002"/>
    <s v="Z1F0008858"/>
    <s v="0907-0907"/>
    <s v="FC"/>
    <s v="00119741-00119907"/>
    <s v=""/>
    <s v=""/>
    <s v=""/>
    <s v=""/>
    <n v="0"/>
    <s v=""/>
    <s v="VENTAS NO CONTRIBUYENTES"/>
    <s v=""/>
    <n v="1638266744.5"/>
    <n v="0"/>
    <n v="1445740500.5"/>
    <n v="0"/>
    <s v="-"/>
    <n v="0"/>
    <n v="165970900"/>
    <s v="16"/>
    <n v="26555344"/>
    <n v="0"/>
    <s v="-"/>
    <n v="0"/>
    <n v="0"/>
    <s v="-"/>
    <n v="0"/>
  </r>
  <r>
    <s v="289"/>
    <x v="21"/>
    <x v="0"/>
    <s v="003"/>
    <s v="Z1B8051199"/>
    <s v="1968"/>
    <s v="FC"/>
    <s v="00201050-00201168"/>
    <s v=""/>
    <s v=""/>
    <s v=""/>
    <s v=""/>
    <n v="0"/>
    <s v=""/>
    <s v="VENTAS NO CONTRIBUYENTES"/>
    <s v=""/>
    <n v="3604671390.1539998"/>
    <n v="0"/>
    <n v="2745895012.9000001"/>
    <n v="0"/>
    <s v="-"/>
    <n v="0"/>
    <n v="740324463.14999998"/>
    <s v="-"/>
    <n v="118451914.104"/>
    <n v="0"/>
    <s v="-"/>
    <n v="0"/>
    <n v="0"/>
    <s v="-"/>
    <n v="0"/>
  </r>
  <r>
    <s v="290"/>
    <x v="21"/>
    <x v="1"/>
    <s v="003"/>
    <s v="Z1F0017848"/>
    <s v="0448-0448"/>
    <s v="FC"/>
    <s v="00021862-00021919"/>
    <s v=""/>
    <s v=""/>
    <s v=""/>
    <s v=""/>
    <n v="0"/>
    <s v=""/>
    <s v="VENTAS NO CONTRIBUYENTES"/>
    <s v=""/>
    <n v="2320488456.5244007"/>
    <n v="0"/>
    <n v="1739444326.5"/>
    <n v="0"/>
    <s v="-"/>
    <n v="0"/>
    <n v="500900112.09000003"/>
    <s v="16"/>
    <n v="80144017.934400007"/>
    <n v="0"/>
    <s v="-"/>
    <n v="0"/>
    <n v="0"/>
    <s v="-"/>
    <n v="0"/>
  </r>
  <r>
    <s v="291"/>
    <x v="21"/>
    <x v="2"/>
    <s v="003"/>
    <s v="Z1F0008965"/>
    <s v="0896-0896"/>
    <s v="FC"/>
    <s v="00115809-00115942"/>
    <s v=""/>
    <s v=""/>
    <s v=""/>
    <s v=""/>
    <n v="0"/>
    <s v=""/>
    <s v="VENTAS NO CONTRIBUYENTES"/>
    <s v=""/>
    <n v="1309400039"/>
    <n v="0"/>
    <n v="1180249699"/>
    <n v="0"/>
    <s v="-"/>
    <n v="0"/>
    <n v="111336500"/>
    <s v="-"/>
    <n v="17813840"/>
    <n v="0"/>
    <s v="-"/>
    <n v="0"/>
    <n v="0"/>
    <s v="-"/>
    <n v="0"/>
  </r>
  <r>
    <s v="292"/>
    <x v="21"/>
    <x v="0"/>
    <s v="004"/>
    <s v="Z1B8050937"/>
    <s v="1810"/>
    <s v="FC"/>
    <s v="00167208"/>
    <s v=""/>
    <s v=""/>
    <s v=""/>
    <s v=""/>
    <n v="0"/>
    <s v=""/>
    <s v="INV.OFFICE@ DIGITAL 2013 C.A"/>
    <s v="J-403850259"/>
    <n v="59546908"/>
    <n v="0"/>
    <n v="38884292"/>
    <n v="17812600"/>
    <s v="16"/>
    <n v="2850016"/>
    <n v="0"/>
    <s v="-"/>
    <n v="0"/>
    <n v="0"/>
    <s v="-"/>
    <n v="0"/>
    <n v="0"/>
    <s v="-"/>
    <n v="0"/>
  </r>
  <r>
    <s v="293"/>
    <x v="21"/>
    <x v="0"/>
    <s v="004"/>
    <s v="Z1B8050937"/>
    <s v="1810"/>
    <s v="NC"/>
    <s v=""/>
    <s v="00000190"/>
    <s v=""/>
    <s v="00167136"/>
    <s v="22/5/2021"/>
    <n v="22447518.5"/>
    <s v="VEN"/>
    <s v="JUAN PERONE"/>
    <s v="V5534000"/>
    <n v="-3258720"/>
    <n v="0"/>
    <n v="-3258720"/>
    <n v="0"/>
    <s v="-"/>
    <n v="0"/>
    <n v="0"/>
    <s v="-"/>
    <n v="0"/>
    <n v="0"/>
    <s v="-"/>
    <n v="0"/>
    <n v="0"/>
    <s v="-"/>
    <n v="0"/>
  </r>
  <r>
    <s v="294"/>
    <x v="21"/>
    <x v="0"/>
    <s v="004"/>
    <s v="Z1B8050937"/>
    <s v="1810"/>
    <s v="FC"/>
    <s v="00167098-00167207"/>
    <s v=""/>
    <s v=""/>
    <s v=""/>
    <s v=""/>
    <n v="0"/>
    <s v=""/>
    <s v="VENTAS NO CONTRIBUYENTES"/>
    <s v=""/>
    <n v="3860939979.0500002"/>
    <n v="0"/>
    <n v="3011928266.5"/>
    <n v="0"/>
    <s v="-"/>
    <n v="0"/>
    <n v="731906648.75"/>
    <s v="-"/>
    <n v="117105063.8"/>
    <n v="0"/>
    <s v="-"/>
    <n v="0"/>
    <n v="0"/>
    <s v="-"/>
    <n v="0"/>
  </r>
  <r>
    <s v="295"/>
    <x v="21"/>
    <x v="0"/>
    <s v="004"/>
    <s v="Z1B8050937"/>
    <s v="1810"/>
    <s v="FC"/>
    <s v="00167209-00167225"/>
    <s v=""/>
    <s v=""/>
    <s v=""/>
    <s v=""/>
    <n v="0"/>
    <s v=""/>
    <s v="VENTAS NO CONTRIBUYENTES"/>
    <s v=""/>
    <n v="605632962.15999997"/>
    <n v="0"/>
    <n v="368160907.5"/>
    <n v="0"/>
    <s v="-"/>
    <n v="0"/>
    <n v="204717288.5"/>
    <s v="16"/>
    <n v="32754766.16"/>
    <n v="0"/>
    <s v="-"/>
    <n v="0"/>
    <n v="0"/>
    <s v="-"/>
    <n v="0"/>
  </r>
  <r>
    <s v="296"/>
    <x v="21"/>
    <x v="1"/>
    <s v="004"/>
    <s v="Z1F0017963"/>
    <s v="0450-0450"/>
    <s v="FC"/>
    <s v="00013290-00013326"/>
    <s v=""/>
    <s v=""/>
    <s v=""/>
    <s v=""/>
    <n v="0"/>
    <s v=""/>
    <s v="VENTAS NO CONTRIBUYENTES"/>
    <s v=""/>
    <n v="1570974843.1099999"/>
    <n v="0"/>
    <n v="1134669202.5"/>
    <n v="0"/>
    <s v="-"/>
    <n v="0"/>
    <n v="376125552.25"/>
    <s v="16"/>
    <n v="60180088.359999999"/>
    <n v="0"/>
    <s v="-"/>
    <n v="0"/>
    <n v="0"/>
    <s v="-"/>
    <n v="0"/>
  </r>
  <r>
    <s v="297"/>
    <x v="21"/>
    <x v="0"/>
    <s v="005"/>
    <s v="Z1B8050363"/>
    <s v="1961"/>
    <s v="FC"/>
    <s v="00181464"/>
    <s v=""/>
    <s v=""/>
    <s v=""/>
    <s v=""/>
    <n v="0"/>
    <s v=""/>
    <s v="OHSISALUD C.A"/>
    <s v="J-41151440-3"/>
    <n v="31324301.899999999"/>
    <n v="0"/>
    <n v="17569294.5"/>
    <n v="11857765"/>
    <s v="16"/>
    <n v="1897242.4"/>
    <n v="0"/>
    <s v="-"/>
    <n v="0"/>
    <n v="0"/>
    <s v="-"/>
    <n v="0"/>
    <n v="0"/>
    <s v="-"/>
    <n v="0"/>
  </r>
  <r>
    <s v="298"/>
    <x v="21"/>
    <x v="0"/>
    <s v="005"/>
    <s v="Z1B8050363"/>
    <s v="1961"/>
    <s v="FC"/>
    <s v="00181379-00181463"/>
    <s v=""/>
    <s v=""/>
    <s v=""/>
    <s v=""/>
    <n v="0"/>
    <s v=""/>
    <s v="VENTAS NO CONTRIBUYENTES"/>
    <s v=""/>
    <n v="3285562463.0599995"/>
    <n v="0"/>
    <n v="2396267352.5"/>
    <n v="0"/>
    <s v="-"/>
    <n v="0"/>
    <n v="766633716"/>
    <s v="-"/>
    <n v="122661394.55999999"/>
    <n v="0"/>
    <s v="-"/>
    <n v="0"/>
    <n v="0"/>
    <s v="-"/>
    <n v="0"/>
  </r>
  <r>
    <s v="299"/>
    <x v="21"/>
    <x v="0"/>
    <s v="005"/>
    <s v="Z1B8050363"/>
    <s v="1961"/>
    <s v="FC"/>
    <s v="00181465-00181481"/>
    <s v=""/>
    <s v=""/>
    <s v=""/>
    <s v=""/>
    <n v="0"/>
    <s v=""/>
    <s v="VENTAS NO CONTRIBUYENTES"/>
    <s v=""/>
    <n v="622682966.27999997"/>
    <n v="0"/>
    <n v="469485643"/>
    <n v="0"/>
    <s v="-"/>
    <n v="0"/>
    <n v="132066658"/>
    <s v="16"/>
    <n v="21130665.279999997"/>
    <n v="0"/>
    <s v="-"/>
    <n v="0"/>
    <n v="0"/>
    <s v="-"/>
    <n v="0"/>
  </r>
  <r>
    <s v="300"/>
    <x v="21"/>
    <x v="1"/>
    <s v="005"/>
    <s v="Z1F0017998"/>
    <s v="0443-0443"/>
    <s v="FC"/>
    <s v="00017173-00017199"/>
    <s v=""/>
    <s v=""/>
    <s v=""/>
    <s v=""/>
    <n v="0"/>
    <s v=""/>
    <s v="VENTAS NO CONTRIBUYENTES"/>
    <s v=""/>
    <n v="446226756.96439999"/>
    <n v="0"/>
    <n v="282782210.5"/>
    <n v="0"/>
    <s v="-"/>
    <n v="0"/>
    <n v="140900471.09"/>
    <s v="16"/>
    <n v="22544075.374400001"/>
    <n v="0"/>
    <s v="-"/>
    <n v="0"/>
    <n v="0"/>
    <s v="-"/>
    <n v="0"/>
  </r>
  <r>
    <s v="301"/>
    <x v="21"/>
    <x v="1"/>
    <s v="005"/>
    <s v="Z1F0017998"/>
    <s v="0443"/>
    <s v="FC"/>
    <s v="00017200"/>
    <s v=""/>
    <s v=""/>
    <s v=""/>
    <s v=""/>
    <n v="0"/>
    <s v=""/>
    <s v="CORPORACION LENOTRE GOURMET C.A"/>
    <s v="J317391004"/>
    <n v="1988712"/>
    <n v="0"/>
    <n v="1988712"/>
    <n v="0"/>
    <s v="-"/>
    <n v="0"/>
    <n v="0"/>
    <s v="-"/>
    <n v="0"/>
    <n v="0"/>
    <s v="-"/>
    <n v="0"/>
    <n v="0"/>
    <s v="-"/>
    <n v="0"/>
  </r>
  <r>
    <s v="302"/>
    <x v="21"/>
    <x v="1"/>
    <s v="005"/>
    <s v="Z1F0017998"/>
    <s v="0443-0443"/>
    <s v="FC"/>
    <s v="00017201-00017234"/>
    <s v=""/>
    <s v=""/>
    <s v=""/>
    <s v=""/>
    <n v="0"/>
    <s v=""/>
    <s v="VENTAS NO CONTRIBUYENTES"/>
    <s v=""/>
    <n v="1468774620.25"/>
    <n v="0"/>
    <n v="965987598.75"/>
    <n v="0"/>
    <s v="-"/>
    <n v="0"/>
    <n v="433437087.5"/>
    <s v="16"/>
    <n v="69349934"/>
    <n v="0"/>
    <s v="-"/>
    <n v="0"/>
    <n v="0"/>
    <s v="-"/>
    <n v="0"/>
  </r>
  <r>
    <s v="303"/>
    <x v="21"/>
    <x v="1"/>
    <s v="005"/>
    <s v="Z1F0017998"/>
    <s v="0443"/>
    <s v="FC"/>
    <s v="00017235"/>
    <s v=""/>
    <s v=""/>
    <s v=""/>
    <s v=""/>
    <n v="0"/>
    <s v=""/>
    <s v="GRUPO DAWS"/>
    <s v="J402129041"/>
    <n v="29000500"/>
    <n v="0"/>
    <n v="29000500"/>
    <n v="0"/>
    <s v="-"/>
    <n v="0"/>
    <n v="0"/>
    <s v="-"/>
    <n v="0"/>
    <n v="0"/>
    <s v="-"/>
    <n v="0"/>
    <n v="0"/>
    <s v="-"/>
    <n v="0"/>
  </r>
  <r>
    <s v="304"/>
    <x v="21"/>
    <x v="1"/>
    <s v="005"/>
    <s v="Z1F0017998"/>
    <s v="0443-0443"/>
    <s v="FC"/>
    <s v="00017236-00017269"/>
    <s v=""/>
    <s v=""/>
    <s v=""/>
    <s v=""/>
    <n v="0"/>
    <s v=""/>
    <s v="VENTAS NO CONTRIBUYENTES"/>
    <s v=""/>
    <n v="1020206130.66"/>
    <n v="0"/>
    <n v="678425353.5"/>
    <n v="0"/>
    <s v="-"/>
    <n v="0"/>
    <n v="294638601"/>
    <s v="-"/>
    <n v="47142176.159999996"/>
    <n v="0"/>
    <s v="-"/>
    <n v="0"/>
    <n v="0"/>
    <s v="-"/>
    <n v="0"/>
  </r>
  <r>
    <s v="305"/>
    <x v="21"/>
    <x v="0"/>
    <s v="006"/>
    <s v="Z1B8044815"/>
    <s v="1872-1873"/>
    <s v="FC"/>
    <s v="00161114-00161217"/>
    <s v=""/>
    <s v=""/>
    <s v=""/>
    <s v=""/>
    <n v="0"/>
    <s v=""/>
    <s v="VENTAS NO CONTRIBUYENTES"/>
    <s v=""/>
    <n v="5026570847.75"/>
    <n v="0"/>
    <n v="3775686587.75"/>
    <n v="0"/>
    <s v="-"/>
    <n v="0"/>
    <n v="1078348500"/>
    <s v="16"/>
    <n v="172535759.99999997"/>
    <n v="0"/>
    <s v="-"/>
    <n v="0"/>
    <n v="0"/>
    <s v="-"/>
    <n v="0"/>
  </r>
  <r>
    <s v="306"/>
    <x v="21"/>
    <x v="1"/>
    <s v="006"/>
    <s v="Z1F0017787"/>
    <s v="0414-0414"/>
    <s v="FC"/>
    <s v="00007183-00007236"/>
    <s v=""/>
    <s v=""/>
    <s v=""/>
    <s v=""/>
    <n v="0"/>
    <s v=""/>
    <s v="VENTAS NO CONTRIBUYENTES"/>
    <s v=""/>
    <n v="1681049623.0464001"/>
    <n v="0"/>
    <n v="1099797881.5"/>
    <n v="0"/>
    <s v="-"/>
    <n v="0"/>
    <n v="501079087.54000002"/>
    <s v="16"/>
    <n v="80172654.006400004"/>
    <n v="0"/>
    <s v="-"/>
    <n v="0"/>
    <n v="0"/>
    <s v="-"/>
    <n v="0"/>
  </r>
  <r>
    <s v="307"/>
    <x v="21"/>
    <x v="1"/>
    <s v="006"/>
    <s v="Z1F0017787"/>
    <s v="0414"/>
    <s v="NC"/>
    <s v=""/>
    <s v="00000030"/>
    <s v=""/>
    <s v="00007229"/>
    <s v="22-05-2021"/>
    <n v="30833344"/>
    <s v="VEN"/>
    <s v="JESUS MEDINA"/>
    <s v="V26609008"/>
    <n v="-5811136"/>
    <n v="0"/>
    <n v="0"/>
    <n v="0"/>
    <s v="-"/>
    <n v="0"/>
    <n v="-5009600"/>
    <s v="16"/>
    <n v="-801536"/>
    <n v="0"/>
    <s v="-"/>
    <n v="0"/>
    <n v="0"/>
    <s v="-"/>
    <n v="0"/>
  </r>
  <r>
    <s v="308"/>
    <x v="21"/>
    <x v="0"/>
    <s v="007"/>
    <s v="Z1B8050013"/>
    <s v="1910"/>
    <s v="NC"/>
    <s v=""/>
    <s v="00000210"/>
    <s v=""/>
    <s v="00180282"/>
    <s v="22/5/2021"/>
    <n v="47642350"/>
    <s v="VEN"/>
    <s v="ALVIS ALVAREZ"/>
    <s v="V11038716"/>
    <n v="-47642350"/>
    <n v="0"/>
    <n v="-47642350"/>
    <n v="0"/>
    <s v="-"/>
    <n v="0"/>
    <n v="0"/>
    <s v="-"/>
    <n v="0"/>
    <n v="0"/>
    <s v="-"/>
    <n v="0"/>
    <n v="0"/>
    <s v="-"/>
    <n v="0"/>
  </r>
  <r>
    <s v="309"/>
    <x v="21"/>
    <x v="0"/>
    <s v="007"/>
    <s v="Z1B8050013"/>
    <s v="1910"/>
    <s v="FC"/>
    <s v="00180274-00180365"/>
    <s v=""/>
    <s v=""/>
    <s v=""/>
    <s v=""/>
    <n v="0"/>
    <s v=""/>
    <s v="VENTAS NO CONTRIBUYENTES"/>
    <s v=""/>
    <n v="4959012205.5599995"/>
    <n v="0"/>
    <n v="3839706016.5"/>
    <n v="0"/>
    <s v="-"/>
    <n v="0"/>
    <n v="964919128.5"/>
    <s v="16"/>
    <n v="154387060.56"/>
    <n v="0"/>
    <s v="-"/>
    <n v="0"/>
    <n v="0"/>
    <s v="-"/>
    <n v="0"/>
  </r>
  <r>
    <s v="310"/>
    <x v="21"/>
    <x v="1"/>
    <s v="008"/>
    <s v="Z1F0017970"/>
    <s v="0081-0081"/>
    <s v="FC"/>
    <s v="00001170-00001190"/>
    <s v=""/>
    <s v=""/>
    <s v=""/>
    <s v=""/>
    <n v="0"/>
    <s v=""/>
    <s v="VENTAS NO CONTRIBUYENTES"/>
    <s v=""/>
    <n v="204328812"/>
    <n v="0"/>
    <n v="88009000"/>
    <n v="0"/>
    <s v="-"/>
    <n v="0"/>
    <n v="100275700"/>
    <s v="16"/>
    <n v="16044112"/>
    <n v="0"/>
    <s v="-"/>
    <n v="0"/>
    <n v="0"/>
    <s v="-"/>
    <n v="0"/>
  </r>
  <r>
    <s v="311"/>
    <x v="21"/>
    <x v="0"/>
    <s v="008"/>
    <s v="Z1B8050003"/>
    <s v="1826"/>
    <s v="FC"/>
    <s v="00178469-00178538"/>
    <s v=""/>
    <s v=""/>
    <s v=""/>
    <s v=""/>
    <n v="0"/>
    <s v=""/>
    <s v="VENTAS NO CONTRIBUYENTES"/>
    <s v=""/>
    <n v="3066367653.1999998"/>
    <n v="0"/>
    <n v="2228912474"/>
    <n v="0"/>
    <s v="-"/>
    <n v="0"/>
    <n v="721944120"/>
    <s v="-"/>
    <n v="115511059.19999999"/>
    <n v="0"/>
    <s v="-"/>
    <n v="0"/>
    <n v="0"/>
    <s v="-"/>
    <n v="0"/>
  </r>
  <r>
    <s v="312"/>
    <x v="21"/>
    <x v="0"/>
    <s v="009"/>
    <s v="Z1B8014458"/>
    <s v="1878"/>
    <s v="FC"/>
    <s v="00182464-00182525"/>
    <s v=""/>
    <s v=""/>
    <s v=""/>
    <s v=""/>
    <n v="0"/>
    <s v=""/>
    <s v="VENTAS NO CONTRIBUYENTES"/>
    <s v=""/>
    <n v="3212691580.2999997"/>
    <n v="0"/>
    <n v="2334257678.5"/>
    <n v="0"/>
    <s v="-"/>
    <n v="0"/>
    <n v="757270605"/>
    <s v="16"/>
    <n v="121163296.8"/>
    <n v="0"/>
    <s v="-"/>
    <n v="0"/>
    <n v="0"/>
    <s v="-"/>
    <n v="0"/>
  </r>
  <r>
    <s v="313"/>
    <x v="21"/>
    <x v="0"/>
    <s v="010"/>
    <s v="Z1F0000341"/>
    <s v="1350"/>
    <s v="FC"/>
    <s v="00079789"/>
    <s v=""/>
    <s v=""/>
    <s v=""/>
    <s v=""/>
    <n v="0"/>
    <s v=""/>
    <s v="VALET PARKING 50 KPH"/>
    <s v="J-317560256"/>
    <n v="48403160.68"/>
    <n v="0"/>
    <n v="39100920"/>
    <n v="8019173"/>
    <s v="16"/>
    <n v="1283067.68"/>
    <n v="0"/>
    <s v="-"/>
    <n v="0"/>
    <n v="0"/>
    <s v="-"/>
    <n v="0"/>
    <n v="0"/>
    <s v="-"/>
    <n v="0"/>
  </r>
  <r>
    <s v="314"/>
    <x v="21"/>
    <x v="0"/>
    <s v="010"/>
    <s v="Z1F0000341"/>
    <s v="1350"/>
    <s v="FC"/>
    <s v="79818000"/>
    <s v=""/>
    <s v=""/>
    <s v=""/>
    <s v=""/>
    <n v="0"/>
    <s v=""/>
    <s v="MULTISERVICIOS SOFPAC"/>
    <s v="J-411007340"/>
    <n v="41312557.960000001"/>
    <n v="0"/>
    <n v="27000442"/>
    <n v="12338031"/>
    <s v="16"/>
    <n v="1974084.96"/>
    <n v="0"/>
    <s v="-"/>
    <n v="0"/>
    <n v="0"/>
    <s v="-"/>
    <n v="0"/>
    <n v="0"/>
    <s v="-"/>
    <n v="0"/>
  </r>
  <r>
    <s v="315"/>
    <x v="21"/>
    <x v="0"/>
    <s v="010"/>
    <s v="Z1F0000341"/>
    <s v="1350"/>
    <s v="FC"/>
    <s v="79789000-79802000"/>
    <s v=""/>
    <s v=""/>
    <s v=""/>
    <s v=""/>
    <n v="0"/>
    <s v=""/>
    <s v="VENTAS NO CONTRIBUYENTES"/>
    <s v=""/>
    <n v="1229467116.3399999"/>
    <n v="0"/>
    <n v="919688392.5"/>
    <n v="0"/>
    <s v="-"/>
    <n v="0"/>
    <n v="267050624"/>
    <s v="16"/>
    <n v="42728099.840000004"/>
    <n v="0"/>
    <s v="-"/>
    <n v="0"/>
    <n v="0"/>
    <s v="-"/>
    <n v="0"/>
  </r>
  <r>
    <s v="316"/>
    <x v="21"/>
    <x v="0"/>
    <s v="010"/>
    <s v="Z1F0000341"/>
    <s v="1350"/>
    <s v="FC"/>
    <s v="79804000-79817000"/>
    <s v=""/>
    <s v=""/>
    <s v=""/>
    <s v=""/>
    <n v="0"/>
    <s v=""/>
    <s v="VENTAS NO CONTRIBUYENTES"/>
    <s v=""/>
    <n v="985966073.66000009"/>
    <n v="0"/>
    <n v="749180405.5"/>
    <n v="0"/>
    <s v="-"/>
    <n v="0"/>
    <n v="204125576"/>
    <s v="16"/>
    <n v="32660092.16"/>
    <n v="0"/>
    <s v="-"/>
    <n v="0"/>
    <n v="0"/>
    <s v="-"/>
    <n v="0"/>
  </r>
  <r>
    <s v="317"/>
    <x v="21"/>
    <x v="0"/>
    <s v="010"/>
    <s v="Z1F0000341"/>
    <s v="1350"/>
    <s v="FC"/>
    <s v="79819000-00079847"/>
    <s v=""/>
    <s v=""/>
    <s v=""/>
    <s v=""/>
    <n v="0"/>
    <s v=""/>
    <s v="VENTAS NO CONTRIBUYENTES"/>
    <s v=""/>
    <n v="1612490476.1399999"/>
    <n v="0"/>
    <n v="1114669250.5"/>
    <n v="0"/>
    <s v="-"/>
    <n v="0"/>
    <n v="429156229"/>
    <s v="16"/>
    <n v="68664996.640000001"/>
    <n v="0"/>
    <s v="-"/>
    <n v="0"/>
    <n v="0"/>
    <s v="-"/>
    <n v="0"/>
  </r>
  <r>
    <s v="318"/>
    <x v="21"/>
    <x v="0"/>
    <s v="011"/>
    <s v="Z1F0004616"/>
    <s v="0781-0781"/>
    <s v="FC"/>
    <s v="00105160-00105323"/>
    <s v=""/>
    <s v=""/>
    <s v=""/>
    <s v=""/>
    <n v="0"/>
    <s v=""/>
    <s v="VENTAS NO CONTRIBUYENTES"/>
    <s v=""/>
    <n v="1290290903.5"/>
    <n v="0"/>
    <n v="1212200167.5"/>
    <n v="0"/>
    <s v="-"/>
    <n v="0"/>
    <n v="67319600"/>
    <s v="-"/>
    <n v="10771136"/>
    <n v="0"/>
    <s v="-"/>
    <n v="0"/>
    <n v="0"/>
    <s v="-"/>
    <n v="0"/>
  </r>
  <r>
    <s v="319"/>
    <x v="21"/>
    <x v="0"/>
    <s v="012"/>
    <s v="Z1B8038506"/>
    <s v="1730"/>
    <s v="FC"/>
    <s v="00075059"/>
    <s v=""/>
    <s v=""/>
    <s v=""/>
    <s v=""/>
    <n v="0"/>
    <s v=""/>
    <s v="ROSANGELA MEJIAS"/>
    <s v="V18233737 "/>
    <n v="781200"/>
    <n v="0"/>
    <n v="781200"/>
    <n v="0"/>
    <s v="-"/>
    <n v="0"/>
    <n v="0"/>
    <s v="-"/>
    <n v="0"/>
    <n v="0"/>
    <s v="-"/>
    <n v="0"/>
    <n v="0"/>
    <s v="-"/>
    <n v="0"/>
  </r>
  <r>
    <s v="320"/>
    <x v="21"/>
    <x v="0"/>
    <s v="012"/>
    <s v="Z1B8038506"/>
    <s v="1730"/>
    <s v="FC"/>
    <s v="00075060"/>
    <s v=""/>
    <s v=""/>
    <s v=""/>
    <s v=""/>
    <n v="0"/>
    <s v=""/>
    <s v="INVERCIONES ESTREL"/>
    <s v="J400432197 "/>
    <n v="45012000"/>
    <n v="0"/>
    <n v="45012000"/>
    <n v="0"/>
    <s v="-"/>
    <n v="0"/>
    <n v="0"/>
    <s v="-"/>
    <n v="0"/>
    <n v="0"/>
    <s v="-"/>
    <n v="0"/>
    <n v="0"/>
    <s v="-"/>
    <n v="0"/>
  </r>
  <r>
    <s v="321"/>
    <x v="21"/>
    <x v="0"/>
    <s v="012"/>
    <s v="Z1B8038506"/>
    <s v="1730"/>
    <s v="FC"/>
    <s v="00075061-00075125"/>
    <s v=""/>
    <s v=""/>
    <s v=""/>
    <s v=""/>
    <n v="0"/>
    <s v=""/>
    <s v="VENTAS NO CONTRIBUYENTES"/>
    <s v=""/>
    <n v="1161186195.9200001"/>
    <n v="0"/>
    <n v="689081262"/>
    <n v="0"/>
    <s v="-"/>
    <n v="0"/>
    <n v="406987012"/>
    <s v="-"/>
    <n v="65117921.920000002"/>
    <n v="0"/>
    <s v="-"/>
    <n v="0"/>
    <n v="0"/>
    <s v="-"/>
    <n v="0"/>
  </r>
  <r>
    <s v="322"/>
    <x v="21"/>
    <x v="0"/>
    <s v="013"/>
    <s v="Z1B8050578"/>
    <s v="1687-1687"/>
    <s v="FC"/>
    <s v="00152254-00152318"/>
    <s v=""/>
    <s v=""/>
    <s v=""/>
    <s v=""/>
    <n v="0"/>
    <s v=""/>
    <s v="VENTAS NO CONTRIBUYENTES"/>
    <s v=""/>
    <n v="566353949.5"/>
    <n v="0"/>
    <n v="526032001.5"/>
    <n v="0"/>
    <s v="-"/>
    <n v="0"/>
    <n v="34760300"/>
    <s v="16"/>
    <n v="5561648"/>
    <n v="0"/>
    <s v="-"/>
    <n v="0"/>
    <n v="0"/>
    <s v="-"/>
    <n v="0"/>
  </r>
  <r>
    <s v="323"/>
    <x v="21"/>
    <x v="0"/>
    <s v="014"/>
    <s v="Z1F0000338"/>
    <s v="1572"/>
    <s v="FC"/>
    <s v="00062469-00062595"/>
    <s v=""/>
    <s v=""/>
    <s v=""/>
    <s v=""/>
    <n v="0"/>
    <s v=""/>
    <s v="VENTAS NO CONTRIBUYENTES"/>
    <s v=""/>
    <n v="865094680"/>
    <n v="0"/>
    <n v="686085800"/>
    <n v="0"/>
    <s v="-"/>
    <n v="0"/>
    <n v="154318000"/>
    <s v="-"/>
    <n v="24690880"/>
    <n v="0"/>
    <s v="-"/>
    <n v="0"/>
    <n v="0"/>
    <s v="-"/>
    <n v="0"/>
  </r>
  <r>
    <s v="324"/>
    <x v="21"/>
    <x v="0"/>
    <s v="015"/>
    <s v="Z1B8050356"/>
    <s v="1708"/>
    <s v="FC"/>
    <s v="00089770-00089838"/>
    <s v=""/>
    <s v=""/>
    <s v=""/>
    <s v=""/>
    <n v="0"/>
    <s v=""/>
    <s v="VENTAS NO CONTRIBUYENTES"/>
    <s v=""/>
    <n v="3125831189.8036003"/>
    <n v="0"/>
    <n v="2507051667.75"/>
    <n v="0"/>
    <s v="-"/>
    <n v="0"/>
    <n v="533430622.45999998"/>
    <s v="-"/>
    <n v="85348899.593600005"/>
    <n v="0"/>
    <s v="-"/>
    <n v="0"/>
    <n v="0"/>
    <s v="-"/>
    <n v="0"/>
  </r>
  <r>
    <s v="325"/>
    <x v="21"/>
    <x v="0"/>
    <s v="017"/>
    <s v="Z7C0004030"/>
    <s v="0167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26"/>
    <x v="22"/>
    <x v="0"/>
    <s v="001"/>
    <s v="Z1F0000700"/>
    <s v="1548"/>
    <s v="FC"/>
    <s v="24006000"/>
    <s v=""/>
    <s v=""/>
    <s v=""/>
    <s v=""/>
    <n v="0"/>
    <s v=""/>
    <s v="MANTENIMIENTOS ARFERCA"/>
    <s v="J-41073527-9"/>
    <n v="36373943"/>
    <n v="0"/>
    <n v="29081255"/>
    <n v="6286800"/>
    <s v="16"/>
    <n v="1005888"/>
    <n v="0"/>
    <s v="-"/>
    <n v="0"/>
    <n v="0"/>
    <s v="-"/>
    <n v="0"/>
    <n v="0"/>
    <s v="-"/>
    <n v="0"/>
  </r>
  <r>
    <s v="327"/>
    <x v="22"/>
    <x v="0"/>
    <s v="001"/>
    <s v="Z1F0000700"/>
    <s v="1548"/>
    <s v="FC"/>
    <s v="23944000-24005000"/>
    <s v=""/>
    <s v=""/>
    <s v=""/>
    <s v=""/>
    <n v="0"/>
    <s v=""/>
    <s v="VENTAS NO CONTRIBUYENTES"/>
    <s v=""/>
    <n v="2273437938.1000004"/>
    <n v="0"/>
    <n v="1824275501"/>
    <n v="0"/>
    <s v="-"/>
    <n v="0"/>
    <n v="387208997.5"/>
    <s v="-"/>
    <n v="61953439.600000001"/>
    <n v="0"/>
    <s v="-"/>
    <n v="0"/>
    <n v="0"/>
    <s v="-"/>
    <n v="0"/>
  </r>
  <r>
    <s v="328"/>
    <x v="22"/>
    <x v="0"/>
    <s v="001"/>
    <s v="Z1F0000700"/>
    <s v="1548"/>
    <s v="FC"/>
    <s v="24007000-24022000"/>
    <s v=""/>
    <s v=""/>
    <s v=""/>
    <s v=""/>
    <n v="0"/>
    <s v=""/>
    <s v="VENTAS NO CONTRIBUYENTES"/>
    <s v=""/>
    <n v="317393435.87"/>
    <n v="0"/>
    <n v="231616807.25"/>
    <n v="0"/>
    <s v="-"/>
    <n v="0"/>
    <n v="73945369.5"/>
    <s v="-"/>
    <n v="11831259.120000001"/>
    <n v="0"/>
    <s v="-"/>
    <n v="0"/>
    <n v="0"/>
    <s v="-"/>
    <n v="0"/>
  </r>
  <r>
    <s v="329"/>
    <x v="22"/>
    <x v="1"/>
    <s v="001"/>
    <s v="Z1F0017854"/>
    <s v="0458-0458"/>
    <s v="FC"/>
    <s v="00026761-00026792"/>
    <s v=""/>
    <s v=""/>
    <s v=""/>
    <s v=""/>
    <n v="0"/>
    <s v=""/>
    <s v="VENTAS NO CONTRIBUYENTES"/>
    <s v=""/>
    <n v="1160994439.3964"/>
    <n v="0"/>
    <n v="704780427.5"/>
    <n v="0"/>
    <s v="-"/>
    <n v="0"/>
    <n v="393287941.28999996"/>
    <s v="16"/>
    <n v="62926070.606399998"/>
    <n v="0"/>
    <s v="-"/>
    <n v="0"/>
    <n v="0"/>
    <s v="-"/>
    <n v="0"/>
  </r>
  <r>
    <s v="330"/>
    <x v="22"/>
    <x v="0"/>
    <s v="002"/>
    <s v="Z1B8050002"/>
    <s v="1883"/>
    <s v="NC"/>
    <s v=""/>
    <s v="00000166"/>
    <s v=""/>
    <s v="00171944"/>
    <s v="23/5/2021"/>
    <n v="806000"/>
    <s v="VEN"/>
    <s v="XAVIER GARCIAS"/>
    <s v="V25948515 "/>
    <n v="-806000"/>
    <n v="0"/>
    <n v="-806000"/>
    <n v="0"/>
    <s v="-"/>
    <n v="0"/>
    <n v="0"/>
    <s v="-"/>
    <n v="0"/>
    <n v="0"/>
    <s v="-"/>
    <n v="0"/>
    <n v="0"/>
    <s v="-"/>
    <n v="0"/>
  </r>
  <r>
    <s v="331"/>
    <x v="22"/>
    <x v="0"/>
    <s v="002"/>
    <s v="Z1B8050002"/>
    <s v="1883"/>
    <s v="FC"/>
    <s v="00171942-00171944"/>
    <s v=""/>
    <s v=""/>
    <s v=""/>
    <s v=""/>
    <n v="0"/>
    <s v=""/>
    <s v="VENTAS NO CONTRIBUYENTES"/>
    <s v=""/>
    <n v="47138228"/>
    <n v="0"/>
    <n v="42355548"/>
    <n v="0"/>
    <s v="-"/>
    <n v="0"/>
    <n v="4123000"/>
    <s v="-"/>
    <n v="659680"/>
    <n v="0"/>
    <s v="-"/>
    <n v="0"/>
    <n v="0"/>
    <s v="-"/>
    <n v="0"/>
  </r>
  <r>
    <s v="332"/>
    <x v="22"/>
    <x v="0"/>
    <s v="002"/>
    <s v="Z1B8050002"/>
    <s v="1883"/>
    <s v="FC"/>
    <s v="00171940"/>
    <s v=""/>
    <s v=""/>
    <s v=""/>
    <s v=""/>
    <n v="0"/>
    <s v=""/>
    <s v="CARMEN ANTILLANOS"/>
    <s v="V15914731"/>
    <n v="176835414.19999999"/>
    <n v="0"/>
    <n v="84708771"/>
    <n v="0"/>
    <s v="-"/>
    <n v="0"/>
    <n v="79419520"/>
    <s v="16"/>
    <n v="12707123.199999999"/>
    <n v="0"/>
    <s v="-"/>
    <n v="0"/>
    <n v="0"/>
    <s v="-"/>
    <n v="0"/>
  </r>
  <r>
    <s v="333"/>
    <x v="22"/>
    <x v="0"/>
    <s v="002"/>
    <s v="Z1B8050149"/>
    <s v="1804"/>
    <s v="FC "/>
    <s v="00209802-00209885"/>
    <m/>
    <m/>
    <m/>
    <m/>
    <n v="0"/>
    <m/>
    <s v="VENTAS NO CONTRIBUYENTES"/>
    <m/>
    <n v="722553493.39680004"/>
    <n v="0"/>
    <n v="699433493.39999998"/>
    <n v="0"/>
    <s v="-"/>
    <n v="0"/>
    <n v="19931034.48"/>
    <s v="-"/>
    <n v="3188965.5168000003"/>
    <n v="0"/>
    <s v="-"/>
    <n v="0"/>
    <n v="0"/>
    <s v="-"/>
    <n v="0"/>
  </r>
  <r>
    <s v="334"/>
    <x v="22"/>
    <x v="0"/>
    <s v="002"/>
    <s v="Z1B8050149"/>
    <s v="1804"/>
    <s v="NC"/>
    <m/>
    <s v="00001248-00001251"/>
    <m/>
    <m/>
    <m/>
    <n v="0"/>
    <m/>
    <s v="VENTAS NO CONTRIBUYENTES"/>
    <m/>
    <n v="-24459000"/>
    <n v="0"/>
    <n v="-24459000"/>
    <n v="0"/>
    <s v="-"/>
    <n v="0"/>
    <n v="0"/>
    <s v="-"/>
    <n v="0"/>
    <n v="0"/>
    <s v="-"/>
    <n v="0"/>
    <n v="0"/>
    <s v="-"/>
    <n v="0"/>
  </r>
  <r>
    <s v="335"/>
    <x v="22"/>
    <x v="1"/>
    <s v="002"/>
    <s v="Z1F0017966"/>
    <s v="0454-0454"/>
    <s v="FC"/>
    <s v="00013262-00013273"/>
    <s v=""/>
    <s v=""/>
    <s v=""/>
    <s v=""/>
    <n v="0"/>
    <s v=""/>
    <s v="VENTAS NO CONTRIBUYENTES"/>
    <s v=""/>
    <n v="770478019.88"/>
    <n v="0"/>
    <n v="531272441.5"/>
    <n v="0"/>
    <s v="-"/>
    <n v="0"/>
    <n v="206211705.5"/>
    <s v="16"/>
    <n v="32993872.880000003"/>
    <n v="0"/>
    <s v="-"/>
    <n v="0"/>
    <n v="0"/>
    <s v="-"/>
    <n v="0"/>
  </r>
  <r>
    <s v="336"/>
    <x v="22"/>
    <x v="1"/>
    <s v="002"/>
    <s v="Z1F0017966"/>
    <s v="0454"/>
    <s v="FC"/>
    <s v="00013274"/>
    <s v=""/>
    <s v=""/>
    <s v=""/>
    <s v=""/>
    <n v="0"/>
    <s v=""/>
    <s v="RINCON ZULIANO"/>
    <s v="J300316998"/>
    <n v="62901108"/>
    <n v="0"/>
    <n v="2315700"/>
    <n v="52228800"/>
    <s v="16"/>
    <n v="8356608"/>
    <n v="0"/>
    <s v="-"/>
    <n v="0"/>
    <n v="0"/>
    <s v="-"/>
    <n v="0"/>
    <n v="0"/>
    <s v="-"/>
    <n v="0"/>
  </r>
  <r>
    <s v="337"/>
    <x v="22"/>
    <x v="1"/>
    <s v="002"/>
    <s v="Z1F0017966"/>
    <s v="0454-0454"/>
    <s v="FC"/>
    <s v="00013275-00013339"/>
    <s v=""/>
    <s v=""/>
    <s v=""/>
    <s v=""/>
    <n v="0"/>
    <s v=""/>
    <s v="VENTAS NO CONTRIBUYENTES"/>
    <s v=""/>
    <n v="1885541593.8599999"/>
    <n v="0"/>
    <n v="1317784311"/>
    <n v="0"/>
    <s v="-"/>
    <n v="0"/>
    <n v="489445933.5"/>
    <s v="16"/>
    <n v="78311349.359999999"/>
    <n v="0"/>
    <s v="-"/>
    <n v="0"/>
    <n v="0"/>
    <s v="-"/>
    <n v="0"/>
  </r>
  <r>
    <s v="338"/>
    <x v="22"/>
    <x v="2"/>
    <s v="002"/>
    <s v="Z1F0008858"/>
    <s v="0908-0908"/>
    <s v="FC"/>
    <s v="00119908-00119965"/>
    <s v=""/>
    <s v=""/>
    <s v=""/>
    <s v=""/>
    <n v="0"/>
    <s v=""/>
    <s v="VENTAS NO CONTRIBUYENTES"/>
    <s v=""/>
    <n v="604071949.5"/>
    <n v="0"/>
    <n v="567126645.5"/>
    <n v="0"/>
    <s v="-"/>
    <n v="0"/>
    <n v="31849400"/>
    <s v="-"/>
    <n v="5095904"/>
    <n v="0"/>
    <s v="-"/>
    <n v="0"/>
    <n v="0"/>
    <s v="-"/>
    <n v="0"/>
  </r>
  <r>
    <s v="339"/>
    <x v="22"/>
    <x v="0"/>
    <s v="003"/>
    <s v="Z1B8051199"/>
    <s v="1969"/>
    <s v="FC"/>
    <s v="00201179"/>
    <s v=""/>
    <s v=""/>
    <s v=""/>
    <s v=""/>
    <n v="0"/>
    <s v=""/>
    <s v="FUNDACION HAGAMOS EL BIEN"/>
    <s v="J410349913"/>
    <n v="142248336"/>
    <n v="0"/>
    <n v="134829788"/>
    <n v="6395300"/>
    <s v="16"/>
    <n v="1023248"/>
    <n v="0"/>
    <s v="-"/>
    <n v="0"/>
    <n v="0"/>
    <s v="-"/>
    <n v="0"/>
    <n v="0"/>
    <s v="-"/>
    <n v="0"/>
  </r>
  <r>
    <s v="340"/>
    <x v="22"/>
    <x v="0"/>
    <s v="003"/>
    <s v="Z1B8051199"/>
    <s v="1969"/>
    <s v="FC"/>
    <s v="00201169-00201178"/>
    <s v=""/>
    <s v=""/>
    <s v=""/>
    <s v=""/>
    <n v="0"/>
    <s v=""/>
    <s v="VENTAS NO CONTRIBUYENTES"/>
    <s v=""/>
    <n v="355583431.06"/>
    <n v="0"/>
    <n v="293421680.5"/>
    <n v="0"/>
    <s v="-"/>
    <n v="0"/>
    <n v="53587716"/>
    <s v="16"/>
    <n v="8574034.5600000005"/>
    <n v="0"/>
    <s v="-"/>
    <n v="0"/>
    <n v="0"/>
    <s v="-"/>
    <n v="0"/>
  </r>
  <r>
    <s v="341"/>
    <x v="22"/>
    <x v="0"/>
    <s v="003"/>
    <s v="Z1B8051199"/>
    <s v="1969"/>
    <s v="FC"/>
    <s v="00201180-00201249"/>
    <s v=""/>
    <s v=""/>
    <s v=""/>
    <s v=""/>
    <n v="0"/>
    <s v=""/>
    <s v="VENTAS NO CONTRIBUYENTES"/>
    <s v=""/>
    <n v="2376513300.6799998"/>
    <n v="0"/>
    <n v="1802797095.5"/>
    <n v="0"/>
    <s v="-"/>
    <n v="0"/>
    <n v="494582935.5"/>
    <s v="16"/>
    <n v="79133269.680000007"/>
    <n v="0"/>
    <s v="-"/>
    <n v="0"/>
    <n v="0"/>
    <s v="-"/>
    <n v="0"/>
  </r>
  <r>
    <s v="342"/>
    <x v="22"/>
    <x v="1"/>
    <s v="003"/>
    <s v="Z1F0017848"/>
    <s v="0449-0449"/>
    <s v="FC"/>
    <s v="00021920-00021945"/>
    <s v=""/>
    <s v=""/>
    <s v=""/>
    <s v=""/>
    <n v="0"/>
    <s v=""/>
    <s v="VENTAS NO CONTRIBUYENTES"/>
    <s v=""/>
    <n v="633352327.6400001"/>
    <n v="0"/>
    <n v="422665735.25"/>
    <n v="0"/>
    <s v="-"/>
    <n v="0"/>
    <n v="181626372.75"/>
    <s v="16"/>
    <n v="29060219.640000001"/>
    <n v="0"/>
    <s v="-"/>
    <n v="0"/>
    <n v="0"/>
    <s v="-"/>
    <n v="0"/>
  </r>
  <r>
    <s v="343"/>
    <x v="22"/>
    <x v="1"/>
    <s v="003"/>
    <s v="Z1F0017848"/>
    <s v="0449"/>
    <s v="FC"/>
    <s v="00021946"/>
    <s v=""/>
    <s v=""/>
    <s v=""/>
    <s v=""/>
    <n v="0"/>
    <s v=""/>
    <s v="MUEBLES ROMANO C.A."/>
    <s v="J307508175"/>
    <n v="97798454"/>
    <n v="0"/>
    <n v="52916778"/>
    <n v="38691100"/>
    <s v="16"/>
    <n v="6190576"/>
    <n v="0"/>
    <s v="-"/>
    <n v="0"/>
    <n v="0"/>
    <s v="-"/>
    <n v="0"/>
    <n v="0"/>
    <s v="-"/>
    <n v="0"/>
  </r>
  <r>
    <s v="344"/>
    <x v="22"/>
    <x v="1"/>
    <s v="003"/>
    <s v="Z1F0017848"/>
    <s v="0449-0449"/>
    <s v="FC"/>
    <s v="00021947-00021981"/>
    <s v=""/>
    <s v=""/>
    <s v=""/>
    <s v=""/>
    <n v="0"/>
    <s v=""/>
    <s v="VENTAS NO CONTRIBUYENTES"/>
    <s v=""/>
    <n v="839648097.49000001"/>
    <n v="0"/>
    <n v="593459635.5"/>
    <n v="0"/>
    <s v="-"/>
    <n v="0"/>
    <n v="212231432.75"/>
    <s v="16"/>
    <n v="33957029.239999995"/>
    <n v="0"/>
    <s v="-"/>
    <n v="0"/>
    <n v="0"/>
    <s v="-"/>
    <n v="0"/>
  </r>
  <r>
    <s v="345"/>
    <x v="22"/>
    <x v="2"/>
    <s v="003"/>
    <s v="Z1F0008965"/>
    <s v="0897-0897"/>
    <s v="FC"/>
    <s v="00115943-00116029"/>
    <s v=""/>
    <s v=""/>
    <s v=""/>
    <s v=""/>
    <n v="0"/>
    <s v=""/>
    <s v="VENTAS NO CONTRIBUYENTES"/>
    <s v=""/>
    <n v="802258045.5"/>
    <n v="0"/>
    <n v="776086357.5"/>
    <n v="0"/>
    <s v="-"/>
    <n v="0"/>
    <n v="22561800"/>
    <s v="-"/>
    <n v="3609888"/>
    <n v="0"/>
    <s v="-"/>
    <n v="0"/>
    <n v="0"/>
    <s v="-"/>
    <n v="0"/>
  </r>
  <r>
    <s v="346"/>
    <x v="22"/>
    <x v="0"/>
    <s v="004"/>
    <s v="Z1B8050937"/>
    <s v="1811"/>
    <s v="NC"/>
    <s v=""/>
    <s v="00000191"/>
    <s v=""/>
    <s v="00167248"/>
    <s v="23/5/2021"/>
    <n v="30745335"/>
    <s v="VEN"/>
    <s v="JHONNY MORA"/>
    <s v="V19310310"/>
    <n v="-5642000"/>
    <n v="0"/>
    <n v="-5642000"/>
    <n v="0"/>
    <s v="-"/>
    <n v="0"/>
    <n v="0"/>
    <s v="-"/>
    <n v="0"/>
    <n v="0"/>
    <s v="-"/>
    <n v="0"/>
    <n v="0"/>
    <s v="-"/>
    <n v="0"/>
  </r>
  <r>
    <s v="347"/>
    <x v="22"/>
    <x v="0"/>
    <s v="004"/>
    <s v="Z1B8050937"/>
    <s v="1811"/>
    <s v="FC"/>
    <s v="00167226-00167314"/>
    <s v=""/>
    <s v=""/>
    <s v=""/>
    <s v=""/>
    <n v="0"/>
    <s v=""/>
    <s v="VENTAS NO CONTRIBUYENTES"/>
    <s v=""/>
    <n v="3290631247.7599998"/>
    <n v="0"/>
    <n v="2545626107"/>
    <n v="0"/>
    <s v="-"/>
    <n v="0"/>
    <n v="642245811"/>
    <s v="-"/>
    <n v="102759329.75999999"/>
    <n v="0"/>
    <s v="-"/>
    <n v="0"/>
    <n v="0"/>
    <s v="-"/>
    <n v="0"/>
  </r>
  <r>
    <s v="348"/>
    <x v="22"/>
    <x v="1"/>
    <s v="004"/>
    <s v="Z1F0017963"/>
    <s v="0451-0451"/>
    <s v="FC"/>
    <s v="00013327-00013352"/>
    <s v=""/>
    <s v=""/>
    <s v=""/>
    <s v=""/>
    <n v="0"/>
    <s v=""/>
    <s v="VENTAS NO CONTRIBUYENTES"/>
    <s v=""/>
    <n v="728345910.5"/>
    <n v="0"/>
    <n v="545377834.5"/>
    <n v="0"/>
    <s v="-"/>
    <n v="0"/>
    <n v="157731100"/>
    <s v="16"/>
    <n v="25236976"/>
    <n v="0"/>
    <s v="-"/>
    <n v="0"/>
    <n v="0"/>
    <s v="-"/>
    <n v="0"/>
  </r>
  <r>
    <s v="349"/>
    <x v="22"/>
    <x v="1"/>
    <s v="004"/>
    <s v="Z1F0017963"/>
    <s v="0451"/>
    <s v="FC"/>
    <s v="00013353"/>
    <s v=""/>
    <s v=""/>
    <s v=""/>
    <s v=""/>
    <n v="0"/>
    <s v=""/>
    <s v="HTXM SERVICIOS C.A"/>
    <s v="J296775478"/>
    <n v="87660110.5"/>
    <n v="0"/>
    <n v="82017986.5"/>
    <n v="4863900"/>
    <s v="16"/>
    <n v="778224"/>
    <n v="0"/>
    <s v="-"/>
    <n v="0"/>
    <n v="0"/>
    <s v="-"/>
    <n v="0"/>
    <n v="0"/>
    <s v="-"/>
    <n v="0"/>
  </r>
  <r>
    <s v="350"/>
    <x v="22"/>
    <x v="1"/>
    <s v="004"/>
    <s v="Z1F0017963"/>
    <s v="0451"/>
    <s v="FC"/>
    <s v="00013354"/>
    <s v=""/>
    <s v=""/>
    <s v=""/>
    <s v=""/>
    <n v="0"/>
    <s v=""/>
    <s v="COLINA FRESCA C.A"/>
    <s v="J400677750"/>
    <n v="6986470"/>
    <n v="0"/>
    <n v="3345520"/>
    <n v="3138750"/>
    <s v="16"/>
    <n v="502200"/>
    <n v="0"/>
    <s v="-"/>
    <n v="0"/>
    <n v="0"/>
    <s v="-"/>
    <n v="0"/>
    <n v="0"/>
    <s v="-"/>
    <n v="0"/>
  </r>
  <r>
    <s v="351"/>
    <x v="22"/>
    <x v="1"/>
    <s v="004"/>
    <s v="Z1F0017963"/>
    <s v="0451-0451"/>
    <s v="FC"/>
    <s v="00013355-00013397"/>
    <s v=""/>
    <s v=""/>
    <s v=""/>
    <s v=""/>
    <n v="0"/>
    <s v=""/>
    <s v="VENTAS NO CONTRIBUYENTES"/>
    <s v=""/>
    <n v="1541201625.4244001"/>
    <n v="0"/>
    <n v="881215091.75000012"/>
    <n v="0"/>
    <s v="-"/>
    <n v="0"/>
    <n v="568953908.34000003"/>
    <s v="16"/>
    <n v="91032625.334400013"/>
    <n v="0"/>
    <s v="-"/>
    <n v="0"/>
    <n v="0"/>
    <s v="-"/>
    <n v="0"/>
  </r>
  <r>
    <s v="352"/>
    <x v="22"/>
    <x v="0"/>
    <s v="005"/>
    <s v="Z1B8050363"/>
    <s v="1962"/>
    <s v="FC"/>
    <s v="00181482-00181586"/>
    <s v=""/>
    <s v=""/>
    <s v=""/>
    <s v=""/>
    <n v="0"/>
    <s v=""/>
    <s v="VENTAS NO CONTRIBUYENTES"/>
    <s v=""/>
    <n v="4169831509.2699995"/>
    <n v="0"/>
    <n v="3038019295.25"/>
    <n v="0"/>
    <s v="-"/>
    <n v="0"/>
    <n v="975700184.5"/>
    <s v="16"/>
    <n v="156112029.51999998"/>
    <n v="0"/>
    <s v="-"/>
    <n v="0"/>
    <n v="0"/>
    <s v="-"/>
    <n v="0"/>
  </r>
  <r>
    <s v="353"/>
    <x v="22"/>
    <x v="1"/>
    <s v="005"/>
    <s v="Z1F0017998"/>
    <s v="0444-0444"/>
    <s v="FC"/>
    <s v="00017270-00017322"/>
    <s v=""/>
    <s v=""/>
    <s v=""/>
    <s v=""/>
    <n v="0"/>
    <s v=""/>
    <s v="VENTAS NO CONTRIBUYENTES"/>
    <s v=""/>
    <n v="1792518939.3663998"/>
    <n v="0"/>
    <n v="1077374021.5"/>
    <n v="0"/>
    <s v="-"/>
    <n v="0"/>
    <n v="616504239.53999996"/>
    <s v="16"/>
    <n v="98640678.326399997"/>
    <n v="0"/>
    <s v="-"/>
    <n v="0"/>
    <n v="0"/>
    <s v="-"/>
    <n v="0"/>
  </r>
  <r>
    <s v="354"/>
    <x v="22"/>
    <x v="0"/>
    <s v="006"/>
    <s v="Z1B8044815"/>
    <s v="1874"/>
    <s v="FC"/>
    <s v="00161256"/>
    <s v=""/>
    <s v=""/>
    <s v=""/>
    <s v=""/>
    <n v="0"/>
    <s v=""/>
    <s v="COMERCIAL IJJ03 C.A"/>
    <s v="J-40851614-4 "/>
    <n v="18062041.5"/>
    <n v="0"/>
    <n v="14976673.5"/>
    <n v="2659800"/>
    <s v="16"/>
    <n v="425568"/>
    <n v="0"/>
    <s v="-"/>
    <n v="0"/>
    <n v="0"/>
    <s v="-"/>
    <n v="0"/>
    <n v="0"/>
    <s v="-"/>
    <n v="0"/>
  </r>
  <r>
    <s v="355"/>
    <x v="22"/>
    <x v="0"/>
    <s v="006"/>
    <s v="Z1B8044815"/>
    <s v="1874"/>
    <s v="FC"/>
    <s v="00161297"/>
    <s v=""/>
    <s v=""/>
    <s v=""/>
    <s v=""/>
    <n v="0"/>
    <s v=""/>
    <s v="INVERSIONES JVP"/>
    <s v="J405612711"/>
    <n v="32565655"/>
    <n v="0"/>
    <n v="32565655"/>
    <n v="0"/>
    <s v="-"/>
    <n v="0"/>
    <n v="0"/>
    <s v="-"/>
    <n v="0"/>
    <n v="0"/>
    <s v="-"/>
    <n v="0"/>
    <n v="0"/>
    <s v="-"/>
    <n v="0"/>
  </r>
  <r>
    <s v="356"/>
    <x v="22"/>
    <x v="0"/>
    <s v="006"/>
    <s v="Z1B8044815"/>
    <s v="1874"/>
    <s v="FC"/>
    <s v="00161218-00161255"/>
    <s v=""/>
    <s v=""/>
    <s v=""/>
    <s v=""/>
    <n v="0"/>
    <s v=""/>
    <s v="VENTAS NO CONTRIBUYENTES"/>
    <s v=""/>
    <n v="1262428439.8399999"/>
    <n v="0"/>
    <n v="805623022"/>
    <n v="0"/>
    <s v="-"/>
    <n v="0"/>
    <n v="393797774"/>
    <s v="-"/>
    <n v="63007643.840000004"/>
    <n v="0"/>
    <s v="-"/>
    <n v="0"/>
    <n v="0"/>
    <s v="-"/>
    <n v="0"/>
  </r>
  <r>
    <s v="357"/>
    <x v="22"/>
    <x v="0"/>
    <s v="006"/>
    <s v="Z1B8044815"/>
    <s v="1874"/>
    <s v="FC"/>
    <s v="00161257-00161296"/>
    <s v=""/>
    <s v=""/>
    <s v=""/>
    <s v=""/>
    <n v="0"/>
    <s v=""/>
    <s v="VENTAS NO CONTRIBUYENTES"/>
    <s v=""/>
    <n v="1521762218.8000002"/>
    <n v="0"/>
    <n v="1175389925"/>
    <n v="0"/>
    <s v="-"/>
    <n v="0"/>
    <n v="298596805"/>
    <s v="16"/>
    <n v="47775488.800000004"/>
    <n v="0"/>
    <s v="-"/>
    <n v="0"/>
    <n v="0"/>
    <s v="-"/>
    <n v="0"/>
  </r>
  <r>
    <s v="358"/>
    <x v="22"/>
    <x v="0"/>
    <s v="006"/>
    <s v="Z1B8044815"/>
    <s v="1874"/>
    <s v="FC"/>
    <s v="00161298-00161309"/>
    <s v=""/>
    <s v=""/>
    <s v=""/>
    <s v=""/>
    <n v="0"/>
    <s v=""/>
    <s v="VENTAS NO CONTRIBUYENTES"/>
    <s v=""/>
    <n v="346228429.80000001"/>
    <n v="0"/>
    <n v="247441635"/>
    <n v="0"/>
    <s v="-"/>
    <n v="0"/>
    <n v="85161030"/>
    <s v="16"/>
    <n v="13625764.800000001"/>
    <n v="0"/>
    <s v="-"/>
    <n v="0"/>
    <n v="0"/>
    <s v="-"/>
    <n v="0"/>
  </r>
  <r>
    <s v="359"/>
    <x v="22"/>
    <x v="1"/>
    <s v="006"/>
    <s v="Z1F0017787"/>
    <s v="0415-0415"/>
    <s v="FC"/>
    <s v="00007237-00007278"/>
    <s v=""/>
    <s v=""/>
    <s v=""/>
    <s v=""/>
    <n v="0"/>
    <s v=""/>
    <s v="VENTAS NO CONTRIBUYENTES"/>
    <s v=""/>
    <n v="1223637072.8044"/>
    <n v="0"/>
    <n v="942248179.00000012"/>
    <n v="0"/>
    <s v="-"/>
    <n v="0"/>
    <n v="242576632.59"/>
    <s v="-"/>
    <n v="38812261.214399993"/>
    <n v="0"/>
    <s v="-"/>
    <n v="0"/>
    <n v="0"/>
    <s v="-"/>
    <n v="0"/>
  </r>
  <r>
    <s v="360"/>
    <x v="22"/>
    <x v="0"/>
    <s v="007"/>
    <s v="Z1B8050013"/>
    <s v="1911"/>
    <s v="NC"/>
    <s v=""/>
    <s v="00000211"/>
    <s v=""/>
    <s v="00180063"/>
    <s v="19/5/2021"/>
    <n v="141887790"/>
    <s v="VEN"/>
    <s v="MIGUEL LIZCANO"/>
    <s v="V28463289"/>
    <n v="-13351500"/>
    <n v="0"/>
    <n v="-13351500"/>
    <n v="0"/>
    <s v="-"/>
    <n v="0"/>
    <n v="0"/>
    <s v="-"/>
    <n v="0"/>
    <n v="0"/>
    <s v="-"/>
    <n v="0"/>
    <n v="0"/>
    <s v="-"/>
    <n v="0"/>
  </r>
  <r>
    <s v="361"/>
    <x v="22"/>
    <x v="0"/>
    <s v="007"/>
    <s v="Z1B8050013"/>
    <s v="1911"/>
    <s v="FC"/>
    <s v="00180366-00180455"/>
    <s v=""/>
    <s v=""/>
    <s v=""/>
    <s v=""/>
    <n v="0"/>
    <s v=""/>
    <s v="VENTAS NO CONTRIBUYENTES"/>
    <s v=""/>
    <n v="3210895974.5899997"/>
    <n v="0"/>
    <n v="2390095795.25"/>
    <n v="0"/>
    <s v="-"/>
    <n v="0"/>
    <n v="707586361.5"/>
    <s v="-"/>
    <n v="113213817.84"/>
    <n v="0"/>
    <s v="-"/>
    <n v="0"/>
    <n v="0"/>
    <s v="-"/>
    <n v="0"/>
  </r>
  <r>
    <s v="362"/>
    <x v="22"/>
    <x v="1"/>
    <s v="008"/>
    <s v="Z1F0017970"/>
    <s v="0082-0082"/>
    <s v="FC"/>
    <s v="00001191-00001215"/>
    <s v=""/>
    <s v=""/>
    <s v=""/>
    <s v=""/>
    <n v="0"/>
    <s v=""/>
    <s v="VENTAS NO CONTRIBUYENTES"/>
    <s v=""/>
    <n v="323853652"/>
    <n v="0"/>
    <n v="70382400"/>
    <n v="0"/>
    <s v="-"/>
    <n v="0"/>
    <n v="218509700"/>
    <s v="16"/>
    <n v="34961552"/>
    <n v="0"/>
    <s v="-"/>
    <n v="0"/>
    <n v="0"/>
    <s v="-"/>
    <n v="0"/>
  </r>
  <r>
    <s v="363"/>
    <x v="22"/>
    <x v="0"/>
    <s v="008"/>
    <s v="Z1B8050003"/>
    <s v="1827"/>
    <s v="NC"/>
    <s v=""/>
    <s v="00000165"/>
    <s v=""/>
    <s v="00178550"/>
    <s v="23/5/2021"/>
    <n v="33714484"/>
    <s v="VEN"/>
    <s v="PATRICIA RANGEL"/>
    <s v="V14675708"/>
    <n v="-6720800"/>
    <n v="0"/>
    <n v="-6720800"/>
    <n v="0"/>
    <s v="-"/>
    <n v="0"/>
    <n v="0"/>
    <s v="-"/>
    <n v="0"/>
    <n v="0"/>
    <s v="-"/>
    <n v="0"/>
    <n v="0"/>
    <s v="-"/>
    <n v="0"/>
  </r>
  <r>
    <s v="364"/>
    <x v="22"/>
    <x v="0"/>
    <s v="008"/>
    <s v="Z1B8050003"/>
    <s v="1827"/>
    <s v="FC"/>
    <s v="00178539-00178606"/>
    <s v=""/>
    <s v=""/>
    <s v=""/>
    <s v=""/>
    <n v="0"/>
    <s v=""/>
    <s v="VENTAS NO CONTRIBUYENTES"/>
    <s v=""/>
    <n v="2936721032.6959996"/>
    <n v="0"/>
    <n v="2310892136.25"/>
    <n v="0"/>
    <s v="-"/>
    <n v="0"/>
    <n v="539507669.35000002"/>
    <s v="16"/>
    <n v="86321227.096000001"/>
    <n v="0"/>
    <s v="-"/>
    <n v="0"/>
    <n v="0"/>
    <s v="-"/>
    <n v="0"/>
  </r>
  <r>
    <s v="365"/>
    <x v="22"/>
    <x v="0"/>
    <s v="009"/>
    <s v="Z1B8014458"/>
    <s v="1879"/>
    <s v="FC"/>
    <s v="00182526-00182590"/>
    <s v=""/>
    <s v=""/>
    <s v=""/>
    <s v=""/>
    <n v="0"/>
    <s v=""/>
    <s v="VENTAS NO CONTRIBUYENTES"/>
    <s v=""/>
    <n v="2983498743.1599998"/>
    <n v="0"/>
    <n v="2259021307.5"/>
    <n v="0"/>
    <s v="-"/>
    <n v="0"/>
    <n v="624549513.5"/>
    <s v="16"/>
    <n v="99927922.160000026"/>
    <n v="0"/>
    <s v="-"/>
    <n v="0"/>
    <n v="0"/>
    <s v="-"/>
    <n v="0"/>
  </r>
  <r>
    <s v="366"/>
    <x v="22"/>
    <x v="0"/>
    <s v="010"/>
    <s v="Z1F0000341"/>
    <s v="1351"/>
    <s v="FC"/>
    <s v="00079848-00079928"/>
    <s v=""/>
    <s v=""/>
    <s v=""/>
    <s v=""/>
    <n v="0"/>
    <s v=""/>
    <s v="VENTAS NO CONTRIBUYENTES"/>
    <s v=""/>
    <n v="3417548370.5600004"/>
    <n v="0"/>
    <n v="2378306382"/>
    <n v="0"/>
    <s v="-"/>
    <n v="0"/>
    <n v="895898266"/>
    <s v="16"/>
    <n v="143343722.55999997"/>
    <n v="0"/>
    <s v="-"/>
    <n v="0"/>
    <n v="0"/>
    <s v="-"/>
    <n v="0"/>
  </r>
  <r>
    <s v="367"/>
    <x v="22"/>
    <x v="0"/>
    <s v="011"/>
    <s v="Z1F0004616"/>
    <s v="0782-0782"/>
    <s v="FC"/>
    <s v="00105324-00105392"/>
    <s v=""/>
    <s v=""/>
    <s v=""/>
    <s v=""/>
    <n v="0"/>
    <s v=""/>
    <s v="VENTAS NO CONTRIBUYENTES"/>
    <s v=""/>
    <n v="514913342.5"/>
    <n v="0"/>
    <n v="502456798.5"/>
    <n v="0"/>
    <s v="-"/>
    <n v="0"/>
    <n v="10738400"/>
    <s v="-"/>
    <n v="1718144"/>
    <n v="0"/>
    <s v="-"/>
    <n v="0"/>
    <n v="0"/>
    <s v="-"/>
    <n v="0"/>
  </r>
  <r>
    <s v="368"/>
    <x v="22"/>
    <x v="0"/>
    <s v="011"/>
    <s v="Z1F0004616"/>
    <s v="0782"/>
    <s v="FC"/>
    <s v="00105393"/>
    <s v=""/>
    <s v=""/>
    <s v=""/>
    <s v=""/>
    <n v="0"/>
    <s v=""/>
    <s v="ALBA"/>
    <s v="V299225401 "/>
    <n v="5214200"/>
    <n v="0"/>
    <n v="0"/>
    <n v="4495000"/>
    <s v="16"/>
    <n v="719200"/>
    <n v="0"/>
    <s v="-"/>
    <n v="0"/>
    <n v="0"/>
    <s v="-"/>
    <n v="0"/>
    <n v="0"/>
    <s v="-"/>
    <n v="0"/>
  </r>
  <r>
    <s v="369"/>
    <x v="22"/>
    <x v="0"/>
    <s v="011"/>
    <s v="Z1F0004616"/>
    <s v="0782-0782"/>
    <s v="FC"/>
    <s v="00105394-00105417"/>
    <s v=""/>
    <s v=""/>
    <s v=""/>
    <s v=""/>
    <n v="0"/>
    <s v=""/>
    <s v="VENTAS NO CONTRIBUYENTES"/>
    <s v=""/>
    <n v="159450197.5"/>
    <n v="0"/>
    <n v="140733017.5"/>
    <n v="0"/>
    <s v="-"/>
    <n v="0"/>
    <n v="16135500"/>
    <s v="-"/>
    <n v="2581680"/>
    <n v="0"/>
    <s v="-"/>
    <n v="0"/>
    <n v="0"/>
    <s v="-"/>
    <n v="0"/>
  </r>
  <r>
    <s v="370"/>
    <x v="22"/>
    <x v="0"/>
    <s v="012"/>
    <s v="Z1B8038506"/>
    <s v="1731"/>
    <s v="FC"/>
    <s v="00075126-00075157"/>
    <s v=""/>
    <s v=""/>
    <s v=""/>
    <s v=""/>
    <n v="0"/>
    <s v=""/>
    <s v="VENTAS NO CONTRIBUYENTES"/>
    <s v=""/>
    <n v="445408200.80000001"/>
    <n v="0"/>
    <n v="238553819.5"/>
    <n v="0"/>
    <s v="-"/>
    <n v="0"/>
    <n v="178322742.5"/>
    <s v="16"/>
    <n v="28531638.800000001"/>
    <n v="0"/>
    <s v="-"/>
    <n v="0"/>
    <n v="0"/>
    <s v="-"/>
    <n v="0"/>
  </r>
  <r>
    <s v="371"/>
    <x v="22"/>
    <x v="0"/>
    <s v="013"/>
    <s v="Z1B8050578"/>
    <s v="1688-1688"/>
    <s v="FC"/>
    <s v="00152319-00152392"/>
    <s v=""/>
    <s v=""/>
    <s v=""/>
    <s v=""/>
    <n v="0"/>
    <s v=""/>
    <s v="VENTAS NO CONTRIBUYENTES"/>
    <s v=""/>
    <n v="813383000.5"/>
    <n v="0"/>
    <n v="714834620.5"/>
    <n v="0"/>
    <s v="-"/>
    <n v="0"/>
    <n v="84955500"/>
    <s v="-"/>
    <n v="13592880"/>
    <n v="0"/>
    <s v="-"/>
    <n v="0"/>
    <n v="0"/>
    <s v="-"/>
    <n v="0"/>
  </r>
  <r>
    <s v="372"/>
    <x v="22"/>
    <x v="0"/>
    <s v="014"/>
    <s v="Z1F0000338"/>
    <s v="1573"/>
    <s v="FC"/>
    <s v="00062596-00062715"/>
    <s v=""/>
    <s v=""/>
    <s v=""/>
    <s v=""/>
    <n v="0"/>
    <s v=""/>
    <s v="VENTAS NO CONTRIBUYENTES"/>
    <s v=""/>
    <n v="761954952"/>
    <n v="0"/>
    <n v="632276000"/>
    <n v="0"/>
    <s v="-"/>
    <n v="0"/>
    <n v="111792200"/>
    <s v="-"/>
    <n v="17886752"/>
    <n v="0"/>
    <s v="-"/>
    <n v="0"/>
    <n v="0"/>
    <s v="-"/>
    <n v="0"/>
  </r>
  <r>
    <s v="373"/>
    <x v="22"/>
    <x v="0"/>
    <s v="015"/>
    <s v="Z1B8050356"/>
    <s v="1709"/>
    <s v="FC"/>
    <s v="00089839-00089879"/>
    <s v=""/>
    <s v=""/>
    <s v=""/>
    <s v=""/>
    <n v="0"/>
    <s v=""/>
    <s v="VENTAS NO CONTRIBUYENTES"/>
    <s v=""/>
    <n v="1207563653.46"/>
    <n v="0"/>
    <n v="976716150"/>
    <n v="0"/>
    <s v="-"/>
    <n v="0"/>
    <n v="199006468.5"/>
    <s v="-"/>
    <n v="31841034.959999997"/>
    <n v="0"/>
    <s v="-"/>
    <n v="0"/>
    <n v="0"/>
    <s v="-"/>
    <n v="0"/>
  </r>
  <r>
    <s v="374"/>
    <x v="22"/>
    <x v="0"/>
    <s v="017"/>
    <s v="Z7C0004030"/>
    <s v="0168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75"/>
    <x v="23"/>
    <x v="0"/>
    <s v="001"/>
    <s v="Z1F0000700"/>
    <s v="1549"/>
    <s v="FC"/>
    <s v="24023000-24100000"/>
    <s v=""/>
    <s v=""/>
    <s v=""/>
    <s v=""/>
    <n v="0"/>
    <s v=""/>
    <s v="VENTAS NO CONTRIBUYENTES"/>
    <s v=""/>
    <n v="1877580799.5900002"/>
    <n v="0"/>
    <n v="1473606690"/>
    <n v="0"/>
    <s v="-"/>
    <n v="0"/>
    <n v="348253542.75"/>
    <s v="16"/>
    <n v="55720566.839999996"/>
    <n v="0"/>
    <s v="-"/>
    <n v="0"/>
    <n v="0"/>
    <s v="-"/>
    <n v="0"/>
  </r>
  <r>
    <s v="376"/>
    <x v="23"/>
    <x v="1"/>
    <s v="001"/>
    <s v="Z1F0017854"/>
    <s v="0459-0459"/>
    <s v="FC"/>
    <s v="00026793-00026864"/>
    <s v=""/>
    <s v=""/>
    <s v=""/>
    <s v=""/>
    <n v="0"/>
    <s v=""/>
    <s v="VENTAS NO CONTRIBUYENTES"/>
    <s v=""/>
    <n v="1900355096.8228002"/>
    <n v="0"/>
    <n v="1123391808.9400001"/>
    <n v="0"/>
    <s v="-"/>
    <n v="0"/>
    <n v="669795937.83000004"/>
    <s v="16"/>
    <n v="107167350.0528"/>
    <n v="0"/>
    <s v="-"/>
    <n v="0"/>
    <n v="0"/>
    <s v="-"/>
    <n v="0"/>
  </r>
  <r>
    <s v="377"/>
    <x v="23"/>
    <x v="1"/>
    <s v="001"/>
    <s v="Z1F0017854"/>
    <s v="0459"/>
    <s v="FC"/>
    <s v="00026865"/>
    <s v=""/>
    <s v=""/>
    <s v=""/>
    <s v=""/>
    <n v="0"/>
    <s v=""/>
    <s v="FEDERACION CCN"/>
    <s v="J303383009"/>
    <n v="6390712"/>
    <n v="0"/>
    <n v="3866320"/>
    <n v="2176200"/>
    <s v="16"/>
    <n v="348192"/>
    <n v="0"/>
    <s v="-"/>
    <n v="0"/>
    <n v="0"/>
    <s v="-"/>
    <n v="0"/>
    <n v="0"/>
    <s v="-"/>
    <n v="0"/>
  </r>
  <r>
    <s v="378"/>
    <x v="23"/>
    <x v="1"/>
    <s v="001"/>
    <s v="Z1F0017854"/>
    <s v="0459-0459"/>
    <s v="FC"/>
    <s v="00026866-00026867"/>
    <s v=""/>
    <s v=""/>
    <s v=""/>
    <s v=""/>
    <n v="0"/>
    <s v=""/>
    <s v="VENTAS NO CONTRIBUYENTES"/>
    <s v=""/>
    <n v="25223000"/>
    <n v="0"/>
    <n v="15334000"/>
    <n v="0"/>
    <s v="-"/>
    <n v="0"/>
    <n v="8525000"/>
    <s v="16"/>
    <n v="1364000"/>
    <n v="0"/>
    <s v="-"/>
    <n v="0"/>
    <n v="0"/>
    <s v="-"/>
    <n v="0"/>
  </r>
  <r>
    <s v="379"/>
    <x v="23"/>
    <x v="0"/>
    <s v="002"/>
    <s v="Z1B8050002"/>
    <s v="1884"/>
    <s v="NC"/>
    <s v=""/>
    <n v="167"/>
    <s v=""/>
    <s v="00171944"/>
    <s v="23/5/2021"/>
    <n v="806000"/>
    <s v="VEN"/>
    <s v="XAVIER GARCIAS"/>
    <s v="V25948515 "/>
    <n v="-806000"/>
    <n v="0"/>
    <n v="-806000"/>
    <n v="0"/>
    <s v="-"/>
    <n v="0"/>
    <n v="0"/>
    <s v="-"/>
    <n v="0"/>
    <n v="0"/>
    <s v="-"/>
    <n v="0"/>
    <n v="0"/>
    <s v="-"/>
    <n v="0"/>
  </r>
  <r>
    <s v="380"/>
    <x v="23"/>
    <x v="0"/>
    <s v="002"/>
    <s v="Z1B8050002"/>
    <s v="1884"/>
    <s v="FC"/>
    <s v="00171945-00171982"/>
    <s v=""/>
    <s v=""/>
    <s v=""/>
    <s v=""/>
    <n v="0"/>
    <s v=""/>
    <s v="VENTAS NO CONTRIBUYENTES"/>
    <s v=""/>
    <n v="1337798976.7720001"/>
    <n v="0"/>
    <n v="894177762"/>
    <n v="0"/>
    <s v="-"/>
    <n v="0"/>
    <n v="382432081.69999999"/>
    <s v="-"/>
    <n v="61189133.071999997"/>
    <n v="0"/>
    <s v="-"/>
    <n v="0"/>
    <n v="0"/>
    <s v="-"/>
    <n v="0"/>
  </r>
  <r>
    <s v="381"/>
    <x v="23"/>
    <x v="1"/>
    <s v="002"/>
    <s v="Z1F0017966"/>
    <s v="0455-0455"/>
    <s v="FC"/>
    <s v="00013340-00013348"/>
    <s v=""/>
    <s v=""/>
    <s v=""/>
    <s v=""/>
    <n v="0"/>
    <s v=""/>
    <s v="VENTAS NO CONTRIBUYENTES"/>
    <s v=""/>
    <n v="105111169"/>
    <n v="0"/>
    <n v="45007625"/>
    <n v="0"/>
    <s v="-"/>
    <n v="0"/>
    <n v="51813400"/>
    <s v="-"/>
    <n v="8290144"/>
    <n v="0"/>
    <s v="-"/>
    <n v="0"/>
    <n v="0"/>
    <s v="-"/>
    <n v="0"/>
  </r>
  <r>
    <s v="382"/>
    <x v="23"/>
    <x v="1"/>
    <s v="002"/>
    <s v="Z1F0017966"/>
    <s v="0455"/>
    <s v="FC"/>
    <s v="00013349"/>
    <s v=""/>
    <s v=""/>
    <s v=""/>
    <s v=""/>
    <n v="0"/>
    <s v=""/>
    <s v="METAL WORKING"/>
    <s v="V404246134"/>
    <n v="13778492.5"/>
    <n v="0"/>
    <n v="13778492.5"/>
    <n v="0"/>
    <s v="-"/>
    <n v="0"/>
    <n v="0"/>
    <s v="-"/>
    <n v="0"/>
    <n v="0"/>
    <s v="-"/>
    <n v="0"/>
    <n v="0"/>
    <s v="-"/>
    <n v="0"/>
  </r>
  <r>
    <s v="383"/>
    <x v="23"/>
    <x v="1"/>
    <s v="002"/>
    <s v="Z1F0017966"/>
    <s v="0455-0455"/>
    <s v="FC"/>
    <s v="00013350-00013402"/>
    <s v=""/>
    <s v=""/>
    <s v=""/>
    <s v=""/>
    <n v="0"/>
    <s v=""/>
    <s v="VENTAS NO CONTRIBUYENTES"/>
    <s v=""/>
    <n v="1319748175.53"/>
    <n v="0"/>
    <n v="730730594.5"/>
    <n v="0"/>
    <s v="-"/>
    <n v="0"/>
    <n v="507773776.75"/>
    <s v="-"/>
    <n v="81243804.280000001"/>
    <n v="0"/>
    <s v="-"/>
    <n v="0"/>
    <n v="0"/>
    <s v="-"/>
    <n v="0"/>
  </r>
  <r>
    <s v="384"/>
    <x v="23"/>
    <x v="1"/>
    <s v="002"/>
    <s v="Z1F0017966"/>
    <s v="0455"/>
    <s v="FC"/>
    <s v="00013403"/>
    <s v=""/>
    <s v=""/>
    <s v=""/>
    <s v=""/>
    <n v="0"/>
    <s v=""/>
    <s v="DANNY MARQUINA"/>
    <s v="V142148907"/>
    <n v="24020137.199999999"/>
    <n v="0"/>
    <n v="2100000"/>
    <n v="18896670"/>
    <s v="16"/>
    <n v="3023467.2"/>
    <n v="0"/>
    <s v="-"/>
    <n v="0"/>
    <n v="0"/>
    <s v="-"/>
    <n v="0"/>
    <n v="0"/>
    <s v="-"/>
    <n v="0"/>
  </r>
  <r>
    <s v="385"/>
    <x v="23"/>
    <x v="1"/>
    <s v="002"/>
    <s v="Z1F0017966"/>
    <s v="0455-0455"/>
    <s v="FC"/>
    <s v="00013404-00013417"/>
    <s v=""/>
    <s v=""/>
    <s v=""/>
    <s v=""/>
    <n v="0"/>
    <s v=""/>
    <s v="VENTAS NO CONTRIBUYENTES"/>
    <s v=""/>
    <n v="198602168.95999998"/>
    <n v="0"/>
    <n v="139883049"/>
    <n v="0"/>
    <s v="-"/>
    <n v="0"/>
    <n v="50619931"/>
    <s v="16"/>
    <n v="8099188.96"/>
    <n v="0"/>
    <s v="-"/>
    <n v="0"/>
    <n v="0"/>
    <s v="-"/>
    <n v="0"/>
  </r>
  <r>
    <s v="386"/>
    <x v="23"/>
    <x v="2"/>
    <s v="002"/>
    <s v="Z1F0008858"/>
    <s v="0909-0909"/>
    <s v="FC"/>
    <s v="00119966-00120056"/>
    <s v=""/>
    <s v=""/>
    <s v=""/>
    <s v=""/>
    <n v="0"/>
    <s v=""/>
    <s v="VENTAS NO CONTRIBUYENTES"/>
    <s v=""/>
    <n v="571341626.20000005"/>
    <n v="0"/>
    <n v="536203941.5"/>
    <n v="0"/>
    <s v="-"/>
    <n v="0"/>
    <n v="30291107.5"/>
    <s v="16"/>
    <n v="4846577.2"/>
    <n v="0"/>
    <s v="-"/>
    <n v="0"/>
    <n v="0"/>
    <s v="-"/>
    <n v="0"/>
  </r>
  <r>
    <s v="387"/>
    <x v="23"/>
    <x v="0"/>
    <s v="002"/>
    <s v="Z1B8050149"/>
    <s v="1805"/>
    <s v="FC "/>
    <s v="00209886-00209925"/>
    <m/>
    <m/>
    <m/>
    <m/>
    <n v="0"/>
    <m/>
    <s v="VENTAS NO CONTRIBUYENTES"/>
    <m/>
    <n v="234279800"/>
    <n v="0"/>
    <n v="234279800"/>
    <n v="0"/>
    <s v="-"/>
    <n v="0"/>
    <n v="0"/>
    <s v="-"/>
    <n v="0"/>
    <n v="0"/>
    <s v="-"/>
    <n v="0"/>
    <n v="0"/>
    <s v="-"/>
    <n v="0"/>
  </r>
  <r>
    <s v="388"/>
    <x v="23"/>
    <x v="0"/>
    <s v="002"/>
    <s v="Z1B8050365"/>
    <s v="1292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389"/>
    <x v="23"/>
    <x v="0"/>
    <s v="003"/>
    <s v="Z1B8051199"/>
    <s v="1970"/>
    <s v="FC"/>
    <s v="00201264"/>
    <s v=""/>
    <s v=""/>
    <s v=""/>
    <s v=""/>
    <n v="0"/>
    <s v=""/>
    <s v="ALTOS TELECOM C.A"/>
    <s v="J-409414280 "/>
    <n v="180494567.40000001"/>
    <n v="0"/>
    <n v="127678227.5"/>
    <n v="45531327.5"/>
    <s v="16"/>
    <n v="7285012.4000000004"/>
    <n v="0"/>
    <s v="-"/>
    <n v="0"/>
    <n v="0"/>
    <s v="-"/>
    <n v="0"/>
    <n v="0"/>
    <s v="-"/>
    <n v="0"/>
  </r>
  <r>
    <s v="390"/>
    <x v="23"/>
    <x v="0"/>
    <s v="003"/>
    <s v="Z1B8051199"/>
    <s v="1970"/>
    <s v="FC"/>
    <s v="00201250-00201263"/>
    <s v=""/>
    <s v=""/>
    <s v=""/>
    <s v=""/>
    <n v="0"/>
    <s v=""/>
    <s v="VENTAS NO CONTRIBUYENTES"/>
    <s v=""/>
    <n v="245255239"/>
    <n v="0"/>
    <n v="188823211"/>
    <n v="0"/>
    <s v="-"/>
    <n v="0"/>
    <n v="48648300"/>
    <s v="-"/>
    <n v="7783728"/>
    <n v="0"/>
    <s v="-"/>
    <n v="0"/>
    <n v="0"/>
    <s v="-"/>
    <n v="0"/>
  </r>
  <r>
    <s v="391"/>
    <x v="23"/>
    <x v="0"/>
    <s v="003"/>
    <s v="Z1B8051199"/>
    <s v="1970"/>
    <s v="FC"/>
    <s v="00201265-00201345"/>
    <s v=""/>
    <s v=""/>
    <s v=""/>
    <s v=""/>
    <n v="0"/>
    <s v=""/>
    <s v="VENTAS NO CONTRIBUYENTES"/>
    <s v=""/>
    <n v="2064966071.6500001"/>
    <n v="0"/>
    <n v="1615967573"/>
    <n v="0"/>
    <s v="-"/>
    <n v="0"/>
    <n v="387067671.25"/>
    <s v="-"/>
    <n v="61930827.399999999"/>
    <n v="0"/>
    <s v="-"/>
    <n v="0"/>
    <n v="0"/>
    <s v="-"/>
    <n v="0"/>
  </r>
  <r>
    <s v="392"/>
    <x v="23"/>
    <x v="1"/>
    <s v="003"/>
    <s v="Z1F0017848"/>
    <s v="0450-0450"/>
    <s v="FC"/>
    <s v="00021982-00021988"/>
    <s v=""/>
    <s v=""/>
    <s v=""/>
    <s v=""/>
    <n v="0"/>
    <s v=""/>
    <s v="VENTAS NO CONTRIBUYENTES"/>
    <s v=""/>
    <n v="118401026"/>
    <n v="0"/>
    <n v="75694930"/>
    <n v="0"/>
    <s v="-"/>
    <n v="0"/>
    <n v="36815600"/>
    <s v="-"/>
    <n v="5890496"/>
    <n v="0"/>
    <s v="-"/>
    <n v="0"/>
    <n v="0"/>
    <s v="-"/>
    <n v="0"/>
  </r>
  <r>
    <s v="393"/>
    <x v="23"/>
    <x v="2"/>
    <s v="003"/>
    <s v="Z1F0008965"/>
    <s v="0898-0898"/>
    <s v="FC"/>
    <s v="00116030-00116048"/>
    <s v=""/>
    <s v=""/>
    <s v=""/>
    <s v=""/>
    <n v="0"/>
    <s v=""/>
    <s v="VENTAS NO CONTRIBUYENTES"/>
    <s v=""/>
    <n v="155288925"/>
    <n v="0"/>
    <n v="154713565"/>
    <n v="0"/>
    <s v="-"/>
    <n v="0"/>
    <n v="496000"/>
    <s v="-"/>
    <n v="79360"/>
    <n v="0"/>
    <s v="-"/>
    <n v="0"/>
    <n v="0"/>
    <s v="-"/>
    <n v="0"/>
  </r>
  <r>
    <s v="394"/>
    <x v="23"/>
    <x v="2"/>
    <s v="003"/>
    <s v="Z1F0008965"/>
    <s v="0898"/>
    <s v="FC"/>
    <s v="00116049"/>
    <s v=""/>
    <s v=""/>
    <s v=""/>
    <s v=""/>
    <n v="0"/>
    <s v=""/>
    <s v="JOSE BASTO"/>
    <s v="J-236080702"/>
    <n v="1612000"/>
    <n v="0"/>
    <n v="1612000"/>
    <n v="0"/>
    <s v="-"/>
    <n v="0"/>
    <n v="0"/>
    <s v="-"/>
    <n v="0"/>
    <n v="0"/>
    <s v="-"/>
    <n v="0"/>
    <n v="0"/>
    <s v="-"/>
    <n v="0"/>
  </r>
  <r>
    <s v="395"/>
    <x v="23"/>
    <x v="2"/>
    <s v="003"/>
    <s v="Z1F0008965"/>
    <s v="0898-0898"/>
    <s v="FC"/>
    <s v="00116050-00116116"/>
    <s v=""/>
    <s v=""/>
    <s v=""/>
    <s v=""/>
    <n v="0"/>
    <s v=""/>
    <s v="VENTAS NO CONTRIBUYENTES"/>
    <s v=""/>
    <n v="482183051"/>
    <n v="0"/>
    <n v="459567807"/>
    <n v="0"/>
    <s v="-"/>
    <n v="0"/>
    <n v="19495900"/>
    <s v="-"/>
    <n v="3119344"/>
    <n v="0"/>
    <s v="-"/>
    <n v="0"/>
    <n v="0"/>
    <s v="-"/>
    <n v="0"/>
  </r>
  <r>
    <s v="396"/>
    <x v="23"/>
    <x v="0"/>
    <s v="004"/>
    <s v="Z1B8050937"/>
    <s v="1812"/>
    <s v="FC"/>
    <s v="00167315-00167378"/>
    <s v=""/>
    <s v=""/>
    <s v=""/>
    <s v=""/>
    <n v="0"/>
    <s v=""/>
    <s v="VENTAS NO CONTRIBUYENTES"/>
    <s v=""/>
    <n v="1244777801.1199999"/>
    <n v="0"/>
    <n v="981604918.70000005"/>
    <n v="0"/>
    <s v="-"/>
    <n v="0"/>
    <n v="226873174.5"/>
    <s v="16"/>
    <n v="36299707.920000002"/>
    <n v="0"/>
    <s v="-"/>
    <n v="0"/>
    <n v="0"/>
    <s v="-"/>
    <n v="0"/>
  </r>
  <r>
    <s v="397"/>
    <x v="23"/>
    <x v="1"/>
    <s v="004"/>
    <s v="Z1F0017963"/>
    <s v="0452-0452"/>
    <s v="FC"/>
    <s v="00013398-00013408"/>
    <s v=""/>
    <s v=""/>
    <s v=""/>
    <s v=""/>
    <n v="0"/>
    <s v=""/>
    <s v="VENTAS NO CONTRIBUYENTES"/>
    <s v=""/>
    <n v="214088209.25"/>
    <n v="0"/>
    <n v="131297501.25"/>
    <n v="0"/>
    <s v="-"/>
    <n v="0"/>
    <n v="71371300"/>
    <s v="16"/>
    <n v="11419408"/>
    <n v="0"/>
    <s v="-"/>
    <n v="0"/>
    <n v="0"/>
    <s v="-"/>
    <n v="0"/>
  </r>
  <r>
    <s v="398"/>
    <x v="23"/>
    <x v="1"/>
    <s v="004"/>
    <s v="Z1F0017963"/>
    <s v="0452"/>
    <s v="FC"/>
    <s v="00013409"/>
    <s v=""/>
    <s v=""/>
    <s v=""/>
    <s v=""/>
    <n v="0"/>
    <s v=""/>
    <s v="GUIFEL CAFE"/>
    <s v="J406087882"/>
    <n v="35078670"/>
    <n v="0"/>
    <n v="30871350"/>
    <n v="3627000"/>
    <s v="16"/>
    <n v="580320"/>
    <n v="0"/>
    <s v="-"/>
    <n v="0"/>
    <n v="0"/>
    <s v="-"/>
    <n v="0"/>
    <n v="0"/>
    <s v="-"/>
    <n v="0"/>
  </r>
  <r>
    <s v="399"/>
    <x v="23"/>
    <x v="1"/>
    <s v="004"/>
    <s v="Z1F0017963"/>
    <s v="0452-0452"/>
    <s v="FC"/>
    <s v="00013410-00013417"/>
    <s v=""/>
    <s v=""/>
    <s v=""/>
    <s v=""/>
    <n v="0"/>
    <s v=""/>
    <s v="VENTAS NO CONTRIBUYENTES"/>
    <s v=""/>
    <n v="387207761.79000002"/>
    <n v="0"/>
    <n v="173908136"/>
    <n v="0"/>
    <s v="-"/>
    <n v="0"/>
    <n v="183878987.75"/>
    <s v="16"/>
    <n v="29420638.039999999"/>
    <n v="0"/>
    <s v="-"/>
    <n v="0"/>
    <n v="0"/>
    <s v="-"/>
    <n v="0"/>
  </r>
  <r>
    <s v="400"/>
    <x v="23"/>
    <x v="1"/>
    <s v="004"/>
    <s v="Z1F0017963"/>
    <s v="0452"/>
    <s v="FC"/>
    <s v="00013418"/>
    <s v=""/>
    <s v=""/>
    <s v=""/>
    <s v=""/>
    <n v="0"/>
    <s v=""/>
    <s v="BODEGON ALFELKIN"/>
    <s v="J403243441"/>
    <n v="53081000"/>
    <n v="0"/>
    <n v="53081000"/>
    <n v="0"/>
    <s v="-"/>
    <n v="0"/>
    <n v="0"/>
    <s v="-"/>
    <n v="0"/>
    <n v="0"/>
    <s v="-"/>
    <n v="0"/>
    <n v="0"/>
    <s v="-"/>
    <n v="0"/>
  </r>
  <r>
    <s v="401"/>
    <x v="23"/>
    <x v="1"/>
    <s v="004"/>
    <s v="Z1F0017963"/>
    <s v="0452-0452"/>
    <s v="FC"/>
    <s v="00013419-00013421"/>
    <s v=""/>
    <s v=""/>
    <s v=""/>
    <s v=""/>
    <n v="0"/>
    <s v=""/>
    <s v="VENTAS NO CONTRIBUYENTES"/>
    <s v=""/>
    <n v="38383629"/>
    <n v="0"/>
    <n v="24003225"/>
    <n v="0"/>
    <s v="-"/>
    <n v="0"/>
    <n v="12396900"/>
    <s v="16"/>
    <n v="1983504"/>
    <n v="0"/>
    <s v="-"/>
    <n v="0"/>
    <n v="0"/>
    <s v="-"/>
    <n v="0"/>
  </r>
  <r>
    <s v="402"/>
    <x v="23"/>
    <x v="0"/>
    <s v="005"/>
    <s v="Z1B8050363"/>
    <s v="1963"/>
    <s v="FC"/>
    <s v="00181591"/>
    <s v=""/>
    <s v=""/>
    <s v=""/>
    <s v=""/>
    <n v="0"/>
    <s v=""/>
    <s v="HIDROPONIAS VENEZOLANAS C.A"/>
    <s v="J-00080148-7"/>
    <n v="140867100"/>
    <n v="0"/>
    <n v="140867100"/>
    <n v="0"/>
    <s v="-"/>
    <n v="0"/>
    <n v="0"/>
    <s v="-"/>
    <n v="0"/>
    <n v="0"/>
    <s v="-"/>
    <n v="0"/>
    <n v="0"/>
    <s v="-"/>
    <n v="0"/>
  </r>
  <r>
    <s v="403"/>
    <x v="23"/>
    <x v="0"/>
    <s v="005"/>
    <s v="Z1B8050363"/>
    <s v="1963"/>
    <s v="FC"/>
    <s v="00181587-00181590"/>
    <s v=""/>
    <s v=""/>
    <s v=""/>
    <s v=""/>
    <n v="0"/>
    <s v=""/>
    <s v="VENTAS NO CONTRIBUYENTES"/>
    <s v=""/>
    <n v="125143688"/>
    <n v="0"/>
    <n v="104761560"/>
    <n v="0"/>
    <s v="-"/>
    <n v="0"/>
    <n v="17570800"/>
    <s v="16"/>
    <n v="2811328"/>
    <n v="0"/>
    <s v="-"/>
    <n v="0"/>
    <n v="0"/>
    <s v="-"/>
    <n v="0"/>
  </r>
  <r>
    <s v="404"/>
    <x v="23"/>
    <x v="0"/>
    <s v="005"/>
    <s v="Z1B8050363"/>
    <s v="1963"/>
    <s v="FC"/>
    <s v="00181592-00181673"/>
    <s v=""/>
    <s v=""/>
    <s v=""/>
    <s v=""/>
    <n v="0"/>
    <s v=""/>
    <s v="VENTAS NO CONTRIBUYENTES"/>
    <s v=""/>
    <n v="2374946119.0500002"/>
    <n v="0"/>
    <n v="1765757018.75"/>
    <n v="0"/>
    <s v="-"/>
    <n v="0"/>
    <n v="525163017.5"/>
    <s v="16"/>
    <n v="84026082.799999997"/>
    <n v="0"/>
    <s v="-"/>
    <n v="0"/>
    <n v="0"/>
    <s v="-"/>
    <n v="0"/>
  </r>
  <r>
    <s v="405"/>
    <x v="23"/>
    <x v="1"/>
    <s v="005"/>
    <s v="Z1F0017998"/>
    <s v="0445-0445"/>
    <s v="FC"/>
    <s v="00017323-00017356"/>
    <s v=""/>
    <s v=""/>
    <s v=""/>
    <s v=""/>
    <n v="0"/>
    <s v=""/>
    <s v="VENTAS NO CONTRIBUYENTES"/>
    <s v=""/>
    <n v="1197245521.3"/>
    <n v="0"/>
    <n v="867646849.25"/>
    <n v="0"/>
    <s v="-"/>
    <n v="0"/>
    <n v="284136786.25"/>
    <s v="16"/>
    <n v="45461885.799999997"/>
    <n v="0"/>
    <s v="-"/>
    <n v="0"/>
    <n v="0"/>
    <s v="-"/>
    <n v="0"/>
  </r>
  <r>
    <s v="406"/>
    <x v="23"/>
    <x v="1"/>
    <s v="005"/>
    <s v="Z1F0017998"/>
    <s v="0445"/>
    <s v="FC"/>
    <s v="00017357"/>
    <s v=""/>
    <s v=""/>
    <s v=""/>
    <s v=""/>
    <n v="0"/>
    <s v=""/>
    <s v="AMARENAS CAKES REPOSTERIA"/>
    <s v="J400736110"/>
    <n v="4430272"/>
    <n v="0"/>
    <n v="0"/>
    <n v="3819200"/>
    <s v="16"/>
    <n v="611072"/>
    <n v="0"/>
    <s v="-"/>
    <n v="0"/>
    <n v="0"/>
    <s v="-"/>
    <n v="0"/>
    <n v="0"/>
    <s v="-"/>
    <n v="0"/>
  </r>
  <r>
    <s v="407"/>
    <x v="23"/>
    <x v="1"/>
    <s v="005"/>
    <s v="Z1F0017998"/>
    <s v="0445-0445"/>
    <s v="FC"/>
    <s v="00017358-00017380"/>
    <s v=""/>
    <s v=""/>
    <s v=""/>
    <s v=""/>
    <n v="0"/>
    <s v=""/>
    <s v="VENTAS NO CONTRIBUYENTES"/>
    <s v=""/>
    <n v="595291375.75999999"/>
    <n v="0"/>
    <n v="408193580.27999997"/>
    <n v="0"/>
    <s v="-"/>
    <n v="0"/>
    <n v="161291203"/>
    <s v="16"/>
    <n v="25806592.48"/>
    <n v="0"/>
    <s v="-"/>
    <n v="0"/>
    <n v="0"/>
    <s v="-"/>
    <n v="0"/>
  </r>
  <r>
    <s v="408"/>
    <x v="23"/>
    <x v="0"/>
    <s v="006"/>
    <s v="Z1B8044815"/>
    <s v="1875"/>
    <s v="FC"/>
    <s v="00161310-00161369"/>
    <s v=""/>
    <s v=""/>
    <s v=""/>
    <s v=""/>
    <n v="0"/>
    <s v=""/>
    <s v="VENTAS NO CONTRIBUYENTES"/>
    <s v=""/>
    <n v="1733943218.6400001"/>
    <n v="0"/>
    <n v="1259271692.5"/>
    <n v="0"/>
    <s v="-"/>
    <n v="0"/>
    <n v="409199591.5"/>
    <s v="16"/>
    <n v="65471934.640000001"/>
    <n v="0"/>
    <s v="-"/>
    <n v="0"/>
    <n v="0"/>
    <s v="-"/>
    <n v="0"/>
  </r>
  <r>
    <s v="409"/>
    <x v="23"/>
    <x v="1"/>
    <s v="006"/>
    <s v="Z1F0017787"/>
    <s v="0416-0416"/>
    <s v="FC"/>
    <s v="00007279-00007305"/>
    <s v=""/>
    <s v=""/>
    <s v=""/>
    <s v=""/>
    <n v="0"/>
    <s v=""/>
    <s v="VENTAS NO CONTRIBUYENTES"/>
    <s v=""/>
    <n v="727868341.61839998"/>
    <n v="0"/>
    <n v="431153852.44000006"/>
    <n v="0"/>
    <s v="-"/>
    <n v="0"/>
    <n v="255788352.74000001"/>
    <s v="-"/>
    <n v="40926136.4384"/>
    <n v="0"/>
    <s v="-"/>
    <n v="0"/>
    <n v="0"/>
    <s v="-"/>
    <n v="0"/>
  </r>
  <r>
    <s v="410"/>
    <x v="23"/>
    <x v="0"/>
    <s v="007"/>
    <s v="Z1B8050013"/>
    <s v="1912"/>
    <s v="FC"/>
    <s v="00180456-00180506"/>
    <s v=""/>
    <s v=""/>
    <s v=""/>
    <s v=""/>
    <n v="0"/>
    <s v=""/>
    <s v="VENTAS NO CONTRIBUYENTES"/>
    <s v=""/>
    <n v="1779899767.0900002"/>
    <n v="0"/>
    <n v="1379605721.25"/>
    <n v="0"/>
    <s v="-"/>
    <n v="0"/>
    <n v="345081074"/>
    <s v="16"/>
    <n v="55212971.840000011"/>
    <n v="0"/>
    <s v="-"/>
    <n v="0"/>
    <n v="0"/>
    <s v="-"/>
    <n v="0"/>
  </r>
  <r>
    <s v="411"/>
    <x v="23"/>
    <x v="1"/>
    <s v="008"/>
    <s v="Z1F0017970"/>
    <s v="0083-0083"/>
    <s v="FC"/>
    <s v="00001216-00001225"/>
    <s v=""/>
    <s v=""/>
    <s v=""/>
    <s v=""/>
    <n v="0"/>
    <s v=""/>
    <s v="VENTAS NO CONTRIBUYENTES"/>
    <s v=""/>
    <n v="94315020"/>
    <n v="0"/>
    <n v="7130000"/>
    <n v="0"/>
    <s v="-"/>
    <n v="0"/>
    <n v="75159500"/>
    <s v="16"/>
    <n v="12025520"/>
    <n v="0"/>
    <s v="-"/>
    <n v="0"/>
    <n v="0"/>
    <s v="-"/>
    <n v="0"/>
  </r>
  <r>
    <s v="412"/>
    <x v="23"/>
    <x v="0"/>
    <s v="008"/>
    <s v="Z1B8050003"/>
    <s v="1828"/>
    <s v="FC"/>
    <s v="00178607-00178669"/>
    <s v=""/>
    <s v=""/>
    <s v=""/>
    <s v=""/>
    <n v="0"/>
    <s v=""/>
    <s v="VENTAS NO CONTRIBUYENTES"/>
    <s v=""/>
    <n v="2633493471.2000003"/>
    <n v="0"/>
    <n v="2049559656"/>
    <n v="0"/>
    <s v="-"/>
    <n v="0"/>
    <n v="503391220"/>
    <s v="-"/>
    <n v="80542595.199999988"/>
    <n v="0"/>
    <s v="-"/>
    <n v="0"/>
    <n v="0"/>
    <s v="-"/>
    <n v="0"/>
  </r>
  <r>
    <s v="413"/>
    <x v="23"/>
    <x v="0"/>
    <s v="009"/>
    <s v="Z1B8014458"/>
    <s v="1880"/>
    <s v="FC"/>
    <s v="00182591-00182592"/>
    <s v=""/>
    <s v=""/>
    <s v=""/>
    <s v=""/>
    <n v="0"/>
    <s v=""/>
    <s v="VENTAS NO CONTRIBUYENTES"/>
    <s v=""/>
    <n v="46546500"/>
    <n v="0"/>
    <n v="46546500"/>
    <n v="0"/>
    <s v="-"/>
    <n v="0"/>
    <n v="0"/>
    <s v="-"/>
    <n v="0"/>
    <n v="0"/>
    <s v="-"/>
    <n v="0"/>
    <n v="0"/>
    <s v="-"/>
    <n v="0"/>
  </r>
  <r>
    <s v="414"/>
    <x v="23"/>
    <x v="0"/>
    <s v="010"/>
    <s v="Z1F0000341"/>
    <s v="1352"/>
    <s v="FC"/>
    <s v="00079928"/>
    <s v=""/>
    <s v=""/>
    <s v=""/>
    <s v=""/>
    <n v="0"/>
    <s v=""/>
    <s v="VENTAS NO CONTRIBUYENTES"/>
    <s v=""/>
    <n v="0"/>
    <n v="0"/>
    <n v="0"/>
    <n v="0"/>
    <s v="-"/>
    <n v="0"/>
    <n v="0"/>
    <s v="16"/>
    <n v="0"/>
    <n v="0"/>
    <s v="-"/>
    <n v="0"/>
    <n v="0"/>
    <s v="-"/>
    <n v="0"/>
  </r>
  <r>
    <s v="415"/>
    <x v="23"/>
    <x v="0"/>
    <s v="011"/>
    <s v="Z1F0004616"/>
    <s v="0783-0783"/>
    <s v="FC"/>
    <s v="00105418-00105438"/>
    <s v=""/>
    <s v=""/>
    <s v=""/>
    <s v=""/>
    <n v="0"/>
    <s v=""/>
    <s v="VENTAS NO CONTRIBUYENTES"/>
    <s v=""/>
    <n v="162655372.5"/>
    <n v="0"/>
    <n v="142172556.5"/>
    <n v="0"/>
    <s v="-"/>
    <n v="0"/>
    <n v="17657600"/>
    <s v="-"/>
    <n v="2825216"/>
    <n v="0"/>
    <s v="-"/>
    <n v="0"/>
    <n v="0"/>
    <s v="-"/>
    <n v="0"/>
  </r>
  <r>
    <s v="416"/>
    <x v="23"/>
    <x v="0"/>
    <s v="011"/>
    <s v="Z1F0004616"/>
    <s v="0783"/>
    <s v="FC"/>
    <s v="00105439"/>
    <s v=""/>
    <s v=""/>
    <s v=""/>
    <s v=""/>
    <n v="0"/>
    <s v=""/>
    <s v="YUSELI HERRERA"/>
    <s v="V121416463 "/>
    <n v="3100000"/>
    <n v="0"/>
    <n v="3100000"/>
    <n v="0"/>
    <s v="-"/>
    <n v="0"/>
    <n v="0"/>
    <s v="-"/>
    <n v="0"/>
    <n v="0"/>
    <s v="-"/>
    <n v="0"/>
    <n v="0"/>
    <s v="-"/>
    <n v="0"/>
  </r>
  <r>
    <s v="417"/>
    <x v="23"/>
    <x v="0"/>
    <s v="011"/>
    <s v="Z1F0004616"/>
    <s v="0783-0783"/>
    <s v="FC"/>
    <s v="00105440-00105508"/>
    <s v=""/>
    <s v=""/>
    <s v=""/>
    <s v=""/>
    <n v="0"/>
    <s v=""/>
    <s v="VENTAS NO CONTRIBUYENTES"/>
    <s v=""/>
    <n v="454964196.5"/>
    <n v="0"/>
    <n v="422646944.5"/>
    <n v="0"/>
    <s v="-"/>
    <n v="0"/>
    <n v="27859700"/>
    <s v="-"/>
    <n v="4457552"/>
    <n v="0"/>
    <s v="-"/>
    <n v="0"/>
    <n v="0"/>
    <s v="-"/>
    <n v="0"/>
  </r>
  <r>
    <s v="418"/>
    <x v="23"/>
    <x v="0"/>
    <s v="011"/>
    <s v="Z1F0004616"/>
    <s v="0783"/>
    <s v="NC"/>
    <s v=""/>
    <s v="00000120"/>
    <s v=""/>
    <s v="00105392"/>
    <s v="23/5/2021"/>
    <n v="3100000"/>
    <s v="VEN"/>
    <s v="YEFERSON BARBOZA"/>
    <s v="V17978546 "/>
    <n v="-3100000"/>
    <n v="0"/>
    <n v="-3100000"/>
    <n v="0"/>
    <s v="-"/>
    <n v="0"/>
    <n v="0"/>
    <s v="-"/>
    <n v="0"/>
    <n v="0"/>
    <s v="-"/>
    <n v="0"/>
    <n v="0"/>
    <s v="-"/>
    <n v="0"/>
  </r>
  <r>
    <s v="419"/>
    <x v="23"/>
    <x v="0"/>
    <s v="012"/>
    <s v="Z1B8038506"/>
    <s v="1732"/>
    <s v="FC"/>
    <s v="00075158-00075167"/>
    <s v=""/>
    <s v=""/>
    <s v=""/>
    <s v=""/>
    <n v="0"/>
    <s v=""/>
    <s v="VENTAS NO CONTRIBUYENTES"/>
    <s v=""/>
    <n v="50429436"/>
    <n v="0"/>
    <n v="12703800"/>
    <n v="0"/>
    <s v="-"/>
    <n v="0"/>
    <n v="32522100"/>
    <s v="-"/>
    <n v="5203536"/>
    <n v="0"/>
    <s v="-"/>
    <n v="0"/>
    <n v="0"/>
    <s v="-"/>
    <n v="0"/>
  </r>
  <r>
    <s v="420"/>
    <x v="23"/>
    <x v="0"/>
    <s v="013"/>
    <s v="Z1B8050578"/>
    <s v="1689-1689"/>
    <s v="FC"/>
    <s v="00152393-00152446"/>
    <s v=""/>
    <s v=""/>
    <s v=""/>
    <s v=""/>
    <n v="0"/>
    <s v=""/>
    <s v="VENTAS NO CONTRIBUYENTES"/>
    <s v=""/>
    <n v="402067555"/>
    <n v="0"/>
    <n v="353704951"/>
    <n v="0"/>
    <s v="-"/>
    <n v="0"/>
    <n v="41691900"/>
    <s v="16"/>
    <n v="6670704"/>
    <n v="0"/>
    <s v="-"/>
    <n v="0"/>
    <n v="0"/>
    <s v="-"/>
    <n v="0"/>
  </r>
  <r>
    <s v="421"/>
    <x v="23"/>
    <x v="0"/>
    <s v="014"/>
    <s v="Z1F0000338"/>
    <s v="1574"/>
    <s v="NC"/>
    <s v=""/>
    <s v="00000069"/>
    <s v=""/>
    <s v="00062735"/>
    <s v="24/5/2021"/>
    <n v="6355000"/>
    <s v="VEN"/>
    <s v="LUGO NATALIA"/>
    <s v="V16147326"/>
    <n v="-2015000"/>
    <n v="0"/>
    <n v="-2015000"/>
    <n v="0"/>
    <s v="-"/>
    <n v="0"/>
    <n v="0"/>
    <s v="-"/>
    <n v="0"/>
    <n v="0"/>
    <s v="-"/>
    <n v="0"/>
    <n v="0"/>
    <s v="-"/>
    <n v="0"/>
  </r>
  <r>
    <s v="422"/>
    <x v="23"/>
    <x v="0"/>
    <s v="014"/>
    <s v="Z1F0000338"/>
    <s v="1574"/>
    <s v="FC"/>
    <s v="00062716-00062763"/>
    <s v=""/>
    <s v=""/>
    <s v=""/>
    <s v=""/>
    <n v="0"/>
    <s v=""/>
    <s v="VENTAS NO CONTRIBUYENTES"/>
    <s v=""/>
    <n v="276229840"/>
    <n v="0"/>
    <n v="216392400"/>
    <n v="0"/>
    <s v="-"/>
    <n v="0"/>
    <n v="51584000"/>
    <s v="16"/>
    <n v="8253440"/>
    <n v="0"/>
    <s v="-"/>
    <n v="0"/>
    <n v="0"/>
    <s v="-"/>
    <n v="0"/>
  </r>
  <r>
    <s v="423"/>
    <x v="23"/>
    <x v="0"/>
    <s v="015"/>
    <s v="Z1B8050356"/>
    <s v="1710"/>
    <s v="FC"/>
    <s v="00089879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4"/>
    <x v="23"/>
    <x v="0"/>
    <s v="017"/>
    <s v="Z7C0004030"/>
    <s v="0169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25"/>
    <x v="24"/>
    <x v="0"/>
    <s v="001"/>
    <s v="Z1F0000700"/>
    <s v="1550"/>
    <s v="NC"/>
    <s v=""/>
    <s v="00000261"/>
    <s v=""/>
    <s v="24117000"/>
    <s v="25/5/2021"/>
    <n v="15286875"/>
    <s v="VEN"/>
    <s v="SOFIA"/>
    <s v="V28424479"/>
    <n v="-15286875"/>
    <n v="0"/>
    <n v="-15286875"/>
    <n v="0"/>
    <s v="-"/>
    <n v="0"/>
    <n v="0"/>
    <s v="-"/>
    <n v="0"/>
    <n v="0"/>
    <s v="-"/>
    <n v="0"/>
    <n v="0"/>
    <s v="-"/>
    <n v="0"/>
  </r>
  <r>
    <s v="426"/>
    <x v="24"/>
    <x v="0"/>
    <s v="001"/>
    <s v="Z1F0000700"/>
    <s v="1550"/>
    <s v="FC"/>
    <s v="24101000-24176000"/>
    <s v=""/>
    <s v=""/>
    <s v=""/>
    <s v=""/>
    <n v="0"/>
    <s v=""/>
    <s v="VENTAS NO CONTRIBUYENTES"/>
    <s v=""/>
    <n v="1652079941.95"/>
    <n v="0"/>
    <n v="1435608599.5"/>
    <n v="0"/>
    <s v="-"/>
    <n v="0"/>
    <n v="186613226.25"/>
    <s v="-"/>
    <n v="29858116.199999999"/>
    <n v="0"/>
    <s v="-"/>
    <n v="0"/>
    <n v="0"/>
    <s v="-"/>
    <n v="0"/>
  </r>
  <r>
    <s v="427"/>
    <x v="24"/>
    <x v="1"/>
    <s v="001"/>
    <s v="Z1F0017854"/>
    <s v="0460"/>
    <s v="FC"/>
    <s v="00026868"/>
    <s v=""/>
    <s v=""/>
    <s v=""/>
    <s v=""/>
    <n v="0"/>
    <s v=""/>
    <s v="FREDDY DA SILVA"/>
    <s v="V11103863"/>
    <n v="24650668"/>
    <n v="0"/>
    <n v="21565300"/>
    <n v="0"/>
    <s v="-"/>
    <n v="0"/>
    <n v="2659800"/>
    <s v="16"/>
    <n v="425568"/>
    <n v="0"/>
    <s v="-"/>
    <n v="0"/>
    <n v="0"/>
    <s v="-"/>
    <n v="0"/>
  </r>
  <r>
    <s v="428"/>
    <x v="24"/>
    <x v="1"/>
    <s v="001"/>
    <s v="Z1F0017854"/>
    <s v="0460"/>
    <s v="FC"/>
    <s v="00026869"/>
    <s v=""/>
    <s v=""/>
    <s v=""/>
    <s v=""/>
    <n v="0"/>
    <s v=""/>
    <s v="MOTEL PANORAMA"/>
    <s v="J000532214"/>
    <n v="9630088"/>
    <n v="0"/>
    <n v="0"/>
    <n v="8301800"/>
    <s v="16"/>
    <n v="1328288"/>
    <n v="0"/>
    <s v="-"/>
    <n v="0"/>
    <n v="0"/>
    <s v="-"/>
    <n v="0"/>
    <n v="0"/>
    <s v="-"/>
    <n v="0"/>
  </r>
  <r>
    <s v="429"/>
    <x v="24"/>
    <x v="1"/>
    <s v="001"/>
    <s v="Z1F0017854"/>
    <s v="0460-0460"/>
    <s v="FC"/>
    <s v="00026870-00026901"/>
    <s v=""/>
    <s v=""/>
    <s v=""/>
    <s v=""/>
    <n v="0"/>
    <s v=""/>
    <s v="VENTAS NO CONTRIBUYENTES"/>
    <s v=""/>
    <n v="645776498.15999985"/>
    <n v="0"/>
    <n v="475753716.5"/>
    <n v="0"/>
    <s v="-"/>
    <n v="0"/>
    <n v="146571363.5"/>
    <s v="-"/>
    <n v="23451418.16"/>
    <n v="0"/>
    <s v="-"/>
    <n v="0"/>
    <n v="0"/>
    <s v="-"/>
    <n v="0"/>
  </r>
  <r>
    <s v="430"/>
    <x v="24"/>
    <x v="1"/>
    <s v="002"/>
    <s v="Z1F0017966"/>
    <s v="0456-0456"/>
    <s v="FC"/>
    <s v="00013418-00013485"/>
    <s v=""/>
    <s v=""/>
    <s v=""/>
    <s v=""/>
    <n v="0"/>
    <s v=""/>
    <s v="VENTAS NO CONTRIBUYENTES"/>
    <s v=""/>
    <n v="954221289.74999988"/>
    <n v="0"/>
    <n v="640261272.25"/>
    <n v="0"/>
    <s v="-"/>
    <n v="0"/>
    <n v="270655187.5"/>
    <s v="16"/>
    <n v="43304830"/>
    <n v="0"/>
    <s v="-"/>
    <n v="0"/>
    <n v="0"/>
    <s v="-"/>
    <n v="0"/>
  </r>
  <r>
    <s v="431"/>
    <x v="24"/>
    <x v="1"/>
    <s v="002"/>
    <s v="Z1F0017966"/>
    <s v="0456"/>
    <s v="NC"/>
    <s v=""/>
    <s v="00000076"/>
    <s v=""/>
    <s v="00013440"/>
    <s v="25-05-2021"/>
    <n v="31149575"/>
    <s v="VEN"/>
    <s v="PEDRO GOLCABLE"/>
    <s v="V14674938"/>
    <n v="-4674800"/>
    <n v="0"/>
    <n v="0"/>
    <n v="0"/>
    <s v="-"/>
    <n v="0"/>
    <n v="-4030000"/>
    <s v="16"/>
    <n v="-644800"/>
    <n v="0"/>
    <s v="-"/>
    <n v="0"/>
    <n v="0"/>
    <s v="-"/>
    <n v="0"/>
  </r>
  <r>
    <s v="432"/>
    <x v="24"/>
    <x v="2"/>
    <s v="002"/>
    <s v="Z1F0008858"/>
    <s v="0910-0910"/>
    <s v="FC"/>
    <s v="00120057-00120172"/>
    <s v=""/>
    <s v=""/>
    <s v=""/>
    <s v=""/>
    <n v="0"/>
    <s v=""/>
    <s v="VENTAS NO CONTRIBUYENTES"/>
    <s v=""/>
    <n v="813859477"/>
    <n v="0"/>
    <n v="767643685"/>
    <n v="0"/>
    <s v="-"/>
    <n v="0"/>
    <n v="39841200"/>
    <s v="-"/>
    <n v="6374592"/>
    <n v="0"/>
    <s v="-"/>
    <n v="0"/>
    <n v="0"/>
    <s v="-"/>
    <n v="0"/>
  </r>
  <r>
    <s v="433"/>
    <x v="24"/>
    <x v="2"/>
    <s v="002"/>
    <s v="Z1F0008858"/>
    <s v="0910"/>
    <s v="NC"/>
    <s v=""/>
    <s v="00000147"/>
    <s v=""/>
    <s v="00120085"/>
    <s v="25/5/2021"/>
    <n v="5270000"/>
    <s v="VEN"/>
    <s v="ALFREDO MORENO"/>
    <s v="V6873002"/>
    <n v="-3100000"/>
    <n v="0"/>
    <n v="-3100000"/>
    <n v="0"/>
    <s v="-"/>
    <n v="0"/>
    <n v="0"/>
    <s v="-"/>
    <n v="0"/>
    <n v="0"/>
    <s v="-"/>
    <n v="0"/>
    <n v="0"/>
    <s v="-"/>
    <n v="0"/>
  </r>
  <r>
    <s v="434"/>
    <x v="24"/>
    <x v="0"/>
    <s v="002"/>
    <s v="Z1B8050002"/>
    <s v="1885"/>
    <s v="FC"/>
    <s v="00172004"/>
    <s v=""/>
    <s v=""/>
    <s v=""/>
    <s v=""/>
    <n v="0"/>
    <s v=""/>
    <s v="INVERSIONES RAMIEZ ARELLANO"/>
    <s v="J298300418"/>
    <n v="11253000"/>
    <n v="0"/>
    <n v="11253000"/>
    <n v="0"/>
    <s v="-"/>
    <n v="0"/>
    <n v="0"/>
    <s v="-"/>
    <n v="0"/>
    <n v="0"/>
    <s v="-"/>
    <n v="0"/>
    <n v="0"/>
    <s v="-"/>
    <n v="0"/>
  </r>
  <r>
    <s v="435"/>
    <x v="24"/>
    <x v="0"/>
    <s v="002"/>
    <s v="Z1B8050002"/>
    <s v="1885"/>
    <s v="FC"/>
    <s v="00171983-00172003"/>
    <s v=""/>
    <s v=""/>
    <s v=""/>
    <s v=""/>
    <n v="0"/>
    <s v=""/>
    <s v="VENTAS NO CONTRIBUYENTES"/>
    <s v=""/>
    <n v="514182113.94999999"/>
    <n v="0"/>
    <n v="423043921.25"/>
    <n v="0"/>
    <s v="-"/>
    <n v="0"/>
    <n v="78567407.5"/>
    <s v="16"/>
    <n v="12570785.200000001"/>
    <n v="0"/>
    <s v="-"/>
    <n v="0"/>
    <n v="0"/>
    <s v="-"/>
    <n v="0"/>
  </r>
  <r>
    <s v="436"/>
    <x v="24"/>
    <x v="0"/>
    <s v="002"/>
    <s v="Z1B8050002"/>
    <s v="1885"/>
    <s v="FC"/>
    <s v="00172005-00172023"/>
    <s v=""/>
    <s v=""/>
    <s v=""/>
    <s v=""/>
    <n v="0"/>
    <s v=""/>
    <s v="VENTAS NO CONTRIBUYENTES"/>
    <s v=""/>
    <n v="328427236.24000001"/>
    <n v="0"/>
    <n v="255213791"/>
    <n v="0"/>
    <s v="-"/>
    <n v="0"/>
    <n v="63115039"/>
    <s v="16"/>
    <n v="10098406.24"/>
    <n v="0"/>
    <s v="-"/>
    <n v="0"/>
    <n v="0"/>
    <s v="-"/>
    <n v="0"/>
  </r>
  <r>
    <s v="437"/>
    <x v="24"/>
    <x v="0"/>
    <s v="002"/>
    <s v="Z1B8050149"/>
    <s v="1806"/>
    <s v="FC "/>
    <s v="00209926-00209971"/>
    <m/>
    <m/>
    <m/>
    <m/>
    <n v="0"/>
    <m/>
    <s v="VENTAS NO CONTRIBUYENTES"/>
    <m/>
    <n v="410196344.85000002"/>
    <n v="0"/>
    <n v="410196344.85000002"/>
    <n v="0"/>
    <s v="-"/>
    <n v="0"/>
    <n v="0"/>
    <s v="-"/>
    <n v="0"/>
    <n v="0"/>
    <s v="-"/>
    <n v="0"/>
    <n v="0"/>
    <s v="-"/>
    <n v="0"/>
  </r>
  <r>
    <s v="438"/>
    <x v="24"/>
    <x v="0"/>
    <s v="002"/>
    <s v="Z1B8050365"/>
    <s v="1293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39"/>
    <x v="24"/>
    <x v="0"/>
    <s v="003"/>
    <s v="Z1B8051199"/>
    <s v="1971"/>
    <s v="FC"/>
    <s v="00201387"/>
    <s v=""/>
    <s v=""/>
    <s v=""/>
    <s v=""/>
    <n v="0"/>
    <s v=""/>
    <s v="PROVENFRUT C.A."/>
    <s v="J-40127427-7"/>
    <n v="37295976"/>
    <n v="0"/>
    <n v="18305500"/>
    <n v="16371100"/>
    <s v="16"/>
    <n v="2619376"/>
    <n v="0"/>
    <s v="-"/>
    <n v="0"/>
    <n v="0"/>
    <s v="-"/>
    <n v="0"/>
    <n v="0"/>
    <s v="-"/>
    <n v="0"/>
  </r>
  <r>
    <s v="440"/>
    <x v="24"/>
    <x v="0"/>
    <s v="003"/>
    <s v="Z1B8051199"/>
    <s v="1971"/>
    <s v="FC"/>
    <s v="00201346-00201386"/>
    <s v=""/>
    <s v=""/>
    <s v=""/>
    <s v=""/>
    <n v="0"/>
    <s v=""/>
    <s v="VENTAS NO CONTRIBUYENTES"/>
    <s v=""/>
    <n v="1957101183.48"/>
    <n v="0"/>
    <n v="1413374728"/>
    <n v="0"/>
    <s v="-"/>
    <n v="0"/>
    <n v="468729703"/>
    <s v="-"/>
    <n v="74996752.480000004"/>
    <n v="0"/>
    <s v="-"/>
    <n v="0"/>
    <n v="0"/>
    <s v="-"/>
    <n v="0"/>
  </r>
  <r>
    <s v="441"/>
    <x v="24"/>
    <x v="0"/>
    <s v="003"/>
    <s v="Z1B8051199"/>
    <s v="1971"/>
    <s v="FC"/>
    <s v="00201388-00201420"/>
    <s v=""/>
    <s v=""/>
    <s v=""/>
    <s v=""/>
    <n v="0"/>
    <s v=""/>
    <s v="VENTAS NO CONTRIBUYENTES"/>
    <s v=""/>
    <n v="1032012649"/>
    <n v="0"/>
    <n v="778670628.25"/>
    <n v="0"/>
    <s v="-"/>
    <n v="0"/>
    <n v="218398293.75"/>
    <s v="-"/>
    <n v="34943727"/>
    <n v="0"/>
    <s v="-"/>
    <n v="0"/>
    <n v="0"/>
    <s v="-"/>
    <n v="0"/>
  </r>
  <r>
    <s v="442"/>
    <x v="24"/>
    <x v="1"/>
    <s v="003"/>
    <s v="Z1F0017848"/>
    <s v="0451-0451"/>
    <s v="FC"/>
    <s v="00021989-00022032"/>
    <s v=""/>
    <s v=""/>
    <s v=""/>
    <s v=""/>
    <n v="0"/>
    <s v=""/>
    <s v="VENTAS NO CONTRIBUYENTES"/>
    <s v=""/>
    <n v="1115599160.04"/>
    <n v="0"/>
    <n v="790272222.5"/>
    <n v="0"/>
    <s v="-"/>
    <n v="0"/>
    <n v="280454256.5"/>
    <s v="16"/>
    <n v="44872681.039999999"/>
    <n v="0"/>
    <s v="-"/>
    <n v="0"/>
    <n v="0"/>
    <s v="-"/>
    <n v="0"/>
  </r>
  <r>
    <s v="443"/>
    <x v="24"/>
    <x v="1"/>
    <s v="003"/>
    <s v="Z1F0017848"/>
    <s v="0451"/>
    <s v="FC"/>
    <s v="00022033"/>
    <s v=""/>
    <s v=""/>
    <s v=""/>
    <s v=""/>
    <n v="0"/>
    <s v=""/>
    <s v="BODEGON BIELE VITE C.A."/>
    <s v="J410610832"/>
    <n v="83679044"/>
    <n v="0"/>
    <n v="74983916"/>
    <n v="7495800"/>
    <s v="16"/>
    <n v="1199328"/>
    <n v="0"/>
    <s v="-"/>
    <n v="0"/>
    <n v="0"/>
    <s v="-"/>
    <n v="0"/>
    <n v="0"/>
    <s v="-"/>
    <n v="0"/>
  </r>
  <r>
    <s v="444"/>
    <x v="24"/>
    <x v="1"/>
    <s v="003"/>
    <s v="Z1F0017848"/>
    <s v="0451-0451"/>
    <s v="FC"/>
    <s v="00022034-00022058"/>
    <s v=""/>
    <s v=""/>
    <s v=""/>
    <s v=""/>
    <n v="0"/>
    <s v=""/>
    <s v="VENTAS NO CONTRIBUYENTES"/>
    <s v=""/>
    <n v="600802743.37000012"/>
    <n v="0"/>
    <n v="335096883.5"/>
    <n v="0"/>
    <s v="-"/>
    <n v="0"/>
    <n v="229056775.75"/>
    <s v="16"/>
    <n v="36649084.120000005"/>
    <n v="0"/>
    <s v="-"/>
    <n v="0"/>
    <n v="0"/>
    <s v="-"/>
    <n v="0"/>
  </r>
  <r>
    <s v="445"/>
    <x v="24"/>
    <x v="2"/>
    <s v="003"/>
    <s v="Z1F0008965"/>
    <s v="0899-0899"/>
    <s v="FC"/>
    <s v="00116117-00116189"/>
    <s v=""/>
    <s v=""/>
    <s v=""/>
    <s v=""/>
    <n v="0"/>
    <s v=""/>
    <s v="VENTAS NO CONTRIBUYENTES"/>
    <s v=""/>
    <n v="591899014.5"/>
    <n v="0"/>
    <n v="555863498.5"/>
    <n v="0"/>
    <s v="-"/>
    <n v="0"/>
    <n v="31065100"/>
    <s v="-"/>
    <n v="4970416"/>
    <n v="0"/>
    <s v="-"/>
    <n v="0"/>
    <n v="0"/>
    <s v="-"/>
    <n v="0"/>
  </r>
  <r>
    <s v="446"/>
    <x v="24"/>
    <x v="2"/>
    <s v="003"/>
    <s v="Z1F0008965"/>
    <s v="0899"/>
    <s v="FC"/>
    <s v="00116190"/>
    <s v=""/>
    <s v=""/>
    <s v=""/>
    <s v=""/>
    <n v="0"/>
    <s v=""/>
    <s v="PORTUHAMBURGUER C.A."/>
    <s v="J-40524537-9"/>
    <n v="20584000"/>
    <n v="0"/>
    <n v="20584000"/>
    <n v="0"/>
    <s v="-"/>
    <n v="0"/>
    <n v="0"/>
    <s v="-"/>
    <n v="0"/>
    <n v="0"/>
    <s v="-"/>
    <n v="0"/>
    <n v="0"/>
    <s v="-"/>
    <n v="0"/>
  </r>
  <r>
    <s v="447"/>
    <x v="24"/>
    <x v="2"/>
    <s v="003"/>
    <s v="Z1F0008965"/>
    <s v="0899-0899"/>
    <s v="FC"/>
    <s v="00116191-00116207"/>
    <s v=""/>
    <s v=""/>
    <s v=""/>
    <s v=""/>
    <n v="0"/>
    <s v=""/>
    <s v="VENTAS NO CONTRIBUYENTES"/>
    <s v=""/>
    <n v="95565492"/>
    <n v="0"/>
    <n v="86636624"/>
    <n v="0"/>
    <s v="-"/>
    <n v="0"/>
    <n v="7697300"/>
    <s v="-"/>
    <n v="1231568"/>
    <n v="0"/>
    <s v="-"/>
    <n v="0"/>
    <n v="0"/>
    <s v="-"/>
    <n v="0"/>
  </r>
  <r>
    <s v="448"/>
    <x v="24"/>
    <x v="0"/>
    <s v="004"/>
    <s v="Z1B8050937"/>
    <s v="1813"/>
    <s v="FC"/>
    <s v="00167379-00167458"/>
    <s v=""/>
    <s v=""/>
    <s v=""/>
    <s v=""/>
    <n v="0"/>
    <s v=""/>
    <s v="VENTAS NO CONTRIBUYENTES"/>
    <s v=""/>
    <n v="1872111177.99"/>
    <n v="0"/>
    <n v="1515861365"/>
    <n v="0"/>
    <s v="-"/>
    <n v="0"/>
    <n v="307111907.75"/>
    <s v="-"/>
    <n v="49137905.240000002"/>
    <n v="0"/>
    <s v="-"/>
    <n v="0"/>
    <n v="0"/>
    <s v="-"/>
    <n v="0"/>
  </r>
  <r>
    <s v="449"/>
    <x v="24"/>
    <x v="1"/>
    <s v="004"/>
    <s v="Z1F0017963"/>
    <s v="0453-0453"/>
    <s v="FC"/>
    <s v="00013422-00013467"/>
    <s v=""/>
    <s v=""/>
    <s v=""/>
    <s v=""/>
    <n v="0"/>
    <s v=""/>
    <s v="VENTAS NO CONTRIBUYENTES"/>
    <s v=""/>
    <n v="1521605213.8200002"/>
    <n v="0"/>
    <n v="1057801063"/>
    <n v="0"/>
    <s v="-"/>
    <n v="0"/>
    <n v="399831164.5"/>
    <s v="-"/>
    <n v="63972986.32"/>
    <n v="0"/>
    <s v="-"/>
    <n v="0"/>
    <n v="0"/>
    <s v="-"/>
    <n v="0"/>
  </r>
  <r>
    <s v="450"/>
    <x v="24"/>
    <x v="0"/>
    <s v="005"/>
    <s v="Z1B8050363"/>
    <s v="1964"/>
    <s v="FC"/>
    <s v="00181736"/>
    <s v=""/>
    <s v=""/>
    <s v=""/>
    <s v=""/>
    <n v="0"/>
    <s v=""/>
    <s v="ALIMENTOS TU VERDURA C.A."/>
    <s v="J-29846162-4"/>
    <n v="23075532"/>
    <n v="0"/>
    <n v="0"/>
    <n v="19892700"/>
    <s v="16"/>
    <n v="3182832"/>
    <n v="0"/>
    <s v="-"/>
    <n v="0"/>
    <n v="0"/>
    <s v="-"/>
    <n v="0"/>
    <n v="0"/>
    <s v="-"/>
    <n v="0"/>
  </r>
  <r>
    <s v="451"/>
    <x v="24"/>
    <x v="0"/>
    <s v="005"/>
    <s v="Z1B8050363"/>
    <s v="1964"/>
    <s v="FC"/>
    <s v="00181759"/>
    <s v=""/>
    <s v=""/>
    <s v=""/>
    <s v=""/>
    <n v="0"/>
    <s v=""/>
    <s v="BAR RESTAURANT EL NARANJAL C.A"/>
    <s v="J-00083078-9"/>
    <n v="5405625"/>
    <n v="0"/>
    <n v="5405625"/>
    <n v="0"/>
    <s v="-"/>
    <n v="0"/>
    <n v="0"/>
    <s v="-"/>
    <n v="0"/>
    <n v="0"/>
    <s v="-"/>
    <n v="0"/>
    <n v="0"/>
    <s v="-"/>
    <n v="0"/>
  </r>
  <r>
    <s v="452"/>
    <x v="24"/>
    <x v="0"/>
    <s v="005"/>
    <s v="Z1B8050363"/>
    <s v="1964"/>
    <s v="FC"/>
    <s v="00181674-00181735"/>
    <s v=""/>
    <s v=""/>
    <s v=""/>
    <s v=""/>
    <n v="0"/>
    <s v=""/>
    <s v="VENTAS NO CONTRIBUYENTES"/>
    <s v=""/>
    <n v="1578020233.2200003"/>
    <n v="0"/>
    <n v="1240859471"/>
    <n v="0"/>
    <s v="-"/>
    <n v="0"/>
    <n v="290655829.5"/>
    <s v="16"/>
    <n v="46504932.720000006"/>
    <n v="0"/>
    <s v="-"/>
    <n v="0"/>
    <n v="0"/>
    <s v="-"/>
    <n v="0"/>
  </r>
  <r>
    <s v="453"/>
    <x v="24"/>
    <x v="0"/>
    <s v="005"/>
    <s v="Z1B8050363"/>
    <s v="1964"/>
    <s v="FC"/>
    <s v="00181737-00181758"/>
    <s v=""/>
    <s v=""/>
    <s v=""/>
    <s v=""/>
    <n v="0"/>
    <s v=""/>
    <s v="VENTAS NO CONTRIBUYENTES"/>
    <s v=""/>
    <n v="880001018.27999997"/>
    <n v="0"/>
    <n v="703543752"/>
    <n v="0"/>
    <s v="-"/>
    <n v="0"/>
    <n v="152118333"/>
    <s v="-"/>
    <n v="24338933.279999997"/>
    <n v="0"/>
    <s v="-"/>
    <n v="0"/>
    <n v="0"/>
    <s v="-"/>
    <n v="0"/>
  </r>
  <r>
    <s v="454"/>
    <x v="24"/>
    <x v="0"/>
    <s v="005"/>
    <s v="Z1B8050363"/>
    <s v="1964"/>
    <s v="FC"/>
    <s v="00181760-00181762"/>
    <s v=""/>
    <s v=""/>
    <s v=""/>
    <s v=""/>
    <n v="0"/>
    <s v=""/>
    <s v="VENTAS NO CONTRIBUYENTES"/>
    <s v=""/>
    <n v="71059812"/>
    <n v="0"/>
    <n v="57546943"/>
    <n v="0"/>
    <s v="-"/>
    <n v="0"/>
    <n v="11649025"/>
    <s v="16"/>
    <n v="1863844"/>
    <n v="0"/>
    <s v="-"/>
    <n v="0"/>
    <n v="0"/>
    <s v="-"/>
    <n v="0"/>
  </r>
  <r>
    <s v="455"/>
    <x v="24"/>
    <x v="1"/>
    <s v="005"/>
    <s v="Z1F0017998"/>
    <s v="0446-0446"/>
    <s v="FC"/>
    <s v="00017381-00017434"/>
    <s v=""/>
    <s v=""/>
    <s v=""/>
    <s v=""/>
    <n v="0"/>
    <s v=""/>
    <s v="VENTAS NO CONTRIBUYENTES"/>
    <s v=""/>
    <n v="1829133289.8127999"/>
    <n v="0"/>
    <n v="1211195404.75"/>
    <n v="0"/>
    <s v="-"/>
    <n v="0"/>
    <n v="532705073.32999998"/>
    <s v="-"/>
    <n v="85232811.732800007"/>
    <n v="0"/>
    <s v="-"/>
    <n v="0"/>
    <n v="0"/>
    <s v="-"/>
    <n v="0"/>
  </r>
  <r>
    <s v="456"/>
    <x v="24"/>
    <x v="0"/>
    <s v="006"/>
    <s v="Z1B8044815"/>
    <s v="1876"/>
    <s v="NC"/>
    <s v=""/>
    <s v="00000222"/>
    <s v=""/>
    <s v="00161397"/>
    <s v="25/5/2021"/>
    <n v="30485865"/>
    <s v="VEN"/>
    <s v="JOSELIN QUIROZ"/>
    <s v="V22666103"/>
    <n v="-1963416"/>
    <n v="0"/>
    <n v="0"/>
    <n v="0"/>
    <s v="-"/>
    <n v="0"/>
    <n v="-1692600"/>
    <s v="16"/>
    <n v="-270816"/>
    <n v="0"/>
    <s v="-"/>
    <n v="0"/>
    <n v="0"/>
    <s v="-"/>
    <n v="0"/>
  </r>
  <r>
    <s v="457"/>
    <x v="24"/>
    <x v="0"/>
    <s v="006"/>
    <s v="Z1B8044815"/>
    <s v="1876"/>
    <s v="NC"/>
    <s v=""/>
    <s v="00000223"/>
    <s v=""/>
    <s v="00161397"/>
    <s v="25/5/2021"/>
    <n v="30485865"/>
    <s v="VEN"/>
    <s v="JOSELIN QUIROZ"/>
    <s v="V22666103"/>
    <n v="-1963416"/>
    <n v="0"/>
    <n v="0"/>
    <n v="0"/>
    <s v="-"/>
    <n v="0"/>
    <n v="-1692600"/>
    <s v="16"/>
    <n v="-270816"/>
    <n v="0"/>
    <s v="-"/>
    <n v="0"/>
    <n v="0"/>
    <s v="-"/>
    <n v="0"/>
  </r>
  <r>
    <s v="458"/>
    <x v="24"/>
    <x v="0"/>
    <s v="006"/>
    <s v="Z1B8044815"/>
    <s v="1876"/>
    <s v="FC"/>
    <s v="00161370-00161418"/>
    <s v=""/>
    <s v=""/>
    <s v=""/>
    <s v=""/>
    <n v="0"/>
    <s v=""/>
    <s v="VENTAS NO CONTRIBUYENTES"/>
    <s v=""/>
    <n v="1333978387.8672001"/>
    <n v="0"/>
    <n v="996169416.00000012"/>
    <n v="0"/>
    <s v="-"/>
    <n v="0"/>
    <n v="291214630.91999996"/>
    <s v="16"/>
    <n v="46594340.9472"/>
    <n v="0"/>
    <s v="-"/>
    <n v="0"/>
    <n v="0"/>
    <s v="-"/>
    <n v="0"/>
  </r>
  <r>
    <s v="459"/>
    <x v="24"/>
    <x v="1"/>
    <s v="006"/>
    <s v="Z1F0017787"/>
    <s v="0417"/>
    <s v="FC"/>
    <s v="00007306"/>
    <s v=""/>
    <s v=""/>
    <s v=""/>
    <s v=""/>
    <n v="0"/>
    <s v=""/>
    <s v="CORPORACION LENOTRE GOURMET C.A"/>
    <s v="J317391004"/>
    <n v="39441920"/>
    <n v="0"/>
    <n v="24446600"/>
    <n v="12927000"/>
    <s v="16"/>
    <n v="2068320"/>
    <n v="0"/>
    <s v="-"/>
    <n v="0"/>
    <n v="0"/>
    <s v="-"/>
    <n v="0"/>
    <n v="0"/>
    <s v="-"/>
    <n v="0"/>
  </r>
  <r>
    <s v="460"/>
    <x v="24"/>
    <x v="1"/>
    <s v="006"/>
    <s v="Z1F0017787"/>
    <s v="0417-0417"/>
    <s v="FC"/>
    <s v="00007307-00007357"/>
    <s v=""/>
    <s v=""/>
    <s v=""/>
    <s v=""/>
    <n v="0"/>
    <s v=""/>
    <s v="VENTAS NO CONTRIBUYENTES"/>
    <s v=""/>
    <n v="948179911.79999995"/>
    <n v="0"/>
    <n v="674477384"/>
    <n v="0"/>
    <s v="-"/>
    <n v="0"/>
    <n v="235950455"/>
    <s v="-"/>
    <n v="37752072.799999997"/>
    <n v="0"/>
    <s v="-"/>
    <n v="0"/>
    <n v="0"/>
    <s v="-"/>
    <n v="0"/>
  </r>
  <r>
    <s v="461"/>
    <x v="24"/>
    <x v="0"/>
    <s v="007"/>
    <s v="Z1B8050013"/>
    <s v="1913"/>
    <s v="FC"/>
    <s v="00180507-00180566"/>
    <s v=""/>
    <s v=""/>
    <s v=""/>
    <s v=""/>
    <n v="0"/>
    <s v=""/>
    <s v="VENTAS NO CONTRIBUYENTES"/>
    <s v=""/>
    <n v="2362038139.9720001"/>
    <n v="0"/>
    <n v="1660923364.5000005"/>
    <n v="0"/>
    <s v="-"/>
    <n v="0"/>
    <n v="604409289.19999993"/>
    <s v="-"/>
    <n v="96705486.272"/>
    <n v="0"/>
    <s v="-"/>
    <n v="0"/>
    <n v="0"/>
    <s v="-"/>
    <n v="0"/>
  </r>
  <r>
    <s v="462"/>
    <x v="24"/>
    <x v="1"/>
    <s v="008"/>
    <s v="Z1F0017970"/>
    <s v="0084-0084"/>
    <s v="FC"/>
    <s v="00001226-00001239"/>
    <s v=""/>
    <s v=""/>
    <s v=""/>
    <s v=""/>
    <n v="0"/>
    <s v=""/>
    <s v="VENTAS NO CONTRIBUYENTES"/>
    <s v=""/>
    <n v="116885872"/>
    <n v="0"/>
    <n v="9520100"/>
    <n v="0"/>
    <s v="-"/>
    <n v="0"/>
    <n v="92556700"/>
    <s v="16"/>
    <n v="14809072"/>
    <n v="0"/>
    <s v="-"/>
    <n v="0"/>
    <n v="0"/>
    <s v="-"/>
    <n v="0"/>
  </r>
  <r>
    <s v="463"/>
    <x v="24"/>
    <x v="0"/>
    <s v="008"/>
    <s v="Z1B8050003"/>
    <s v="1829"/>
    <s v="FC"/>
    <s v="00178673"/>
    <s v=""/>
    <s v=""/>
    <s v=""/>
    <s v=""/>
    <n v="0"/>
    <s v=""/>
    <s v="MONTOVEJ 2012 C.A"/>
    <s v="J40786379-9"/>
    <n v="3823819"/>
    <n v="0"/>
    <n v="3823819"/>
    <n v="0"/>
    <s v="-"/>
    <n v="0"/>
    <n v="0"/>
    <s v="-"/>
    <n v="0"/>
    <n v="0"/>
    <s v="-"/>
    <n v="0"/>
    <n v="0"/>
    <s v="-"/>
    <n v="0"/>
  </r>
  <r>
    <s v="464"/>
    <x v="24"/>
    <x v="0"/>
    <s v="008"/>
    <s v="Z1B8050003"/>
    <s v="1829"/>
    <s v="NC"/>
    <s v=""/>
    <s v="00000166"/>
    <s v=""/>
    <s v="00178644"/>
    <s v="24/5/2021"/>
    <n v="6976240"/>
    <s v="VEN"/>
    <s v="LISBETH CAMACHO"/>
    <s v="V6174183"/>
    <n v="-6976240"/>
    <n v="0"/>
    <n v="0"/>
    <n v="0"/>
    <s v="-"/>
    <n v="0"/>
    <n v="-6014000"/>
    <s v="16"/>
    <n v="-962240"/>
    <n v="0"/>
    <s v="-"/>
    <n v="0"/>
    <n v="0"/>
    <s v="-"/>
    <n v="0"/>
  </r>
  <r>
    <s v="465"/>
    <x v="24"/>
    <x v="0"/>
    <s v="008"/>
    <s v="Z1B8050003"/>
    <s v="1829"/>
    <s v="FC"/>
    <s v="00178670-00178672"/>
    <s v=""/>
    <s v=""/>
    <s v=""/>
    <s v=""/>
    <n v="0"/>
    <s v=""/>
    <s v="VENTAS NO CONTRIBUYENTES"/>
    <s v=""/>
    <n v="104882727.80000001"/>
    <n v="0"/>
    <n v="69752325"/>
    <n v="0"/>
    <s v="-"/>
    <n v="0"/>
    <n v="30284830"/>
    <s v="-"/>
    <n v="4845572.8"/>
    <n v="0"/>
    <s v="-"/>
    <n v="0"/>
    <n v="0"/>
    <s v="-"/>
    <n v="0"/>
  </r>
  <r>
    <s v="466"/>
    <x v="24"/>
    <x v="0"/>
    <s v="008"/>
    <s v="Z1B8050003"/>
    <s v="1829"/>
    <s v="FC"/>
    <s v="00178674-00178728"/>
    <s v=""/>
    <s v=""/>
    <s v=""/>
    <s v=""/>
    <n v="0"/>
    <s v=""/>
    <s v="VENTAS NO CONTRIBUYENTES"/>
    <s v=""/>
    <n v="2418765617.5699997"/>
    <n v="0"/>
    <n v="1728610123"/>
    <n v="0"/>
    <s v="-"/>
    <n v="0"/>
    <n v="594961633.25"/>
    <s v="16"/>
    <n v="95193861.320000008"/>
    <n v="0"/>
    <s v="-"/>
    <n v="0"/>
    <n v="0"/>
    <s v="-"/>
    <n v="0"/>
  </r>
  <r>
    <s v="467"/>
    <x v="24"/>
    <x v="0"/>
    <s v="010"/>
    <s v="Z1F0000341"/>
    <s v="1353"/>
    <s v="FC"/>
    <s v="00079929-00079958"/>
    <s v=""/>
    <s v=""/>
    <s v=""/>
    <s v=""/>
    <n v="0"/>
    <s v=""/>
    <s v="VENTAS NO CONTRIBUYENTES"/>
    <s v=""/>
    <n v="1104970999.1600003"/>
    <n v="0"/>
    <n v="819052661"/>
    <n v="0"/>
    <s v="-"/>
    <n v="0"/>
    <n v="246481326"/>
    <s v="-"/>
    <n v="39437012.160000004"/>
    <n v="0"/>
    <s v="-"/>
    <n v="0"/>
    <n v="0"/>
    <s v="-"/>
    <n v="0"/>
  </r>
  <r>
    <s v="468"/>
    <x v="24"/>
    <x v="0"/>
    <s v="011"/>
    <s v="Z1F0004616"/>
    <s v="0784-0784"/>
    <s v="FC"/>
    <s v="00105509-00105623"/>
    <s v=""/>
    <s v=""/>
    <s v=""/>
    <s v=""/>
    <n v="0"/>
    <s v=""/>
    <s v="VENTAS NO CONTRIBUYENTES"/>
    <s v=""/>
    <n v="933997565.5"/>
    <n v="0"/>
    <n v="896527245.5"/>
    <n v="0"/>
    <s v="-"/>
    <n v="0"/>
    <n v="32302000"/>
    <s v="-"/>
    <n v="5168320"/>
    <n v="0"/>
    <s v="-"/>
    <n v="0"/>
    <n v="0"/>
    <s v="-"/>
    <n v="0"/>
  </r>
  <r>
    <s v="469"/>
    <x v="24"/>
    <x v="0"/>
    <s v="012"/>
    <s v="Z1B8038506"/>
    <s v="1733"/>
    <s v="FC"/>
    <s v="00075168-00075181"/>
    <s v=""/>
    <s v=""/>
    <s v=""/>
    <s v=""/>
    <n v="0"/>
    <s v=""/>
    <s v="VENTAS NO CONTRIBUYENTES"/>
    <s v=""/>
    <n v="64793813"/>
    <n v="0"/>
    <n v="26935125"/>
    <n v="0"/>
    <s v="-"/>
    <n v="0"/>
    <n v="32636800"/>
    <s v="16"/>
    <n v="5221888"/>
    <n v="0"/>
    <s v="-"/>
    <n v="0"/>
    <n v="0"/>
    <s v="-"/>
    <n v="0"/>
  </r>
  <r>
    <s v="470"/>
    <x v="24"/>
    <x v="0"/>
    <s v="013"/>
    <s v="Z1B8050578"/>
    <s v="1690-1690"/>
    <s v="FC"/>
    <s v="00152447-00152518"/>
    <s v=""/>
    <s v=""/>
    <s v=""/>
    <s v=""/>
    <n v="0"/>
    <s v=""/>
    <s v="VENTAS NO CONTRIBUYENTES"/>
    <s v=""/>
    <n v="687426007.5"/>
    <n v="0"/>
    <n v="628350919.5"/>
    <n v="0"/>
    <s v="-"/>
    <n v="0"/>
    <n v="50926800"/>
    <s v="-"/>
    <n v="8148288"/>
    <n v="0"/>
    <s v="-"/>
    <n v="0"/>
    <n v="0"/>
    <s v="-"/>
    <n v="0"/>
  </r>
  <r>
    <s v="471"/>
    <x v="24"/>
    <x v="0"/>
    <s v="014"/>
    <s v="Z1F0000338"/>
    <s v="1575"/>
    <s v="NC"/>
    <s v=""/>
    <s v="00000070"/>
    <s v=""/>
    <s v="00062657"/>
    <s v="23/5/2021"/>
    <n v="30613616"/>
    <s v="VEN"/>
    <s v="MARIA BERNAL"/>
    <s v="V20412003"/>
    <n v="-10173084"/>
    <n v="0"/>
    <n v="0"/>
    <n v="0"/>
    <s v="-"/>
    <n v="0"/>
    <n v="-8769900"/>
    <s v="16"/>
    <n v="-1403184"/>
    <n v="0"/>
    <s v="-"/>
    <n v="0"/>
    <n v="0"/>
    <s v="-"/>
    <n v="0"/>
  </r>
  <r>
    <s v="472"/>
    <x v="24"/>
    <x v="0"/>
    <s v="014"/>
    <s v="Z1F0000338"/>
    <s v="1575"/>
    <s v="NC"/>
    <s v=""/>
    <s v="00000071"/>
    <s v=""/>
    <s v="00062653"/>
    <s v="23/5/2021"/>
    <n v="14928112"/>
    <s v="VEN"/>
    <s v="MARIA BERNAL"/>
    <s v="V20412003"/>
    <n v="-9968112"/>
    <n v="0"/>
    <n v="0"/>
    <n v="0"/>
    <s v="-"/>
    <n v="0"/>
    <n v="-8593200"/>
    <s v="16"/>
    <n v="-1374912"/>
    <n v="0"/>
    <s v="-"/>
    <n v="0"/>
    <n v="0"/>
    <s v="-"/>
    <n v="0"/>
  </r>
  <r>
    <s v="473"/>
    <x v="24"/>
    <x v="0"/>
    <s v="014"/>
    <s v="Z1F0000338"/>
    <s v="1575"/>
    <s v="FC"/>
    <s v="00062764-00062807"/>
    <s v=""/>
    <s v=""/>
    <s v=""/>
    <s v=""/>
    <n v="0"/>
    <s v=""/>
    <s v="VENTAS NO CONTRIBUYENTES"/>
    <s v=""/>
    <n v="212394516"/>
    <n v="0"/>
    <n v="168447800"/>
    <n v="0"/>
    <s v="-"/>
    <n v="0"/>
    <n v="37885100"/>
    <s v="16"/>
    <n v="6061616"/>
    <n v="0"/>
    <s v="-"/>
    <n v="0"/>
    <n v="0"/>
    <s v="-"/>
    <n v="0"/>
  </r>
  <r>
    <s v="474"/>
    <x v="24"/>
    <x v="0"/>
    <s v="015"/>
    <s v="Z1B8050356"/>
    <s v="1711"/>
    <s v="FC"/>
    <s v="00089880-00089883"/>
    <s v=""/>
    <s v=""/>
    <s v=""/>
    <s v=""/>
    <n v="0"/>
    <s v=""/>
    <s v="VENTAS NO CONTRIBUYENTES"/>
    <s v=""/>
    <n v="104489142.5"/>
    <n v="0"/>
    <n v="85430342.5"/>
    <n v="0"/>
    <s v="-"/>
    <n v="0"/>
    <n v="16430000"/>
    <s v="-"/>
    <n v="2628800"/>
    <n v="0"/>
    <s v="-"/>
    <n v="0"/>
    <n v="0"/>
    <s v="-"/>
    <n v="0"/>
  </r>
  <r>
    <s v="475"/>
    <x v="24"/>
    <x v="0"/>
    <s v="017"/>
    <s v="Z7C0004030"/>
    <s v="0170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76"/>
    <x v="25"/>
    <x v="0"/>
    <s v="001"/>
    <s v="Z1F0000700"/>
    <s v="1551"/>
    <s v="FC"/>
    <s v="24177000-24238000"/>
    <s v=""/>
    <s v=""/>
    <s v=""/>
    <s v=""/>
    <n v="0"/>
    <s v=""/>
    <s v="VENTAS NO CONTRIBUYENTES"/>
    <s v=""/>
    <n v="2410327202.9600005"/>
    <n v="0"/>
    <n v="1519394945.25"/>
    <n v="0"/>
    <s v="-"/>
    <n v="0"/>
    <n v="768045049.75"/>
    <s v="-"/>
    <n v="122887207.96000001"/>
    <n v="0"/>
    <s v="-"/>
    <n v="0"/>
    <n v="0"/>
    <s v="-"/>
    <n v="0"/>
  </r>
  <r>
    <s v="477"/>
    <x v="25"/>
    <x v="1"/>
    <s v="001"/>
    <s v="Z1F0017854"/>
    <s v="0461-0461"/>
    <s v="FC"/>
    <s v="00026902-00026931"/>
    <s v=""/>
    <s v=""/>
    <s v=""/>
    <s v=""/>
    <n v="0"/>
    <s v=""/>
    <s v="VENTAS NO CONTRIBUYENTES"/>
    <s v=""/>
    <n v="634645224.29999995"/>
    <n v="0"/>
    <n v="466275829.5"/>
    <n v="0"/>
    <s v="-"/>
    <n v="0"/>
    <n v="145146030"/>
    <s v="16"/>
    <n v="23223364.800000001"/>
    <n v="0"/>
    <s v="-"/>
    <n v="0"/>
    <n v="0"/>
    <s v="-"/>
    <n v="0"/>
  </r>
  <r>
    <s v="478"/>
    <x v="25"/>
    <x v="1"/>
    <s v="001"/>
    <s v="Z1F0017854"/>
    <s v="0461"/>
    <s v="FC"/>
    <s v="00026932"/>
    <s v=""/>
    <s v=""/>
    <s v=""/>
    <s v=""/>
    <n v="0"/>
    <s v=""/>
    <s v="JOSE VEGA"/>
    <s v="V301946871"/>
    <n v="14495438.800000001"/>
    <n v="0"/>
    <n v="9558850"/>
    <n v="4255680"/>
    <s v="16"/>
    <n v="680908.80000000005"/>
    <n v="0"/>
    <s v="-"/>
    <n v="0"/>
    <n v="0"/>
    <s v="-"/>
    <n v="0"/>
    <n v="0"/>
    <s v="-"/>
    <n v="0"/>
  </r>
  <r>
    <s v="479"/>
    <x v="25"/>
    <x v="1"/>
    <s v="001"/>
    <s v="Z1F0017854"/>
    <s v="0461-0461"/>
    <s v="FC"/>
    <s v="00026933-00026957"/>
    <s v=""/>
    <s v=""/>
    <s v=""/>
    <s v=""/>
    <n v="0"/>
    <s v=""/>
    <s v="VENTAS NO CONTRIBUYENTES"/>
    <s v=""/>
    <n v="546866313.50279999"/>
    <n v="0"/>
    <n v="283599636"/>
    <n v="0"/>
    <s v="-"/>
    <n v="0"/>
    <n v="226954032.32999998"/>
    <s v="16"/>
    <n v="36312645.172799997"/>
    <n v="0"/>
    <s v="-"/>
    <n v="0"/>
    <n v="0"/>
    <s v="-"/>
    <n v="0"/>
  </r>
  <r>
    <s v="480"/>
    <x v="25"/>
    <x v="1"/>
    <s v="002"/>
    <s v="Z1F0017966"/>
    <s v="0457-0457"/>
    <s v="FC"/>
    <s v="00013486-00013519"/>
    <s v=""/>
    <s v=""/>
    <s v=""/>
    <s v=""/>
    <n v="0"/>
    <s v=""/>
    <s v="VENTAS NO CONTRIBUYENTES"/>
    <s v=""/>
    <n v="625782686.07999992"/>
    <n v="0"/>
    <n v="397276286.5"/>
    <n v="0"/>
    <s v="-"/>
    <n v="0"/>
    <n v="196988275.5"/>
    <s v="-"/>
    <n v="31518124.079999998"/>
    <n v="0"/>
    <s v="-"/>
    <n v="0"/>
    <n v="0"/>
    <s v="-"/>
    <n v="0"/>
  </r>
  <r>
    <s v="481"/>
    <x v="25"/>
    <x v="2"/>
    <s v="002"/>
    <s v="Z1F0008858"/>
    <s v="0911-0911"/>
    <s v="FC"/>
    <s v="00120173-00120299"/>
    <s v=""/>
    <s v=""/>
    <s v=""/>
    <s v=""/>
    <n v="0"/>
    <s v=""/>
    <s v="VENTAS NO CONTRIBUYENTES"/>
    <s v=""/>
    <n v="800750097.5"/>
    <n v="0"/>
    <n v="742214409.5"/>
    <n v="0"/>
    <s v="-"/>
    <n v="0"/>
    <n v="50461800"/>
    <s v="16"/>
    <n v="8073888"/>
    <n v="0"/>
    <s v="-"/>
    <n v="0"/>
    <n v="0"/>
    <s v="-"/>
    <n v="0"/>
  </r>
  <r>
    <s v="482"/>
    <x v="25"/>
    <x v="2"/>
    <s v="002"/>
    <s v="Z1F0008858"/>
    <s v="0911"/>
    <s v="FC"/>
    <s v="00120300"/>
    <s v=""/>
    <s v=""/>
    <s v=""/>
    <s v=""/>
    <n v="0"/>
    <s v=""/>
    <s v="AYARY"/>
    <s v="V413540000 "/>
    <n v="4135400"/>
    <n v="0"/>
    <n v="0"/>
    <n v="3565000"/>
    <s v="16"/>
    <n v="570400"/>
    <n v="0"/>
    <s v="-"/>
    <n v="0"/>
    <n v="0"/>
    <s v="-"/>
    <n v="0"/>
    <n v="0"/>
    <s v="-"/>
    <n v="0"/>
  </r>
  <r>
    <s v="483"/>
    <x v="25"/>
    <x v="2"/>
    <s v="002"/>
    <s v="Z1F0008858"/>
    <s v="0911"/>
    <s v="FC"/>
    <s v="00120301"/>
    <s v=""/>
    <s v=""/>
    <s v=""/>
    <s v=""/>
    <n v="0"/>
    <s v=""/>
    <s v="EDUARDO BARRIOS"/>
    <s v="V28090959"/>
    <n v="1262196"/>
    <n v="0"/>
    <n v="0"/>
    <n v="0"/>
    <s v="-"/>
    <n v="0"/>
    <n v="1088100"/>
    <s v="16"/>
    <n v="174096"/>
    <n v="0"/>
    <s v="-"/>
    <n v="0"/>
    <n v="0"/>
    <s v="-"/>
    <n v="0"/>
  </r>
  <r>
    <s v="484"/>
    <x v="25"/>
    <x v="0"/>
    <s v="002"/>
    <s v="Z1B8050002"/>
    <s v="1886"/>
    <s v="FC"/>
    <s v="00172024-00172079"/>
    <s v=""/>
    <s v=""/>
    <s v=""/>
    <s v=""/>
    <n v="0"/>
    <s v=""/>
    <s v="VENTAS NO CONTRIBUYENTES"/>
    <s v=""/>
    <n v="938946852.20000005"/>
    <n v="0"/>
    <n v="762279380"/>
    <n v="0"/>
    <s v="-"/>
    <n v="0"/>
    <n v="152299545"/>
    <s v="-"/>
    <n v="24367927.200000003"/>
    <n v="0"/>
    <s v="-"/>
    <n v="0"/>
    <n v="0"/>
    <s v="-"/>
    <n v="0"/>
  </r>
  <r>
    <s v="485"/>
    <x v="25"/>
    <x v="0"/>
    <s v="002"/>
    <s v="Z1B8050149"/>
    <s v="1807"/>
    <s v="FC "/>
    <s v="00209972-00209973"/>
    <m/>
    <m/>
    <m/>
    <m/>
    <n v="0"/>
    <m/>
    <s v="VENTAS NO CONTRIBUYENTES"/>
    <m/>
    <n v="394864345.60000002"/>
    <n v="0"/>
    <n v="394864345.60000002"/>
    <n v="0"/>
    <s v="-"/>
    <n v="0"/>
    <n v="0"/>
    <s v="-"/>
    <n v="0"/>
    <n v="0"/>
    <s v="-"/>
    <n v="0"/>
    <n v="0"/>
    <s v="-"/>
    <n v="0"/>
  </r>
  <r>
    <s v="486"/>
    <x v="25"/>
    <x v="0"/>
    <s v="002"/>
    <s v="Z1B8050365"/>
    <s v="1294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487"/>
    <x v="25"/>
    <x v="0"/>
    <s v="003"/>
    <s v="Z1B8051199"/>
    <s v="1972"/>
    <s v="FC"/>
    <s v="00201448"/>
    <s v=""/>
    <s v=""/>
    <s v=""/>
    <s v=""/>
    <n v="0"/>
    <s v=""/>
    <s v="FUNDACION METANOIA"/>
    <s v="J-315792265 "/>
    <n v="71583495"/>
    <n v="0"/>
    <n v="71583495"/>
    <n v="0"/>
    <s v="-"/>
    <n v="0"/>
    <n v="0"/>
    <s v="-"/>
    <n v="0"/>
    <n v="0"/>
    <s v="-"/>
    <n v="0"/>
    <n v="0"/>
    <s v="-"/>
    <n v="0"/>
  </r>
  <r>
    <s v="488"/>
    <x v="25"/>
    <x v="0"/>
    <s v="003"/>
    <s v="Z1B8051199"/>
    <s v="1972"/>
    <s v="FC"/>
    <s v="00201449"/>
    <s v=""/>
    <s v=""/>
    <s v=""/>
    <s v=""/>
    <n v="0"/>
    <s v=""/>
    <s v="FUNDACION METANOIA"/>
    <s v="J-315792265 "/>
    <n v="49130629"/>
    <n v="0"/>
    <n v="27680489"/>
    <n v="18491500"/>
    <s v="16"/>
    <n v="2958640"/>
    <n v="0"/>
    <s v="-"/>
    <n v="0"/>
    <n v="0"/>
    <s v="-"/>
    <n v="0"/>
    <n v="0"/>
    <s v="-"/>
    <n v="0"/>
  </r>
  <r>
    <s v="489"/>
    <x v="25"/>
    <x v="0"/>
    <s v="003"/>
    <s v="Z1B8051199"/>
    <s v="1972"/>
    <s v="FC"/>
    <s v="00201421-00201447"/>
    <s v=""/>
    <s v=""/>
    <s v=""/>
    <s v=""/>
    <n v="0"/>
    <s v=""/>
    <s v="VENTAS NO CONTRIBUYENTES"/>
    <s v=""/>
    <n v="616633044.63999999"/>
    <n v="0"/>
    <n v="505745421"/>
    <n v="0"/>
    <s v="-"/>
    <n v="0"/>
    <n v="95592779"/>
    <s v="-"/>
    <n v="15294844.640000001"/>
    <n v="0"/>
    <s v="-"/>
    <n v="0"/>
    <n v="0"/>
    <s v="-"/>
    <n v="0"/>
  </r>
  <r>
    <s v="490"/>
    <x v="25"/>
    <x v="0"/>
    <s v="003"/>
    <s v="Z1B8051199"/>
    <s v="1972"/>
    <s v="FC"/>
    <s v="00201450-00201505"/>
    <s v=""/>
    <s v=""/>
    <s v=""/>
    <s v=""/>
    <n v="0"/>
    <s v=""/>
    <s v="VENTAS NO CONTRIBUYENTES"/>
    <s v=""/>
    <n v="1795124058.8899999"/>
    <n v="0"/>
    <n v="1275937264.5"/>
    <n v="0"/>
    <s v="-"/>
    <n v="0"/>
    <n v="447574822.75"/>
    <s v="16"/>
    <n v="71611971.639999986"/>
    <n v="0"/>
    <s v="-"/>
    <n v="0"/>
    <n v="0"/>
    <s v="-"/>
    <n v="0"/>
  </r>
  <r>
    <s v="491"/>
    <x v="25"/>
    <x v="1"/>
    <s v="003"/>
    <s v="Z1F0017848"/>
    <s v="0452-0452"/>
    <s v="FC"/>
    <s v="00022059-00022071"/>
    <s v=""/>
    <s v=""/>
    <s v=""/>
    <s v=""/>
    <n v="0"/>
    <s v=""/>
    <s v="VENTAS NO CONTRIBUYENTES"/>
    <s v=""/>
    <n v="209865354.83840001"/>
    <n v="0"/>
    <n v="101326992.50000001"/>
    <n v="0"/>
    <s v="-"/>
    <n v="0"/>
    <n v="93567553.739999995"/>
    <s v="-"/>
    <n v="14970808.5984"/>
    <n v="0"/>
    <s v="-"/>
    <n v="0"/>
    <n v="0"/>
    <s v="-"/>
    <n v="0"/>
  </r>
  <r>
    <s v="492"/>
    <x v="25"/>
    <x v="1"/>
    <s v="003"/>
    <s v="Z1F0017848"/>
    <s v="0452"/>
    <s v="FC"/>
    <s v="00022072"/>
    <s v=""/>
    <s v=""/>
    <s v=""/>
    <s v=""/>
    <n v="0"/>
    <s v=""/>
    <s v="HOTELERA AMERICANA C.A"/>
    <s v="J000578516"/>
    <n v="84690161.700000003"/>
    <n v="0"/>
    <n v="63541366.5"/>
    <n v="18231720"/>
    <s v="16"/>
    <n v="2917075.2"/>
    <n v="0"/>
    <s v="-"/>
    <n v="0"/>
    <n v="0"/>
    <s v="-"/>
    <n v="0"/>
    <n v="0"/>
    <s v="-"/>
    <n v="0"/>
  </r>
  <r>
    <s v="493"/>
    <x v="25"/>
    <x v="1"/>
    <s v="003"/>
    <s v="Z1F0017848"/>
    <s v="0452-0452"/>
    <s v="FC"/>
    <s v="00022073-00022075"/>
    <s v=""/>
    <s v=""/>
    <s v=""/>
    <s v=""/>
    <n v="0"/>
    <s v=""/>
    <s v="VENTAS NO CONTRIBUYENTES"/>
    <s v=""/>
    <n v="93174045.5"/>
    <n v="0"/>
    <n v="73557865.5"/>
    <n v="0"/>
    <s v="-"/>
    <n v="0"/>
    <n v="16910500"/>
    <s v="16"/>
    <n v="2705680"/>
    <n v="0"/>
    <s v="-"/>
    <n v="0"/>
    <n v="0"/>
    <s v="-"/>
    <n v="0"/>
  </r>
  <r>
    <s v="494"/>
    <x v="25"/>
    <x v="1"/>
    <s v="003"/>
    <s v="Z1F0017848"/>
    <s v="0452"/>
    <s v="FC"/>
    <s v="00022076"/>
    <s v=""/>
    <s v=""/>
    <s v=""/>
    <s v=""/>
    <n v="0"/>
    <s v=""/>
    <s v="BODEGON BIELE VITE C.A."/>
    <s v="J410610832"/>
    <n v="20467238.5"/>
    <n v="0"/>
    <n v="3256782.5"/>
    <n v="14836600"/>
    <s v="16"/>
    <n v="2373856"/>
    <n v="0"/>
    <s v="-"/>
    <n v="0"/>
    <n v="0"/>
    <s v="-"/>
    <n v="0"/>
    <n v="0"/>
    <s v="-"/>
    <n v="0"/>
  </r>
  <r>
    <s v="495"/>
    <x v="25"/>
    <x v="1"/>
    <s v="003"/>
    <s v="Z1F0017848"/>
    <s v="0452"/>
    <s v="FC"/>
    <s v="00022077"/>
    <s v=""/>
    <s v=""/>
    <s v=""/>
    <s v=""/>
    <n v="0"/>
    <s v=""/>
    <s v="BODEGON BIELE VITE C.A."/>
    <s v="J410610832"/>
    <n v="1114760"/>
    <n v="0"/>
    <n v="0"/>
    <n v="961000"/>
    <s v="16"/>
    <n v="153760"/>
    <n v="0"/>
    <s v="-"/>
    <n v="0"/>
    <n v="0"/>
    <s v="-"/>
    <n v="0"/>
    <n v="0"/>
    <s v="-"/>
    <n v="0"/>
  </r>
  <r>
    <s v="496"/>
    <x v="25"/>
    <x v="1"/>
    <s v="003"/>
    <s v="Z1F0017848"/>
    <s v="0452-0452"/>
    <s v="FC"/>
    <s v="00022078-00022107"/>
    <s v=""/>
    <s v=""/>
    <s v=""/>
    <s v=""/>
    <n v="0"/>
    <s v=""/>
    <s v="VENTAS NO CONTRIBUYENTES"/>
    <s v=""/>
    <n v="484723399"/>
    <n v="0"/>
    <n v="289149545"/>
    <n v="0"/>
    <s v="-"/>
    <n v="0"/>
    <n v="168598150"/>
    <s v="-"/>
    <n v="26975704"/>
    <n v="0"/>
    <s v="-"/>
    <n v="0"/>
    <n v="0"/>
    <s v="-"/>
    <n v="0"/>
  </r>
  <r>
    <s v="497"/>
    <x v="25"/>
    <x v="1"/>
    <s v="003"/>
    <s v="Z1F0017848"/>
    <s v="0452"/>
    <s v="FC"/>
    <s v="00022108"/>
    <s v=""/>
    <s v=""/>
    <s v=""/>
    <s v=""/>
    <n v="0"/>
    <s v=""/>
    <s v="INVERSIONES AGU AMARINEC.A"/>
    <s v="J299380490"/>
    <n v="99100800"/>
    <n v="0"/>
    <n v="99100800"/>
    <n v="0"/>
    <s v="-"/>
    <n v="0"/>
    <n v="0"/>
    <s v="-"/>
    <n v="0"/>
    <n v="0"/>
    <s v="-"/>
    <n v="0"/>
    <n v="0"/>
    <s v="-"/>
    <n v="0"/>
  </r>
  <r>
    <s v="498"/>
    <x v="25"/>
    <x v="1"/>
    <s v="003"/>
    <s v="Z1F0017848"/>
    <s v="0452-0452"/>
    <s v="FC"/>
    <s v="00022109-00022115"/>
    <s v=""/>
    <s v=""/>
    <s v=""/>
    <s v=""/>
    <n v="0"/>
    <s v=""/>
    <s v="VENTAS NO CONTRIBUYENTES"/>
    <s v=""/>
    <n v="965622270.50999999"/>
    <n v="0"/>
    <n v="666582739.09000003"/>
    <n v="0"/>
    <s v="-"/>
    <n v="0"/>
    <n v="257792699.5"/>
    <s v="16"/>
    <n v="41246831.920000002"/>
    <n v="0"/>
    <s v="-"/>
    <n v="0"/>
    <n v="0"/>
    <s v="-"/>
    <n v="0"/>
  </r>
  <r>
    <s v="499"/>
    <x v="25"/>
    <x v="2"/>
    <s v="003"/>
    <s v="Z1F0008965"/>
    <s v="0900-0900"/>
    <s v="FC"/>
    <s v="00116208-00116300"/>
    <s v=""/>
    <s v=""/>
    <s v=""/>
    <s v=""/>
    <n v="0"/>
    <s v=""/>
    <s v="VENTAS NO CONTRIBUYENTES"/>
    <s v=""/>
    <n v="673332632"/>
    <n v="0"/>
    <n v="644302124"/>
    <n v="0"/>
    <s v="-"/>
    <n v="0"/>
    <n v="25026300"/>
    <s v="-"/>
    <n v="4004208"/>
    <n v="0"/>
    <s v="-"/>
    <n v="0"/>
    <n v="0"/>
    <s v="-"/>
    <n v="0"/>
  </r>
  <r>
    <s v="500"/>
    <x v="25"/>
    <x v="0"/>
    <s v="004"/>
    <s v="Z1B8050937"/>
    <s v="1815"/>
    <s v="FC"/>
    <s v="00167459-00167517"/>
    <s v=""/>
    <s v=""/>
    <s v=""/>
    <s v=""/>
    <n v="0"/>
    <s v=""/>
    <s v="VENTAS NO CONTRIBUYENTES"/>
    <s v=""/>
    <n v="1905059661.6199999"/>
    <n v="0"/>
    <n v="1564746466"/>
    <n v="0"/>
    <s v="-"/>
    <n v="0"/>
    <n v="293373444.5"/>
    <s v="16"/>
    <n v="46939751.120000005"/>
    <n v="0"/>
    <s v="-"/>
    <n v="0"/>
    <n v="0"/>
    <s v="-"/>
    <n v="0"/>
  </r>
  <r>
    <s v="501"/>
    <x v="25"/>
    <x v="1"/>
    <s v="004"/>
    <s v="Z1F0017963"/>
    <s v="0454-0454"/>
    <s v="FC"/>
    <s v="00013468-00013519"/>
    <s v=""/>
    <s v=""/>
    <s v=""/>
    <s v=""/>
    <n v="0"/>
    <s v=""/>
    <s v="VENTAS NO CONTRIBUYENTES"/>
    <s v=""/>
    <n v="895894778.74000001"/>
    <n v="0"/>
    <n v="637094830.10000002"/>
    <n v="0"/>
    <s v="-"/>
    <n v="0"/>
    <n v="223103404"/>
    <s v="16"/>
    <n v="35696544.640000001"/>
    <n v="0"/>
    <s v="-"/>
    <n v="0"/>
    <n v="0"/>
    <s v="-"/>
    <n v="0"/>
  </r>
  <r>
    <s v="502"/>
    <x v="25"/>
    <x v="0"/>
    <s v="005"/>
    <s v="Z1B8050363"/>
    <s v="1965"/>
    <s v="FC"/>
    <s v="00181763-00181845"/>
    <s v=""/>
    <s v=""/>
    <s v=""/>
    <s v=""/>
    <n v="0"/>
    <s v=""/>
    <s v="VENTAS NO CONTRIBUYENTES"/>
    <s v=""/>
    <n v="1464167929.29"/>
    <n v="0"/>
    <n v="1076101804.5"/>
    <n v="0"/>
    <s v="-"/>
    <n v="0"/>
    <n v="334539762.75"/>
    <s v="16"/>
    <n v="53526362.039999999"/>
    <n v="0"/>
    <s v="-"/>
    <n v="0"/>
    <n v="0"/>
    <s v="-"/>
    <n v="0"/>
  </r>
  <r>
    <s v="503"/>
    <x v="25"/>
    <x v="1"/>
    <s v="005"/>
    <s v="Z1F0017998"/>
    <s v="0447-0447"/>
    <s v="FC"/>
    <s v="00017435-00017512"/>
    <s v=""/>
    <s v=""/>
    <s v=""/>
    <s v=""/>
    <n v="0"/>
    <s v=""/>
    <s v="VENTAS NO CONTRIBUYENTES"/>
    <s v=""/>
    <n v="1887893702.5599999"/>
    <n v="0"/>
    <n v="1220024409"/>
    <n v="0"/>
    <s v="-"/>
    <n v="0"/>
    <n v="575749391"/>
    <s v="16"/>
    <n v="92119902.559999987"/>
    <n v="0"/>
    <s v="-"/>
    <n v="0"/>
    <n v="0"/>
    <s v="-"/>
    <n v="0"/>
  </r>
  <r>
    <s v="504"/>
    <x v="25"/>
    <x v="1"/>
    <s v="005"/>
    <s v="Z1F0017998"/>
    <s v="0447"/>
    <s v="FC"/>
    <s v="00017513"/>
    <s v=""/>
    <s v=""/>
    <s v=""/>
    <s v=""/>
    <n v="0"/>
    <s v=""/>
    <s v="ESTETICA YEYELA C.A"/>
    <s v="J401179045"/>
    <n v="78370101.950000003"/>
    <n v="0"/>
    <n v="46771715"/>
    <n v="27239988.75"/>
    <s v="16"/>
    <n v="4358398.2"/>
    <n v="0"/>
    <s v="-"/>
    <n v="0"/>
    <n v="0"/>
    <s v="-"/>
    <n v="0"/>
    <n v="0"/>
    <s v="-"/>
    <n v="0"/>
  </r>
  <r>
    <s v="505"/>
    <x v="25"/>
    <x v="1"/>
    <s v="005"/>
    <s v="Z1F0017998"/>
    <s v="0447-0447"/>
    <s v="FC"/>
    <s v="00017514-00017515"/>
    <s v=""/>
    <s v=""/>
    <s v=""/>
    <s v=""/>
    <n v="0"/>
    <s v=""/>
    <s v="VENTAS NO CONTRIBUYENTES"/>
    <s v=""/>
    <n v="44011574.82"/>
    <n v="0"/>
    <n v="27410928.5"/>
    <n v="0"/>
    <s v="-"/>
    <n v="0"/>
    <n v="14310902"/>
    <s v="-"/>
    <n v="2289744.3199999998"/>
    <n v="0"/>
    <s v="-"/>
    <n v="0"/>
    <n v="0"/>
    <s v="-"/>
    <n v="0"/>
  </r>
  <r>
    <s v="506"/>
    <x v="25"/>
    <x v="1"/>
    <s v="005"/>
    <s v="Z1F0017998"/>
    <s v="0447"/>
    <s v="NC"/>
    <s v=""/>
    <s v="00000053"/>
    <s v=""/>
    <s v="00017501"/>
    <s v="26-05-2021"/>
    <n v="3095660"/>
    <s v="VEN"/>
    <s v="JOSE DIAZ"/>
    <s v="V31764174"/>
    <n v="-2594700"/>
    <n v="0"/>
    <n v="-2594700"/>
    <n v="0"/>
    <s v="-"/>
    <n v="0"/>
    <n v="0"/>
    <s v="-"/>
    <n v="0"/>
    <n v="0"/>
    <s v="-"/>
    <n v="0"/>
    <n v="0"/>
    <s v="-"/>
    <n v="0"/>
  </r>
  <r>
    <s v="507"/>
    <x v="25"/>
    <x v="0"/>
    <s v="006"/>
    <s v="Z1B8044815"/>
    <s v="1877"/>
    <s v="FC"/>
    <s v="00161419-00161500"/>
    <s v=""/>
    <s v=""/>
    <s v=""/>
    <s v=""/>
    <n v="0"/>
    <s v=""/>
    <s v="VENTAS NO CONTRIBUYENTES"/>
    <s v=""/>
    <n v="2162962768.6999998"/>
    <n v="0"/>
    <n v="1652587163.5"/>
    <n v="0"/>
    <s v="-"/>
    <n v="0"/>
    <n v="439978970"/>
    <s v="16"/>
    <n v="70396635.199999988"/>
    <n v="0"/>
    <s v="-"/>
    <n v="0"/>
    <n v="0"/>
    <s v="-"/>
    <n v="0"/>
  </r>
  <r>
    <s v="508"/>
    <x v="25"/>
    <x v="1"/>
    <s v="006"/>
    <s v="Z1F0017787"/>
    <s v="0418-0418"/>
    <s v="FC"/>
    <s v="00007358-00007394"/>
    <s v=""/>
    <s v=""/>
    <s v=""/>
    <s v=""/>
    <n v="0"/>
    <s v=""/>
    <s v="VENTAS NO CONTRIBUYENTES"/>
    <s v=""/>
    <n v="968433984.76999998"/>
    <n v="0"/>
    <n v="724015375.09000003"/>
    <n v="0"/>
    <s v="-"/>
    <n v="0"/>
    <n v="210705698"/>
    <s v="16"/>
    <n v="33712911.68"/>
    <n v="0"/>
    <s v="-"/>
    <n v="0"/>
    <n v="0"/>
    <s v="-"/>
    <n v="0"/>
  </r>
  <r>
    <s v="509"/>
    <x v="25"/>
    <x v="1"/>
    <s v="006"/>
    <s v="Z1F0017787"/>
    <s v="0418"/>
    <s v="FC"/>
    <s v="00007395"/>
    <s v=""/>
    <s v=""/>
    <s v=""/>
    <s v=""/>
    <n v="0"/>
    <s v=""/>
    <s v="FUNDAVIGEA"/>
    <s v="J298180811"/>
    <n v="5354444"/>
    <n v="0"/>
    <n v="0"/>
    <n v="4615900"/>
    <s v="16"/>
    <n v="738544"/>
    <n v="0"/>
    <s v="-"/>
    <n v="0"/>
    <n v="0"/>
    <s v="-"/>
    <n v="0"/>
    <n v="0"/>
    <s v="-"/>
    <n v="0"/>
  </r>
  <r>
    <s v="510"/>
    <x v="25"/>
    <x v="1"/>
    <s v="006"/>
    <s v="Z1F0017787"/>
    <s v="0418-0418"/>
    <s v="FC"/>
    <s v="00007396-00007398"/>
    <s v=""/>
    <s v=""/>
    <s v=""/>
    <s v=""/>
    <n v="0"/>
    <s v=""/>
    <s v="VENTAS NO CONTRIBUYENTES"/>
    <s v=""/>
    <n v="185044651.40000001"/>
    <n v="0"/>
    <n v="89229591"/>
    <n v="0"/>
    <s v="-"/>
    <n v="0"/>
    <n v="82599190"/>
    <s v="-"/>
    <n v="13215870.4"/>
    <n v="0"/>
    <s v="-"/>
    <n v="0"/>
    <n v="0"/>
    <s v="-"/>
    <n v="0"/>
  </r>
  <r>
    <s v="511"/>
    <x v="25"/>
    <x v="1"/>
    <s v="006"/>
    <s v="Z1F0017787"/>
    <s v="0418"/>
    <s v="NC"/>
    <s v=""/>
    <s v="00000031"/>
    <s v=""/>
    <s v="00007378"/>
    <s v="26-05-2021"/>
    <n v="24514986"/>
    <s v="VEN"/>
    <s v="CARLOS RAMIREZ"/>
    <s v="V12731593"/>
    <n v="-4132300"/>
    <n v="0"/>
    <n v="-4132300"/>
    <n v="0"/>
    <s v="-"/>
    <n v="0"/>
    <n v="0"/>
    <s v="-"/>
    <n v="0"/>
    <n v="0"/>
    <s v="-"/>
    <n v="0"/>
    <n v="0"/>
    <s v="-"/>
    <n v="0"/>
  </r>
  <r>
    <s v="512"/>
    <x v="25"/>
    <x v="0"/>
    <s v="007"/>
    <s v="Z1B8050013"/>
    <s v="1914"/>
    <s v="FC"/>
    <s v="00180567-00180606"/>
    <s v=""/>
    <s v=""/>
    <s v=""/>
    <s v=""/>
    <n v="0"/>
    <s v=""/>
    <s v="VENTAS NO CONTRIBUYENTES"/>
    <s v=""/>
    <n v="975817085.29999995"/>
    <n v="0"/>
    <n v="801326631.5"/>
    <n v="0"/>
    <s v="-"/>
    <n v="0"/>
    <n v="150422805"/>
    <s v="16"/>
    <n v="24067648.799999997"/>
    <n v="0"/>
    <s v="-"/>
    <n v="0"/>
    <n v="0"/>
    <s v="-"/>
    <n v="0"/>
  </r>
  <r>
    <s v="513"/>
    <x v="25"/>
    <x v="1"/>
    <s v="008"/>
    <s v="Z1F0017970"/>
    <s v="0085-0085"/>
    <s v="FC"/>
    <s v="00001240-00001262"/>
    <s v=""/>
    <s v=""/>
    <s v=""/>
    <s v=""/>
    <n v="0"/>
    <s v=""/>
    <s v="VENTAS NO CONTRIBUYENTES"/>
    <s v=""/>
    <n v="202482948"/>
    <n v="0"/>
    <n v="27221100"/>
    <n v="0"/>
    <s v="-"/>
    <n v="0"/>
    <n v="151087800"/>
    <s v="16"/>
    <n v="24174048"/>
    <n v="0"/>
    <s v="-"/>
    <n v="0"/>
    <n v="0"/>
    <s v="-"/>
    <n v="0"/>
  </r>
  <r>
    <s v="514"/>
    <x v="25"/>
    <x v="0"/>
    <s v="008"/>
    <s v="Z1B8050003"/>
    <s v="1830"/>
    <s v="NC"/>
    <s v=""/>
    <s v="00000167"/>
    <s v=""/>
    <s v="00178723"/>
    <s v="25/5/2021"/>
    <n v="86709728"/>
    <s v="VEN"/>
    <s v="JAUREGUI EBERT"/>
    <s v="V13727824"/>
    <n v="-10800400"/>
    <n v="0"/>
    <n v="-10800400"/>
    <n v="0"/>
    <s v="-"/>
    <n v="0"/>
    <n v="0"/>
    <s v="-"/>
    <n v="0"/>
    <n v="0"/>
    <s v="-"/>
    <n v="0"/>
    <n v="0"/>
    <s v="-"/>
    <n v="0"/>
  </r>
  <r>
    <s v="515"/>
    <x v="25"/>
    <x v="0"/>
    <s v="008"/>
    <s v="Z1B8050003"/>
    <s v="1830"/>
    <s v="FC"/>
    <s v="00178729-00178789"/>
    <s v=""/>
    <s v=""/>
    <s v=""/>
    <s v=""/>
    <n v="0"/>
    <s v=""/>
    <s v="VENTAS NO CONTRIBUYENTES"/>
    <s v=""/>
    <n v="2424994780.6600003"/>
    <n v="0"/>
    <n v="1771254485.75"/>
    <n v="0"/>
    <s v="-"/>
    <n v="0"/>
    <n v="563569219.75"/>
    <s v="16"/>
    <n v="90171075.159999982"/>
    <n v="0"/>
    <s v="-"/>
    <n v="0"/>
    <n v="0"/>
    <s v="-"/>
    <n v="0"/>
  </r>
  <r>
    <s v="516"/>
    <x v="25"/>
    <x v="0"/>
    <s v="010"/>
    <s v="Z1F0000341"/>
    <s v="1354"/>
    <s v="FC"/>
    <s v="00079959-00079997"/>
    <s v=""/>
    <s v=""/>
    <s v=""/>
    <s v=""/>
    <n v="0"/>
    <s v=""/>
    <s v="VENTAS NO CONTRIBUYENTES"/>
    <s v=""/>
    <n v="1128314599.0899999"/>
    <n v="0"/>
    <n v="849852801.25"/>
    <n v="0"/>
    <s v="-"/>
    <n v="0"/>
    <n v="240053274"/>
    <s v="16"/>
    <n v="38408523.840000004"/>
    <n v="0"/>
    <s v="-"/>
    <n v="0"/>
    <n v="0"/>
    <s v="-"/>
    <n v="0"/>
  </r>
  <r>
    <s v="517"/>
    <x v="25"/>
    <x v="0"/>
    <s v="011"/>
    <s v="Z1F0004616"/>
    <s v="0785-0785"/>
    <s v="FC"/>
    <s v="00105624-00105748"/>
    <s v=""/>
    <s v=""/>
    <s v=""/>
    <s v=""/>
    <n v="0"/>
    <s v=""/>
    <s v="VENTAS NO CONTRIBUYENTES"/>
    <s v=""/>
    <n v="1139099414"/>
    <n v="0"/>
    <n v="1060537602"/>
    <n v="0"/>
    <s v="-"/>
    <n v="0"/>
    <n v="67725700"/>
    <s v="16"/>
    <n v="10836112"/>
    <n v="0"/>
    <s v="-"/>
    <n v="0"/>
    <n v="0"/>
    <s v="-"/>
    <n v="0"/>
  </r>
  <r>
    <s v="518"/>
    <x v="25"/>
    <x v="0"/>
    <s v="012"/>
    <s v="Z1B8038506"/>
    <s v="1734"/>
    <s v="FC"/>
    <s v="00075182-00075195"/>
    <s v=""/>
    <s v=""/>
    <s v=""/>
    <s v=""/>
    <n v="0"/>
    <s v=""/>
    <s v="VENTAS NO CONTRIBUYENTES"/>
    <s v=""/>
    <n v="83478438"/>
    <n v="0"/>
    <n v="55922290"/>
    <n v="0"/>
    <s v="-"/>
    <n v="0"/>
    <n v="23755300"/>
    <s v="16"/>
    <n v="3800848"/>
    <n v="0"/>
    <s v="-"/>
    <n v="0"/>
    <n v="0"/>
    <s v="-"/>
    <n v="0"/>
  </r>
  <r>
    <s v="519"/>
    <x v="25"/>
    <x v="0"/>
    <s v="013"/>
    <s v="Z1B8050578"/>
    <s v="1691-1691"/>
    <s v="FC"/>
    <s v="00152519-00152620"/>
    <s v=""/>
    <s v=""/>
    <s v=""/>
    <s v=""/>
    <n v="0"/>
    <s v=""/>
    <s v="VENTAS NO CONTRIBUYENTES"/>
    <s v=""/>
    <n v="912014135"/>
    <n v="0"/>
    <n v="812466067"/>
    <n v="0"/>
    <s v="-"/>
    <n v="0"/>
    <n v="85817300"/>
    <s v="16"/>
    <n v="13730768"/>
    <n v="0"/>
    <s v="-"/>
    <n v="0"/>
    <n v="0"/>
    <s v="-"/>
    <n v="0"/>
  </r>
  <r>
    <s v="520"/>
    <x v="25"/>
    <x v="0"/>
    <s v="014"/>
    <s v="Z1F0000338"/>
    <s v="1576"/>
    <s v="FC"/>
    <s v="00062808-00062849"/>
    <s v=""/>
    <s v=""/>
    <s v=""/>
    <s v=""/>
    <n v="0"/>
    <s v=""/>
    <s v="VENTAS NO CONTRIBUYENTES"/>
    <s v=""/>
    <n v="261114860"/>
    <n v="0"/>
    <n v="201475200"/>
    <n v="0"/>
    <s v="-"/>
    <n v="0"/>
    <n v="51413500"/>
    <s v="16"/>
    <n v="8226160"/>
    <n v="0"/>
    <s v="-"/>
    <n v="0"/>
    <n v="0"/>
    <s v="-"/>
    <n v="0"/>
  </r>
  <r>
    <s v="521"/>
    <x v="25"/>
    <x v="0"/>
    <s v="015"/>
    <s v="Z1B8050356"/>
    <s v="1712"/>
    <s v="FC"/>
    <s v="0008988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22"/>
    <x v="25"/>
    <x v="0"/>
    <s v="017"/>
    <s v="Z7C0004030"/>
    <s v="0171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23"/>
    <x v="26"/>
    <x v="0"/>
    <s v="001"/>
    <s v="Z1F0000700"/>
    <s v="1552"/>
    <s v="NC"/>
    <s v=""/>
    <s v="00000262"/>
    <s v=""/>
    <s v="24260000"/>
    <s v="27/5/2021"/>
    <n v="27934890.5"/>
    <s v="VEN"/>
    <s v="ALEXANDER IZES"/>
    <s v="V19274232 "/>
    <n v="-27934890.5"/>
    <n v="0"/>
    <n v="-22422222.5"/>
    <n v="0"/>
    <s v="-"/>
    <n v="0"/>
    <n v="-4752300"/>
    <s v="16"/>
    <n v="-760368"/>
    <n v="0"/>
    <s v="-"/>
    <n v="0"/>
    <n v="0"/>
    <s v="-"/>
    <n v="0"/>
  </r>
  <r>
    <s v="524"/>
    <x v="26"/>
    <x v="0"/>
    <s v="001"/>
    <s v="Z1F0000700"/>
    <s v="1552"/>
    <s v="FC"/>
    <s v="24239000-24314000"/>
    <s v=""/>
    <s v=""/>
    <s v=""/>
    <s v=""/>
    <n v="0"/>
    <s v=""/>
    <s v="VENTAS NO CONTRIBUYENTES"/>
    <s v=""/>
    <n v="1701719384.8699996"/>
    <n v="0"/>
    <n v="1309621541.75"/>
    <n v="0"/>
    <s v="-"/>
    <n v="0"/>
    <n v="338015382"/>
    <s v="16"/>
    <n v="54082461.119999997"/>
    <n v="0"/>
    <s v="-"/>
    <n v="0"/>
    <n v="0"/>
    <s v="-"/>
    <n v="0"/>
  </r>
  <r>
    <s v="525"/>
    <x v="26"/>
    <x v="1"/>
    <s v="001"/>
    <s v="Z1F0017854"/>
    <s v="0462-0462"/>
    <s v="FC"/>
    <s v="00026958-00026998"/>
    <s v=""/>
    <s v=""/>
    <s v=""/>
    <s v=""/>
    <n v="0"/>
    <s v=""/>
    <s v="VENTAS NO CONTRIBUYENTES"/>
    <s v=""/>
    <n v="875822437.55999994"/>
    <n v="0"/>
    <n v="550698242.5"/>
    <n v="0"/>
    <s v="-"/>
    <n v="0"/>
    <n v="280279478.5"/>
    <s v="-"/>
    <n v="44844716.560000002"/>
    <n v="0"/>
    <s v="-"/>
    <n v="0"/>
    <n v="0"/>
    <s v="-"/>
    <n v="0"/>
  </r>
  <r>
    <s v="526"/>
    <x v="26"/>
    <x v="1"/>
    <s v="001"/>
    <s v="Z1F0017854"/>
    <s v="0462"/>
    <s v="FC"/>
    <s v="00026999"/>
    <s v=""/>
    <s v=""/>
    <s v=""/>
    <s v=""/>
    <n v="0"/>
    <s v=""/>
    <s v="INVERSIONES HELLO JORDAN C.A"/>
    <s v="J315443651"/>
    <n v="9079900"/>
    <n v="0"/>
    <n v="0"/>
    <n v="7827500"/>
    <s v="16"/>
    <n v="1252400"/>
    <n v="0"/>
    <s v="-"/>
    <n v="0"/>
    <n v="0"/>
    <s v="-"/>
    <n v="0"/>
    <n v="0"/>
    <s v="-"/>
    <n v="0"/>
  </r>
  <r>
    <s v="527"/>
    <x v="26"/>
    <x v="1"/>
    <s v="001"/>
    <s v="Z1F0017854"/>
    <s v="0462-0462"/>
    <s v="FC"/>
    <s v="00027000-00027019"/>
    <s v=""/>
    <s v=""/>
    <s v=""/>
    <s v=""/>
    <n v="0"/>
    <s v=""/>
    <s v="VENTAS NO CONTRIBUYENTES"/>
    <s v=""/>
    <n v="410580233.5"/>
    <n v="0"/>
    <n v="327926173.5"/>
    <n v="0"/>
    <s v="-"/>
    <n v="0"/>
    <n v="71253500"/>
    <s v="16"/>
    <n v="11400560"/>
    <n v="0"/>
    <s v="-"/>
    <n v="0"/>
    <n v="0"/>
    <s v="-"/>
    <n v="0"/>
  </r>
  <r>
    <s v="528"/>
    <x v="26"/>
    <x v="1"/>
    <s v="001"/>
    <s v="Z1F0017854"/>
    <s v="0462"/>
    <s v="FC"/>
    <s v="00027020"/>
    <s v=""/>
    <s v=""/>
    <s v=""/>
    <s v=""/>
    <n v="0"/>
    <s v=""/>
    <s v="MARTHUCAR C.A."/>
    <s v="J500246811"/>
    <n v="24994593.199999999"/>
    <n v="0"/>
    <n v="2315700"/>
    <n v="19550770"/>
    <s v="16"/>
    <n v="3128123.2"/>
    <n v="0"/>
    <s v="-"/>
    <n v="0"/>
    <n v="0"/>
    <s v="-"/>
    <n v="0"/>
    <n v="0"/>
    <s v="-"/>
    <n v="0"/>
  </r>
  <r>
    <s v="529"/>
    <x v="26"/>
    <x v="1"/>
    <s v="001"/>
    <s v="Z1F0017854"/>
    <s v="0462-0462"/>
    <s v="FC"/>
    <s v="00027021-00027076"/>
    <s v=""/>
    <s v=""/>
    <s v=""/>
    <s v=""/>
    <n v="0"/>
    <s v=""/>
    <s v="VENTAS NO CONTRIBUYENTES"/>
    <s v=""/>
    <n v="1555519313.28"/>
    <n v="0"/>
    <n v="908694683.75"/>
    <n v="0"/>
    <s v="-"/>
    <n v="0"/>
    <n v="557607439.25"/>
    <s v="16"/>
    <n v="89217190.280000001"/>
    <n v="0"/>
    <s v="-"/>
    <n v="0"/>
    <n v="0"/>
    <s v="-"/>
    <n v="0"/>
  </r>
  <r>
    <s v="530"/>
    <x v="26"/>
    <x v="1"/>
    <s v="002"/>
    <s v="Z1F0017966"/>
    <s v="0458"/>
    <s v="FC"/>
    <s v="00013520"/>
    <s v=""/>
    <s v=""/>
    <s v=""/>
    <s v=""/>
    <n v="0"/>
    <s v=""/>
    <s v="COLOR FANTASY C.A"/>
    <s v="J310585130"/>
    <n v="109864000"/>
    <n v="0"/>
    <n v="109864000"/>
    <n v="0"/>
    <s v="-"/>
    <n v="0"/>
    <n v="0"/>
    <s v="-"/>
    <n v="0"/>
    <n v="0"/>
    <s v="-"/>
    <n v="0"/>
    <n v="0"/>
    <s v="-"/>
    <n v="0"/>
  </r>
  <r>
    <s v="531"/>
    <x v="26"/>
    <x v="1"/>
    <s v="002"/>
    <s v="Z1F0017966"/>
    <s v="0458-0458"/>
    <s v="FC"/>
    <s v="00013521-00013567"/>
    <s v=""/>
    <s v=""/>
    <s v=""/>
    <s v=""/>
    <n v="0"/>
    <s v=""/>
    <s v="VENTAS NO CONTRIBUYENTES"/>
    <s v=""/>
    <n v="1119870257.9400001"/>
    <n v="0"/>
    <n v="782666846"/>
    <n v="0"/>
    <s v="-"/>
    <n v="0"/>
    <n v="290692596.5"/>
    <s v="-"/>
    <n v="46510815.439999998"/>
    <n v="0"/>
    <s v="-"/>
    <n v="0"/>
    <n v="0"/>
    <s v="-"/>
    <n v="0"/>
  </r>
  <r>
    <s v="532"/>
    <x v="26"/>
    <x v="2"/>
    <s v="002"/>
    <s v="Z1F0008858"/>
    <s v="0912-0912"/>
    <s v="FC"/>
    <s v="00120302-00120411"/>
    <s v=""/>
    <s v=""/>
    <s v=""/>
    <s v=""/>
    <n v="0"/>
    <s v=""/>
    <s v="VENTAS NO CONTRIBUYENTES"/>
    <s v=""/>
    <n v="768844315.5"/>
    <n v="0"/>
    <n v="725034247.5"/>
    <n v="0"/>
    <s v="-"/>
    <n v="0"/>
    <n v="37767300"/>
    <s v="-"/>
    <n v="6042768"/>
    <n v="0"/>
    <s v="-"/>
    <n v="0"/>
    <n v="0"/>
    <s v="-"/>
    <n v="0"/>
  </r>
  <r>
    <s v="533"/>
    <x v="26"/>
    <x v="0"/>
    <s v="002"/>
    <s v="Z1B8050002"/>
    <s v="1887"/>
    <s v="FC"/>
    <s v="00172130"/>
    <s v=""/>
    <s v=""/>
    <s v=""/>
    <s v=""/>
    <n v="0"/>
    <s v=""/>
    <s v="INVERSIONES HIGH MEDIA GROUP C.A"/>
    <s v="J40482989-0"/>
    <n v="12254765"/>
    <n v="0"/>
    <n v="12254765"/>
    <n v="0"/>
    <s v="-"/>
    <n v="0"/>
    <n v="0"/>
    <s v="-"/>
    <n v="0"/>
    <n v="0"/>
    <s v="-"/>
    <n v="0"/>
    <n v="0"/>
    <s v="-"/>
    <n v="0"/>
  </r>
  <r>
    <s v="534"/>
    <x v="26"/>
    <x v="0"/>
    <s v="002"/>
    <s v="Z1B8050002"/>
    <s v="1887"/>
    <s v="FC"/>
    <s v="00172080-00172129"/>
    <s v=""/>
    <s v=""/>
    <s v=""/>
    <s v=""/>
    <n v="0"/>
    <s v=""/>
    <s v="VENTAS NO CONTRIBUYENTES"/>
    <s v=""/>
    <n v="1533964721.48"/>
    <n v="0"/>
    <n v="1290117696"/>
    <n v="0"/>
    <s v="-"/>
    <n v="0"/>
    <n v="210212953"/>
    <s v="-"/>
    <n v="33634072.480000004"/>
    <n v="0"/>
    <s v="-"/>
    <n v="0"/>
    <n v="0"/>
    <s v="-"/>
    <n v="0"/>
  </r>
  <r>
    <s v="535"/>
    <x v="26"/>
    <x v="0"/>
    <s v="002"/>
    <s v="Z1B8050149"/>
    <s v="1808"/>
    <s v="FC "/>
    <s v="00209974-00210077"/>
    <m/>
    <m/>
    <m/>
    <m/>
    <n v="0"/>
    <m/>
    <s v="VENTAS NO CONTRIBUYENTES"/>
    <m/>
    <n v="344776891.19999999"/>
    <n v="0"/>
    <n v="344776891.19999999"/>
    <n v="0"/>
    <s v="-"/>
    <n v="0"/>
    <n v="0"/>
    <s v="-"/>
    <n v="0"/>
    <n v="0"/>
    <s v="-"/>
    <n v="0"/>
    <n v="0"/>
    <s v="-"/>
    <n v="0"/>
  </r>
  <r>
    <s v="536"/>
    <x v="26"/>
    <x v="0"/>
    <s v="002"/>
    <s v="Z1B8050149"/>
    <s v="1808"/>
    <s v="NC"/>
    <m/>
    <s v="00001252"/>
    <m/>
    <m/>
    <m/>
    <n v="0"/>
    <m/>
    <s v="VENTAS NO CONTRIBUYENTES"/>
    <m/>
    <n v="-7446000"/>
    <n v="0"/>
    <n v="-7446000"/>
    <n v="0"/>
    <s v="-"/>
    <n v="0"/>
    <n v="0"/>
    <s v="-"/>
    <n v="0"/>
    <n v="0"/>
    <s v="-"/>
    <n v="0"/>
    <n v="0"/>
    <s v="-"/>
    <n v="0"/>
  </r>
  <r>
    <s v="537"/>
    <x v="26"/>
    <x v="0"/>
    <s v="003"/>
    <s v="Z1B8051199"/>
    <s v="1973"/>
    <s v="FC"/>
    <s v="00201527"/>
    <s v=""/>
    <s v=""/>
    <s v=""/>
    <s v=""/>
    <n v="0"/>
    <s v=""/>
    <s v="ALBERTINA TWENTY C.A"/>
    <s v="J-40081040-0 "/>
    <n v="5859000"/>
    <n v="0"/>
    <n v="5859000"/>
    <n v="0"/>
    <s v="-"/>
    <n v="0"/>
    <n v="0"/>
    <s v="-"/>
    <n v="0"/>
    <n v="0"/>
    <s v="-"/>
    <n v="0"/>
    <n v="0"/>
    <s v="-"/>
    <n v="0"/>
  </r>
  <r>
    <s v="538"/>
    <x v="26"/>
    <x v="0"/>
    <s v="003"/>
    <s v="Z1B8051199"/>
    <s v="1973"/>
    <s v="NC"/>
    <s v=""/>
    <s v="00000196"/>
    <s v=""/>
    <s v="00201589"/>
    <s v="27/5/2021"/>
    <n v="31832945.199999999"/>
    <s v="VEN"/>
    <s v="EDITH FARIA"/>
    <s v="V12880334"/>
    <n v="-4305900"/>
    <n v="0"/>
    <n v="-4305900"/>
    <n v="0"/>
    <s v="-"/>
    <n v="0"/>
    <n v="0"/>
    <s v="-"/>
    <n v="0"/>
    <n v="0"/>
    <s v="-"/>
    <n v="0"/>
    <n v="0"/>
    <s v="-"/>
    <n v="0"/>
  </r>
  <r>
    <s v="539"/>
    <x v="26"/>
    <x v="0"/>
    <s v="003"/>
    <s v="Z1B8051199"/>
    <s v="1973"/>
    <s v="FC"/>
    <s v="00201528-00201607"/>
    <s v=""/>
    <s v=""/>
    <s v=""/>
    <s v=""/>
    <n v="0"/>
    <s v=""/>
    <s v="VENTAS NO CONTRIBUYENTES"/>
    <s v=""/>
    <n v="1895144013.6600001"/>
    <n v="0"/>
    <n v="1486021843.5"/>
    <n v="0"/>
    <s v="-"/>
    <n v="0"/>
    <n v="352691526"/>
    <s v="-"/>
    <n v="56430644.160000004"/>
    <n v="0"/>
    <s v="-"/>
    <n v="0"/>
    <n v="0"/>
    <s v="-"/>
    <n v="0"/>
  </r>
  <r>
    <s v="540"/>
    <x v="26"/>
    <x v="0"/>
    <s v="003"/>
    <s v="Z1B8051199"/>
    <s v="1973"/>
    <s v="FC"/>
    <s v="00201506-00201526"/>
    <s v=""/>
    <s v=""/>
    <s v=""/>
    <s v=""/>
    <n v="0"/>
    <s v=""/>
    <s v="VENTAS NO CONTRIBUYENTES"/>
    <s v=""/>
    <n v="441357917.5"/>
    <n v="0"/>
    <n v="293431063.5"/>
    <n v="0"/>
    <s v="-"/>
    <n v="0"/>
    <n v="127523150"/>
    <s v="-"/>
    <n v="20403704"/>
    <n v="0"/>
    <s v="-"/>
    <n v="0"/>
    <n v="0"/>
    <s v="-"/>
    <n v="0"/>
  </r>
  <r>
    <s v="541"/>
    <x v="26"/>
    <x v="1"/>
    <s v="003"/>
    <s v="Z1F0017848"/>
    <s v="0453-0453"/>
    <s v="FC"/>
    <s v="00022116-00022157"/>
    <s v=""/>
    <s v=""/>
    <s v=""/>
    <s v=""/>
    <n v="0"/>
    <s v=""/>
    <s v="VENTAS NO CONTRIBUYENTES"/>
    <s v=""/>
    <n v="1961550891.0579998"/>
    <n v="0"/>
    <n v="1315681516.2500002"/>
    <n v="0"/>
    <s v="-"/>
    <n v="0"/>
    <n v="556783943.79999995"/>
    <s v="16"/>
    <n v="89085431.008000001"/>
    <n v="0"/>
    <s v="-"/>
    <n v="0"/>
    <n v="0"/>
    <s v="-"/>
    <n v="0"/>
  </r>
  <r>
    <s v="542"/>
    <x v="26"/>
    <x v="2"/>
    <s v="003"/>
    <s v="Z1F0008965"/>
    <s v="0901-0901"/>
    <s v="FC"/>
    <s v="00116301-00116389"/>
    <s v=""/>
    <s v=""/>
    <s v=""/>
    <s v=""/>
    <n v="0"/>
    <s v=""/>
    <s v="VENTAS NO CONTRIBUYENTES"/>
    <s v=""/>
    <n v="535643454.5"/>
    <n v="0"/>
    <n v="503394526.5"/>
    <n v="0"/>
    <s v="-"/>
    <n v="0"/>
    <n v="27800800"/>
    <s v="-"/>
    <n v="4448128"/>
    <n v="0"/>
    <s v="-"/>
    <n v="0"/>
    <n v="0"/>
    <s v="-"/>
    <n v="0"/>
  </r>
  <r>
    <s v="543"/>
    <x v="26"/>
    <x v="0"/>
    <s v="004"/>
    <s v="Z1B8050937"/>
    <s v="1816"/>
    <s v="FC"/>
    <s v="00167525"/>
    <s v=""/>
    <s v=""/>
    <s v=""/>
    <s v=""/>
    <n v="0"/>
    <s v=""/>
    <s v="FUNERARIA LA QUINTA"/>
    <s v="J-29413307-0"/>
    <n v="5640760"/>
    <n v="0"/>
    <n v="31000"/>
    <n v="4836000"/>
    <s v="16"/>
    <n v="773760"/>
    <n v="0"/>
    <s v="-"/>
    <n v="0"/>
    <n v="0"/>
    <s v="-"/>
    <n v="0"/>
    <n v="0"/>
    <s v="-"/>
    <n v="0"/>
  </r>
  <r>
    <s v="544"/>
    <x v="26"/>
    <x v="0"/>
    <s v="004"/>
    <s v="Z1B8050937"/>
    <s v="1816"/>
    <s v="FC"/>
    <s v="00167533"/>
    <s v=""/>
    <s v=""/>
    <s v=""/>
    <s v=""/>
    <n v="0"/>
    <s v=""/>
    <s v="CHINA CAMC ENGINEERING,CO.,LTD"/>
    <s v="J-30947385-9"/>
    <n v="62337016.5"/>
    <n v="0"/>
    <n v="61689736.5"/>
    <n v="558000"/>
    <s v="16"/>
    <n v="89280"/>
    <n v="0"/>
    <s v="-"/>
    <n v="0"/>
    <n v="0"/>
    <s v="-"/>
    <n v="0"/>
    <n v="0"/>
    <s v="-"/>
    <n v="0"/>
  </r>
  <r>
    <s v="545"/>
    <x v="26"/>
    <x v="0"/>
    <s v="004"/>
    <s v="Z1B8050937"/>
    <s v="1816"/>
    <s v="FC"/>
    <s v="00167518-00167524"/>
    <s v=""/>
    <s v=""/>
    <s v=""/>
    <s v=""/>
    <n v="0"/>
    <s v=""/>
    <s v="VENTAS NO CONTRIBUYENTES"/>
    <s v=""/>
    <n v="275754592.5"/>
    <n v="0"/>
    <n v="199884836"/>
    <n v="0"/>
    <s v="-"/>
    <n v="0"/>
    <n v="65404962.5"/>
    <s v="16"/>
    <n v="10464794"/>
    <n v="0"/>
    <s v="-"/>
    <n v="0"/>
    <n v="0"/>
    <s v="-"/>
    <n v="0"/>
  </r>
  <r>
    <s v="546"/>
    <x v="26"/>
    <x v="0"/>
    <s v="004"/>
    <s v="Z1B8050937"/>
    <s v="1816"/>
    <s v="FC"/>
    <s v="00167526-00167532"/>
    <s v=""/>
    <s v=""/>
    <s v=""/>
    <s v=""/>
    <n v="0"/>
    <s v=""/>
    <s v="VENTAS NO CONTRIBUYENTES"/>
    <s v=""/>
    <n v="71560418.599999994"/>
    <n v="0"/>
    <n v="52096709"/>
    <n v="0"/>
    <s v="-"/>
    <n v="0"/>
    <n v="16779060"/>
    <s v="16"/>
    <n v="2684649.6"/>
    <n v="0"/>
    <s v="-"/>
    <n v="0"/>
    <n v="0"/>
    <s v="-"/>
    <n v="0"/>
  </r>
  <r>
    <s v="547"/>
    <x v="26"/>
    <x v="0"/>
    <s v="004"/>
    <s v="Z1B8050937"/>
    <s v="1816"/>
    <s v="FC"/>
    <s v="00167534-00167596"/>
    <s v=""/>
    <s v=""/>
    <s v=""/>
    <s v=""/>
    <n v="0"/>
    <s v=""/>
    <s v="VENTAS NO CONTRIBUYENTES"/>
    <s v=""/>
    <n v="1983307218.2400002"/>
    <n v="0"/>
    <n v="1511846212.5"/>
    <n v="0"/>
    <s v="-"/>
    <n v="0"/>
    <n v="406431901.5"/>
    <s v="16"/>
    <n v="65029104.240000002"/>
    <n v="0"/>
    <s v="-"/>
    <n v="0"/>
    <n v="0"/>
    <s v="-"/>
    <n v="0"/>
  </r>
  <r>
    <s v="548"/>
    <x v="26"/>
    <x v="1"/>
    <s v="004"/>
    <s v="Z1F0017963"/>
    <s v="0455-0455"/>
    <s v="FC"/>
    <s v="00013520-00013523"/>
    <s v=""/>
    <s v=""/>
    <s v=""/>
    <s v=""/>
    <n v="0"/>
    <s v=""/>
    <s v="VENTAS NO CONTRIBUYENTES"/>
    <s v=""/>
    <n v="103568923"/>
    <n v="0"/>
    <n v="43846555"/>
    <n v="0"/>
    <s v="-"/>
    <n v="0"/>
    <n v="51484800"/>
    <s v="16"/>
    <n v="8237568"/>
    <n v="0"/>
    <s v="-"/>
    <n v="0"/>
    <n v="0"/>
    <s v="-"/>
    <n v="0"/>
  </r>
  <r>
    <s v="549"/>
    <x v="26"/>
    <x v="1"/>
    <s v="004"/>
    <s v="Z1F0017963"/>
    <s v="0455"/>
    <s v="FC"/>
    <s v="00013524"/>
    <s v=""/>
    <s v=""/>
    <s v=""/>
    <s v=""/>
    <n v="0"/>
    <s v=""/>
    <s v="RADOLKA MAURERA"/>
    <s v="V099994661"/>
    <n v="75482710.327199996"/>
    <n v="0"/>
    <n v="30599367.5"/>
    <n v="38692536.920000002"/>
    <s v="16"/>
    <n v="6190805.9072000002"/>
    <n v="0"/>
    <s v="-"/>
    <n v="0"/>
    <n v="0"/>
    <s v="-"/>
    <n v="0"/>
    <n v="0"/>
    <s v="-"/>
    <n v="0"/>
  </r>
  <r>
    <s v="550"/>
    <x v="26"/>
    <x v="1"/>
    <s v="004"/>
    <s v="Z1F0017963"/>
    <s v="0455-0455"/>
    <s v="FC"/>
    <s v="00013525-00013550"/>
    <s v=""/>
    <s v=""/>
    <s v=""/>
    <s v=""/>
    <n v="0"/>
    <s v=""/>
    <s v="VENTAS NO CONTRIBUYENTES"/>
    <s v=""/>
    <n v="621589319.77719998"/>
    <n v="0"/>
    <n v="432467450.25000006"/>
    <n v="0"/>
    <s v="-"/>
    <n v="0"/>
    <n v="163036094.42000002"/>
    <s v="16"/>
    <n v="26085775.1072"/>
    <n v="0"/>
    <s v="-"/>
    <n v="0"/>
    <n v="0"/>
    <s v="-"/>
    <n v="0"/>
  </r>
  <r>
    <s v="551"/>
    <x v="26"/>
    <x v="1"/>
    <s v="004"/>
    <s v="Z1F0017963"/>
    <s v="0455"/>
    <s v="FC"/>
    <s v="00013551"/>
    <s v=""/>
    <s v=""/>
    <s v=""/>
    <s v=""/>
    <n v="0"/>
    <s v=""/>
    <s v="COLINA FRESCA C.A"/>
    <s v="J400677750"/>
    <n v="12317350"/>
    <n v="0"/>
    <n v="12317350"/>
    <n v="0"/>
    <s v="-"/>
    <n v="0"/>
    <n v="0"/>
    <s v="-"/>
    <n v="0"/>
    <n v="0"/>
    <s v="-"/>
    <n v="0"/>
    <n v="0"/>
    <s v="-"/>
    <n v="0"/>
  </r>
  <r>
    <s v="552"/>
    <x v="26"/>
    <x v="1"/>
    <s v="004"/>
    <s v="Z1F0017963"/>
    <s v="0455"/>
    <s v="FC"/>
    <s v="00013552"/>
    <s v=""/>
    <s v=""/>
    <s v=""/>
    <s v=""/>
    <n v="0"/>
    <s v=""/>
    <s v="COLINA FRESCA C.A"/>
    <s v="J400677750"/>
    <n v="3160000"/>
    <n v="0"/>
    <n v="3160000"/>
    <n v="0"/>
    <s v="-"/>
    <n v="0"/>
    <n v="0"/>
    <s v="-"/>
    <n v="0"/>
    <n v="0"/>
    <s v="-"/>
    <n v="0"/>
    <n v="0"/>
    <s v="-"/>
    <n v="0"/>
  </r>
  <r>
    <s v="553"/>
    <x v="26"/>
    <x v="1"/>
    <s v="004"/>
    <s v="Z1F0017963"/>
    <s v="0455-0455"/>
    <s v="FC"/>
    <s v="00013553-00013584"/>
    <s v=""/>
    <s v=""/>
    <s v=""/>
    <s v=""/>
    <n v="0"/>
    <s v=""/>
    <s v="VENTAS NO CONTRIBUYENTES"/>
    <s v=""/>
    <n v="975727687.49839997"/>
    <n v="0"/>
    <n v="636884098.5"/>
    <n v="0"/>
    <s v="-"/>
    <n v="0"/>
    <n v="292106542.24000001"/>
    <s v="16"/>
    <n v="46737046.758399993"/>
    <n v="0"/>
    <s v="-"/>
    <n v="0"/>
    <n v="0"/>
    <s v="-"/>
    <n v="0"/>
  </r>
  <r>
    <s v="554"/>
    <x v="26"/>
    <x v="1"/>
    <s v="004"/>
    <s v="Z1F0017963"/>
    <s v="0455"/>
    <s v="FC"/>
    <s v="00013585"/>
    <s v=""/>
    <s v=""/>
    <s v=""/>
    <s v=""/>
    <n v="0"/>
    <s v=""/>
    <s v="HOTELERA AMERICANA C.A"/>
    <s v="J000578516"/>
    <n v="98208000"/>
    <n v="0"/>
    <n v="98208000"/>
    <n v="0"/>
    <s v="-"/>
    <n v="0"/>
    <n v="0"/>
    <s v="-"/>
    <n v="0"/>
    <n v="0"/>
    <s v="-"/>
    <n v="0"/>
    <n v="0"/>
    <s v="-"/>
    <n v="0"/>
  </r>
  <r>
    <s v="555"/>
    <x v="26"/>
    <x v="1"/>
    <s v="004"/>
    <s v="Z1F0017963"/>
    <s v="0455-0455"/>
    <s v="FC"/>
    <s v="00013586-00013592"/>
    <s v=""/>
    <s v=""/>
    <s v=""/>
    <s v=""/>
    <n v="0"/>
    <s v=""/>
    <s v="VENTAS NO CONTRIBUYENTES"/>
    <s v=""/>
    <n v="84167794"/>
    <n v="0"/>
    <n v="72466410"/>
    <n v="0"/>
    <s v="-"/>
    <n v="0"/>
    <n v="10087400"/>
    <s v="16"/>
    <n v="1613984"/>
    <n v="0"/>
    <s v="-"/>
    <n v="0"/>
    <n v="0"/>
    <s v="-"/>
    <n v="0"/>
  </r>
  <r>
    <s v="556"/>
    <x v="26"/>
    <x v="1"/>
    <s v="004"/>
    <s v="Z1F0017963"/>
    <s v="0455"/>
    <s v="FC"/>
    <s v="00013593"/>
    <s v=""/>
    <s v=""/>
    <s v=""/>
    <s v=""/>
    <n v="0"/>
    <s v=""/>
    <s v="AUTOSERVICIOS CRISS"/>
    <s v="J294282792"/>
    <n v="13382000"/>
    <n v="0"/>
    <n v="13382000"/>
    <n v="0"/>
    <s v="-"/>
    <n v="0"/>
    <n v="0"/>
    <s v="-"/>
    <n v="0"/>
    <n v="0"/>
    <s v="-"/>
    <n v="0"/>
    <n v="0"/>
    <s v="-"/>
    <n v="0"/>
  </r>
  <r>
    <s v="557"/>
    <x v="26"/>
    <x v="1"/>
    <s v="004"/>
    <s v="Z1F0017963"/>
    <s v="0455-0455"/>
    <s v="FC"/>
    <s v="00013594-00013597"/>
    <s v=""/>
    <s v=""/>
    <s v=""/>
    <s v=""/>
    <n v="0"/>
    <s v=""/>
    <s v="VENTAS NO CONTRIBUYENTES"/>
    <s v=""/>
    <n v="109961974.59999999"/>
    <n v="0"/>
    <n v="75071425"/>
    <n v="0"/>
    <s v="-"/>
    <n v="0"/>
    <n v="30078060"/>
    <s v="-"/>
    <n v="4812489.5999999996"/>
    <n v="0"/>
    <s v="-"/>
    <n v="0"/>
    <n v="0"/>
    <s v="-"/>
    <n v="0"/>
  </r>
  <r>
    <s v="558"/>
    <x v="26"/>
    <x v="0"/>
    <s v="005"/>
    <s v="Z1B8050363"/>
    <s v="1966"/>
    <s v="FC"/>
    <s v="00181890"/>
    <s v=""/>
    <s v=""/>
    <s v=""/>
    <s v=""/>
    <n v="0"/>
    <s v=""/>
    <s v="ALIMENTOS COMARCA C.A"/>
    <s v="J-40706967-5 "/>
    <n v="747324681.88999999"/>
    <n v="0"/>
    <n v="550461418"/>
    <n v="169709710.25"/>
    <s v="16"/>
    <n v="27153553.640000001"/>
    <n v="0"/>
    <s v="-"/>
    <n v="0"/>
    <n v="0"/>
    <s v="-"/>
    <n v="0"/>
    <n v="0"/>
    <s v="-"/>
    <n v="0"/>
  </r>
  <r>
    <s v="559"/>
    <x v="26"/>
    <x v="0"/>
    <s v="005"/>
    <s v="Z1B8050363"/>
    <s v="1966"/>
    <s v="FC"/>
    <s v="00181891"/>
    <s v=""/>
    <s v=""/>
    <s v=""/>
    <s v=""/>
    <n v="0"/>
    <s v=""/>
    <s v="ALIMENTOS COMARCA"/>
    <s v="J40706967-5"/>
    <n v="93569824"/>
    <n v="0"/>
    <n v="4950000"/>
    <n v="76396400"/>
    <s v="16"/>
    <n v="12223424"/>
    <n v="0"/>
    <s v="-"/>
    <n v="0"/>
    <n v="0"/>
    <s v="-"/>
    <n v="0"/>
    <n v="0"/>
    <s v="-"/>
    <n v="0"/>
  </r>
  <r>
    <s v="560"/>
    <x v="26"/>
    <x v="0"/>
    <s v="005"/>
    <s v="Z1B8050363"/>
    <s v="1966"/>
    <s v="FC"/>
    <s v="00181918"/>
    <s v=""/>
    <s v=""/>
    <s v=""/>
    <s v=""/>
    <n v="0"/>
    <s v=""/>
    <s v="VOV-3 CONTAC CENTER"/>
    <s v="J-29809525-3"/>
    <n v="49091321"/>
    <n v="0"/>
    <n v="49091321"/>
    <n v="0"/>
    <s v="-"/>
    <n v="0"/>
    <n v="0"/>
    <s v="-"/>
    <n v="0"/>
    <n v="0"/>
    <s v="-"/>
    <n v="0"/>
    <n v="0"/>
    <s v="-"/>
    <n v="0"/>
  </r>
  <r>
    <s v="561"/>
    <x v="26"/>
    <x v="0"/>
    <s v="005"/>
    <s v="Z1B8050363"/>
    <s v="1966"/>
    <s v="FC"/>
    <s v="00181846-00181889"/>
    <s v=""/>
    <s v=""/>
    <s v=""/>
    <s v=""/>
    <n v="0"/>
    <s v=""/>
    <s v="VENTAS NO CONTRIBUYENTES"/>
    <s v=""/>
    <n v="1750698916.3599999"/>
    <n v="0"/>
    <n v="1323201453"/>
    <n v="0"/>
    <s v="-"/>
    <n v="0"/>
    <n v="368532296"/>
    <s v="-"/>
    <n v="58965167.359999999"/>
    <n v="0"/>
    <s v="-"/>
    <n v="0"/>
    <n v="0"/>
    <s v="-"/>
    <n v="0"/>
  </r>
  <r>
    <s v="562"/>
    <x v="26"/>
    <x v="0"/>
    <s v="005"/>
    <s v="Z1B8050363"/>
    <s v="1966"/>
    <s v="FC"/>
    <s v="00181892-00181917"/>
    <s v=""/>
    <s v=""/>
    <s v=""/>
    <s v=""/>
    <n v="0"/>
    <s v=""/>
    <s v="VENTAS NO CONTRIBUYENTES"/>
    <s v=""/>
    <n v="810622021.60000002"/>
    <n v="0"/>
    <n v="623452109.5"/>
    <n v="0"/>
    <s v="-"/>
    <n v="0"/>
    <n v="161353372.5"/>
    <s v="-"/>
    <n v="25816539.600000001"/>
    <n v="0"/>
    <s v="-"/>
    <n v="0"/>
    <n v="0"/>
    <s v="-"/>
    <n v="0"/>
  </r>
  <r>
    <s v="563"/>
    <x v="26"/>
    <x v="0"/>
    <s v="005"/>
    <s v="Z1B8050363"/>
    <s v="1966"/>
    <s v="FC"/>
    <s v="00181919-00181934"/>
    <s v=""/>
    <s v=""/>
    <s v=""/>
    <s v=""/>
    <n v="0"/>
    <s v=""/>
    <s v="VENTAS NO CONTRIBUYENTES"/>
    <s v=""/>
    <n v="266866565.28"/>
    <n v="0"/>
    <n v="238022402"/>
    <n v="0"/>
    <s v="-"/>
    <n v="0"/>
    <n v="24865658"/>
    <s v="-"/>
    <n v="3978505.2800000003"/>
    <n v="0"/>
    <s v="-"/>
    <n v="0"/>
    <n v="0"/>
    <s v="-"/>
    <n v="0"/>
  </r>
  <r>
    <s v="564"/>
    <x v="26"/>
    <x v="1"/>
    <s v="005"/>
    <s v="Z1F0017998"/>
    <s v="0448-0448"/>
    <s v="FC"/>
    <s v="00017516-00017523"/>
    <s v=""/>
    <s v=""/>
    <s v=""/>
    <s v=""/>
    <n v="0"/>
    <s v=""/>
    <s v="VENTAS NO CONTRIBUYENTES"/>
    <s v=""/>
    <n v="93971566.039999992"/>
    <n v="0"/>
    <n v="44215997.5"/>
    <n v="0"/>
    <s v="-"/>
    <n v="0"/>
    <n v="42892731.5"/>
    <s v="16"/>
    <n v="6862837.04"/>
    <n v="0"/>
    <s v="-"/>
    <n v="0"/>
    <n v="0"/>
    <s v="-"/>
    <n v="0"/>
  </r>
  <r>
    <s v="565"/>
    <x v="26"/>
    <x v="0"/>
    <s v="006"/>
    <s v="Z1B8044815"/>
    <s v="1878"/>
    <s v="FC"/>
    <s v="00161501-00161577"/>
    <s v=""/>
    <s v=""/>
    <s v=""/>
    <s v=""/>
    <n v="0"/>
    <s v=""/>
    <s v="VENTAS NO CONTRIBUYENTES"/>
    <s v=""/>
    <n v="2110628354.5799999"/>
    <n v="0"/>
    <n v="1680535893.5"/>
    <n v="0"/>
    <s v="-"/>
    <n v="0"/>
    <n v="370769363"/>
    <s v="-"/>
    <n v="59323098.079999991"/>
    <n v="0"/>
    <s v="-"/>
    <n v="0"/>
    <n v="0"/>
    <s v="-"/>
    <n v="0"/>
  </r>
  <r>
    <s v="566"/>
    <x v="26"/>
    <x v="1"/>
    <s v="006"/>
    <s v="Z1F0017787"/>
    <s v="0419-0419"/>
    <s v="FC"/>
    <s v="00007399-00007443"/>
    <s v=""/>
    <s v=""/>
    <s v=""/>
    <s v=""/>
    <n v="0"/>
    <s v=""/>
    <s v="VENTAS NO CONTRIBUYENTES"/>
    <s v=""/>
    <n v="1323166204.4584002"/>
    <n v="0"/>
    <n v="804539660.5"/>
    <n v="0"/>
    <s v="-"/>
    <n v="0"/>
    <n v="447091848.24000001"/>
    <s v="-"/>
    <n v="71534695.718400002"/>
    <n v="0"/>
    <s v="-"/>
    <n v="0"/>
    <n v="0"/>
    <s v="-"/>
    <n v="0"/>
  </r>
  <r>
    <s v="567"/>
    <x v="26"/>
    <x v="0"/>
    <s v="007"/>
    <s v="Z1B8050013"/>
    <s v="1915"/>
    <s v="NC"/>
    <s v=""/>
    <s v="00000212"/>
    <s v=""/>
    <s v="00180620"/>
    <s v="27/5/2021"/>
    <n v="12537875.6"/>
    <s v="VEN"/>
    <s v="REYES LIDIA"/>
    <s v="V12976918"/>
    <n v="-2154500"/>
    <n v="0"/>
    <n v="-2154500"/>
    <n v="0"/>
    <s v="-"/>
    <n v="0"/>
    <n v="0"/>
    <s v="-"/>
    <n v="0"/>
    <n v="0"/>
    <s v="-"/>
    <n v="0"/>
    <n v="0"/>
    <s v="-"/>
    <n v="0"/>
  </r>
  <r>
    <s v="568"/>
    <x v="26"/>
    <x v="0"/>
    <s v="007"/>
    <s v="Z1B8050013"/>
    <s v="1915"/>
    <s v="FC"/>
    <s v="00180607-00180685"/>
    <s v=""/>
    <s v=""/>
    <s v=""/>
    <s v=""/>
    <n v="0"/>
    <s v=""/>
    <s v="VENTAS NO CONTRIBUYENTES"/>
    <s v=""/>
    <n v="2067213134.9099998"/>
    <n v="0"/>
    <n v="1633104767.75"/>
    <n v="0"/>
    <s v="-"/>
    <n v="0"/>
    <n v="374231351"/>
    <s v="-"/>
    <n v="59877016.159999996"/>
    <n v="0"/>
    <s v="-"/>
    <n v="0"/>
    <n v="0"/>
    <s v="-"/>
    <n v="0"/>
  </r>
  <r>
    <s v="569"/>
    <x v="26"/>
    <x v="1"/>
    <s v="008"/>
    <s v="Z1F0017970"/>
    <s v="0086-0086"/>
    <s v="FC"/>
    <s v="00001263-00001275"/>
    <s v=""/>
    <s v=""/>
    <s v=""/>
    <s v=""/>
    <n v="0"/>
    <s v=""/>
    <s v="VENTAS NO CONTRIBUYENTES"/>
    <s v=""/>
    <n v="75210340"/>
    <n v="0"/>
    <n v="0"/>
    <n v="0"/>
    <s v="-"/>
    <n v="0"/>
    <n v="64836500"/>
    <s v="16"/>
    <n v="10373840"/>
    <n v="0"/>
    <s v="-"/>
    <n v="0"/>
    <n v="0"/>
    <s v="-"/>
    <n v="0"/>
  </r>
  <r>
    <s v="570"/>
    <x v="26"/>
    <x v="0"/>
    <s v="008"/>
    <s v="Z1B8050003"/>
    <s v="1831"/>
    <s v="FC"/>
    <s v="00178790-00178858"/>
    <s v=""/>
    <s v=""/>
    <s v=""/>
    <s v=""/>
    <n v="0"/>
    <s v=""/>
    <s v="VENTAS NO CONTRIBUYENTES"/>
    <s v=""/>
    <n v="1368067286.8699999"/>
    <n v="0"/>
    <n v="1072585423.25"/>
    <n v="0"/>
    <s v="-"/>
    <n v="0"/>
    <n v="254725744.5"/>
    <s v="16"/>
    <n v="40756119.119999997"/>
    <n v="0"/>
    <s v="-"/>
    <n v="0"/>
    <n v="0"/>
    <s v="-"/>
    <n v="0"/>
  </r>
  <r>
    <s v="571"/>
    <x v="26"/>
    <x v="0"/>
    <s v="009"/>
    <s v="Z1B8014458"/>
    <s v="1881"/>
    <s v="FC"/>
    <s v="00182593-00182634"/>
    <s v=""/>
    <s v=""/>
    <s v=""/>
    <s v=""/>
    <n v="0"/>
    <s v=""/>
    <s v="VENTAS NO CONTRIBUYENTES"/>
    <s v=""/>
    <n v="1321094749.6700001"/>
    <n v="0"/>
    <n v="1105542346.75"/>
    <n v="0"/>
    <s v="-"/>
    <n v="0"/>
    <n v="185821037"/>
    <s v="16"/>
    <n v="29731365.919999998"/>
    <n v="0"/>
    <s v="-"/>
    <n v="0"/>
    <n v="0"/>
    <s v="-"/>
    <n v="0"/>
  </r>
  <r>
    <s v="572"/>
    <x v="26"/>
    <x v="0"/>
    <s v="010"/>
    <s v="Z1F0000341"/>
    <s v="1355"/>
    <s v="FC"/>
    <s v="00079998-00080015"/>
    <s v=""/>
    <s v=""/>
    <s v=""/>
    <s v=""/>
    <n v="0"/>
    <s v=""/>
    <s v="VENTAS NO CONTRIBUYENTES"/>
    <s v=""/>
    <n v="401713143.80000001"/>
    <n v="0"/>
    <n v="313354749"/>
    <n v="0"/>
    <s v="-"/>
    <n v="0"/>
    <n v="76171030"/>
    <s v="-"/>
    <n v="12187364.800000001"/>
    <n v="0"/>
    <s v="-"/>
    <n v="0"/>
    <n v="0"/>
    <s v="-"/>
    <n v="0"/>
  </r>
  <r>
    <s v="573"/>
    <x v="26"/>
    <x v="0"/>
    <s v="011"/>
    <s v="Z1F0004616"/>
    <s v="0786-0786"/>
    <s v="FC"/>
    <s v="00105749-00105921"/>
    <s v=""/>
    <s v=""/>
    <s v=""/>
    <s v=""/>
    <n v="0"/>
    <s v=""/>
    <s v="VENTAS NO CONTRIBUYENTES"/>
    <s v=""/>
    <n v="1215058073.5"/>
    <n v="0"/>
    <n v="1113852249.5"/>
    <n v="0"/>
    <s v="-"/>
    <n v="0"/>
    <n v="87246400"/>
    <s v="-"/>
    <n v="13959424"/>
    <n v="0"/>
    <s v="-"/>
    <n v="0"/>
    <n v="0"/>
    <s v="-"/>
    <n v="0"/>
  </r>
  <r>
    <s v="574"/>
    <x v="26"/>
    <x v="0"/>
    <s v="012"/>
    <s v="Z1B8038506"/>
    <s v="1735"/>
    <s v="FC"/>
    <s v="00075196-00075209"/>
    <s v=""/>
    <s v=""/>
    <s v=""/>
    <s v=""/>
    <n v="0"/>
    <s v=""/>
    <s v="VENTAS NO CONTRIBUYENTES"/>
    <s v=""/>
    <n v="158220524"/>
    <n v="0"/>
    <n v="67619304"/>
    <n v="0"/>
    <s v="-"/>
    <n v="0"/>
    <n v="78104500"/>
    <s v="-"/>
    <n v="12496720"/>
    <n v="0"/>
    <s v="-"/>
    <n v="0"/>
    <n v="0"/>
    <s v="-"/>
    <n v="0"/>
  </r>
  <r>
    <s v="575"/>
    <x v="26"/>
    <x v="0"/>
    <s v="013"/>
    <s v="Z1B8050578"/>
    <s v="1692-1692"/>
    <s v="FC"/>
    <s v="00152621-00152686"/>
    <s v=""/>
    <s v=""/>
    <s v=""/>
    <s v=""/>
    <n v="0"/>
    <s v=""/>
    <s v="VENTAS NO CONTRIBUYENTES"/>
    <s v=""/>
    <n v="771748431"/>
    <n v="0"/>
    <n v="644849187"/>
    <n v="0"/>
    <s v="-"/>
    <n v="0"/>
    <n v="109395900"/>
    <s v="-"/>
    <n v="17503344"/>
    <n v="0"/>
    <s v="-"/>
    <n v="0"/>
    <n v="0"/>
    <s v="-"/>
    <n v="0"/>
  </r>
  <r>
    <s v="576"/>
    <x v="26"/>
    <x v="0"/>
    <s v="014"/>
    <s v="Z1F0000338"/>
    <s v="1577"/>
    <s v="FC"/>
    <s v="00062850-00062926"/>
    <s v=""/>
    <s v=""/>
    <s v=""/>
    <s v=""/>
    <n v="0"/>
    <s v=""/>
    <s v="VENTAS NO CONTRIBUYENTES"/>
    <s v=""/>
    <n v="420417040"/>
    <n v="0"/>
    <n v="323361000"/>
    <n v="0"/>
    <s v="-"/>
    <n v="0"/>
    <n v="83669000"/>
    <s v="-"/>
    <n v="13387040"/>
    <n v="0"/>
    <s v="-"/>
    <n v="0"/>
    <n v="0"/>
    <s v="-"/>
    <n v="0"/>
  </r>
  <r>
    <s v="577"/>
    <x v="26"/>
    <x v="0"/>
    <s v="015"/>
    <s v="Z1B8050356"/>
    <s v="1713"/>
    <s v="FC"/>
    <s v="00089883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78"/>
    <x v="26"/>
    <x v="0"/>
    <s v="017"/>
    <s v="Z7C0004030"/>
    <s v="0172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79"/>
    <x v="27"/>
    <x v="0"/>
    <s v="001"/>
    <s v="Z1F0000700"/>
    <s v="1553"/>
    <s v="FC"/>
    <s v="24315000-24413000"/>
    <s v=""/>
    <s v=""/>
    <s v=""/>
    <s v=""/>
    <n v="0"/>
    <s v=""/>
    <s v="VENTAS NO CONTRIBUYENTES"/>
    <s v=""/>
    <n v="3175437885.6199999"/>
    <n v="0"/>
    <n v="2299354228.5"/>
    <n v="0"/>
    <s v="-"/>
    <n v="0"/>
    <n v="755244532"/>
    <s v="16"/>
    <n v="120839125.11999999"/>
    <n v="0"/>
    <s v="-"/>
    <n v="0"/>
    <n v="0"/>
    <s v="-"/>
    <n v="0"/>
  </r>
  <r>
    <s v="580"/>
    <x v="27"/>
    <x v="1"/>
    <s v="001"/>
    <s v="Z1F0017854"/>
    <s v="0463-0463"/>
    <s v="FC"/>
    <s v="00027077-00027138"/>
    <s v=""/>
    <s v=""/>
    <s v=""/>
    <s v=""/>
    <n v="0"/>
    <s v=""/>
    <s v="VENTAS NO CONTRIBUYENTES"/>
    <s v=""/>
    <n v="1265872686.4200001"/>
    <n v="0"/>
    <n v="959831582.33999991"/>
    <n v="0"/>
    <s v="-"/>
    <n v="0"/>
    <n v="263828538"/>
    <s v="16"/>
    <n v="42212566.080000006"/>
    <n v="0"/>
    <s v="-"/>
    <n v="0"/>
    <n v="0"/>
    <s v="-"/>
    <n v="0"/>
  </r>
  <r>
    <s v="581"/>
    <x v="27"/>
    <x v="1"/>
    <s v="001"/>
    <s v="Z1F0017854"/>
    <s v="0463"/>
    <s v="FC"/>
    <s v="00027139"/>
    <s v=""/>
    <s v=""/>
    <s v=""/>
    <s v=""/>
    <n v="0"/>
    <s v=""/>
    <s v="INVERSIONES TRICELL C.A"/>
    <s v="J317523849"/>
    <n v="102519232"/>
    <n v="0"/>
    <n v="88814876"/>
    <n v="11814100"/>
    <s v="16"/>
    <n v="1890256"/>
    <n v="0"/>
    <s v="-"/>
    <n v="0"/>
    <n v="0"/>
    <s v="-"/>
    <n v="0"/>
    <n v="0"/>
    <s v="-"/>
    <n v="0"/>
  </r>
  <r>
    <s v="582"/>
    <x v="27"/>
    <x v="1"/>
    <s v="001"/>
    <s v="Z1F0017854"/>
    <s v="0463-0463"/>
    <s v="FC"/>
    <s v="00027140-00027158"/>
    <s v=""/>
    <s v=""/>
    <s v=""/>
    <s v=""/>
    <n v="0"/>
    <s v=""/>
    <s v="VENTAS NO CONTRIBUYENTES"/>
    <s v=""/>
    <n v="375306018.96000004"/>
    <n v="0"/>
    <n v="231617464.5"/>
    <n v="0"/>
    <s v="-"/>
    <n v="0"/>
    <n v="123869443.5"/>
    <s v="16"/>
    <n v="19819110.960000001"/>
    <n v="0"/>
    <s v="-"/>
    <n v="0"/>
    <n v="0"/>
    <s v="-"/>
    <n v="0"/>
  </r>
  <r>
    <s v="583"/>
    <x v="27"/>
    <x v="1"/>
    <s v="001"/>
    <s v="Z1F0017854"/>
    <s v="0463"/>
    <s v="FC"/>
    <s v="00027159"/>
    <s v=""/>
    <s v=""/>
    <s v=""/>
    <s v=""/>
    <n v="0"/>
    <s v=""/>
    <s v="BODEGON BIELE VITE C.A."/>
    <s v="J410610832"/>
    <n v="43295654"/>
    <n v="0"/>
    <n v="18576750"/>
    <n v="21309400"/>
    <s v="16"/>
    <n v="3409504"/>
    <n v="0"/>
    <s v="-"/>
    <n v="0"/>
    <n v="0"/>
    <s v="-"/>
    <n v="0"/>
    <n v="0"/>
    <s v="-"/>
    <n v="0"/>
  </r>
  <r>
    <s v="584"/>
    <x v="27"/>
    <x v="1"/>
    <s v="001"/>
    <s v="Z1F0017854"/>
    <s v="0463-0463"/>
    <s v="FC"/>
    <s v="00027160-00027187"/>
    <s v=""/>
    <s v=""/>
    <s v=""/>
    <s v=""/>
    <n v="0"/>
    <s v=""/>
    <s v="VENTAS NO CONTRIBUYENTES"/>
    <s v=""/>
    <n v="693019803.93999994"/>
    <n v="0"/>
    <n v="496618816"/>
    <n v="0"/>
    <s v="-"/>
    <n v="0"/>
    <n v="169311196.5"/>
    <s v="16"/>
    <n v="27089791.440000001"/>
    <n v="0"/>
    <s v="-"/>
    <n v="0"/>
    <n v="0"/>
    <s v="-"/>
    <n v="0"/>
  </r>
  <r>
    <s v="585"/>
    <x v="27"/>
    <x v="1"/>
    <s v="001"/>
    <s v="Z1F0017854"/>
    <s v="0463"/>
    <s v="FC"/>
    <s v="00027188"/>
    <s v=""/>
    <s v=""/>
    <s v=""/>
    <s v=""/>
    <n v="0"/>
    <s v=""/>
    <s v="DANNY MARQUINA"/>
    <s v="V142148907"/>
    <n v="20731000"/>
    <n v="0"/>
    <n v="17135000"/>
    <n v="3100000"/>
    <s v="16"/>
    <n v="496000"/>
    <n v="0"/>
    <s v="-"/>
    <n v="0"/>
    <n v="0"/>
    <s v="-"/>
    <n v="0"/>
    <n v="0"/>
    <s v="-"/>
    <n v="0"/>
  </r>
  <r>
    <s v="586"/>
    <x v="27"/>
    <x v="1"/>
    <s v="001"/>
    <s v="Z1F0017854"/>
    <s v="0463-0463"/>
    <s v="FC"/>
    <s v="00027189-00027198"/>
    <s v=""/>
    <s v=""/>
    <s v=""/>
    <s v=""/>
    <n v="0"/>
    <s v=""/>
    <s v="VENTAS NO CONTRIBUYENTES"/>
    <s v=""/>
    <n v="367103818.13999999"/>
    <n v="0"/>
    <n v="240024450.5"/>
    <n v="0"/>
    <s v="-"/>
    <n v="0"/>
    <n v="109551179"/>
    <s v="16"/>
    <n v="17528188.640000001"/>
    <n v="0"/>
    <s v="-"/>
    <n v="0"/>
    <n v="0"/>
    <s v="-"/>
    <n v="0"/>
  </r>
  <r>
    <s v="587"/>
    <x v="27"/>
    <x v="1"/>
    <s v="001"/>
    <s v="Z1F0017854"/>
    <s v="0463"/>
    <s v="FC"/>
    <s v="00027206"/>
    <s v=""/>
    <s v=""/>
    <s v=""/>
    <s v=""/>
    <n v="0"/>
    <s v=""/>
    <s v="GABRIEL PEREIRA"/>
    <s v="V27934230 "/>
    <n v="31000"/>
    <n v="0"/>
    <n v="31000"/>
    <n v="0"/>
    <s v="-"/>
    <n v="0"/>
    <n v="0"/>
    <s v="-"/>
    <n v="0"/>
    <n v="0"/>
    <s v="-"/>
    <n v="0"/>
    <n v="0"/>
    <s v="-"/>
    <n v="0"/>
  </r>
  <r>
    <s v="588"/>
    <x v="27"/>
    <x v="1"/>
    <s v="001"/>
    <s v="Z1F0017854"/>
    <s v="0463"/>
    <s v="NC"/>
    <s v=""/>
    <s v="00000090"/>
    <s v=""/>
    <s v="00027088"/>
    <s v="28-05-2021"/>
    <n v="6094197"/>
    <s v="VEN"/>
    <s v="GARCIA ALEXANDER"/>
    <s v="V11478361"/>
    <n v="-1621300"/>
    <n v="0"/>
    <n v="-1621300"/>
    <n v="0"/>
    <s v="-"/>
    <n v="0"/>
    <n v="0"/>
    <s v="-"/>
    <n v="0"/>
    <n v="0"/>
    <s v="-"/>
    <n v="0"/>
    <n v="0"/>
    <s v="-"/>
    <n v="0"/>
  </r>
  <r>
    <s v="590"/>
    <x v="27"/>
    <x v="1"/>
    <s v="001"/>
    <s v="Z1F0017854"/>
    <s v="0463"/>
    <s v="NC"/>
    <s v=""/>
    <s v="00000092"/>
    <s v=""/>
    <s v="00027206"/>
    <s v="28-05-2021"/>
    <n v="31000"/>
    <s v="VEN"/>
    <s v="GABRIEL PEREIRA"/>
    <s v="V27934230 "/>
    <n v="-31000"/>
    <n v="0"/>
    <n v="-31000"/>
    <n v="0"/>
    <s v="-"/>
    <n v="0"/>
    <n v="0"/>
    <s v="-"/>
    <n v="0"/>
    <n v="0"/>
    <s v="-"/>
    <n v="0"/>
    <n v="0"/>
    <s v="-"/>
    <n v="0"/>
  </r>
  <r>
    <s v="592"/>
    <x v="27"/>
    <x v="1"/>
    <s v="002"/>
    <s v="Z1F0017966"/>
    <s v="0459-0459"/>
    <s v="FC"/>
    <s v="00013568-00013606"/>
    <s v=""/>
    <s v=""/>
    <s v=""/>
    <s v=""/>
    <n v="0"/>
    <s v=""/>
    <s v="VENTAS NO CONTRIBUYENTES"/>
    <s v=""/>
    <n v="1537499679.26"/>
    <n v="0"/>
    <n v="902698033"/>
    <n v="0"/>
    <s v="-"/>
    <n v="0"/>
    <n v="547242798.5"/>
    <s v="16"/>
    <n v="87558847.75999999"/>
    <n v="0"/>
    <s v="-"/>
    <n v="0"/>
    <n v="0"/>
    <s v="-"/>
    <n v="0"/>
  </r>
  <r>
    <s v="593"/>
    <x v="27"/>
    <x v="2"/>
    <s v="002"/>
    <s v="Z1F0008858"/>
    <s v="0913-0913"/>
    <s v="FC"/>
    <s v="00120412-00120417"/>
    <s v=""/>
    <s v=""/>
    <s v=""/>
    <s v=""/>
    <n v="0"/>
    <s v=""/>
    <s v="VENTAS NO CONTRIBUYENTES"/>
    <s v=""/>
    <n v="27063000"/>
    <n v="0"/>
    <n v="27063000"/>
    <n v="0"/>
    <s v="-"/>
    <n v="0"/>
    <n v="0"/>
    <s v="-"/>
    <n v="0"/>
    <n v="0"/>
    <s v="-"/>
    <n v="0"/>
    <n v="0"/>
    <s v="-"/>
    <n v="0"/>
  </r>
  <r>
    <s v="594"/>
    <x v="27"/>
    <x v="2"/>
    <s v="002"/>
    <s v="Z1F0008858"/>
    <s v="0913"/>
    <s v="FC"/>
    <s v="00120418"/>
    <s v=""/>
    <s v=""/>
    <s v=""/>
    <s v=""/>
    <n v="0"/>
    <s v=""/>
    <s v="PAOLA UGAS"/>
    <s v="V280157692"/>
    <n v="2659583"/>
    <n v="0"/>
    <n v="2127375"/>
    <n v="458800"/>
    <s v="16"/>
    <n v="73408"/>
    <n v="0"/>
    <s v="-"/>
    <n v="0"/>
    <n v="0"/>
    <s v="-"/>
    <n v="0"/>
    <n v="0"/>
    <s v="-"/>
    <n v="0"/>
  </r>
  <r>
    <s v="595"/>
    <x v="27"/>
    <x v="2"/>
    <s v="002"/>
    <s v="Z1F0008858"/>
    <s v="0913-0913"/>
    <s v="FC"/>
    <s v="00120419-00120499"/>
    <s v=""/>
    <s v=""/>
    <s v=""/>
    <s v=""/>
    <n v="0"/>
    <s v=""/>
    <s v="VENTAS NO CONTRIBUYENTES"/>
    <s v=""/>
    <n v="674574083.5"/>
    <n v="0"/>
    <n v="641688663.5"/>
    <n v="0"/>
    <s v="-"/>
    <n v="0"/>
    <n v="28349500"/>
    <s v="-"/>
    <n v="4535920"/>
    <n v="0"/>
    <s v="-"/>
    <n v="0"/>
    <n v="0"/>
    <s v="-"/>
    <n v="0"/>
  </r>
  <r>
    <s v="596"/>
    <x v="27"/>
    <x v="0"/>
    <s v="002"/>
    <s v="Z1B8050002"/>
    <s v="1888"/>
    <s v="FC"/>
    <s v="00172131-00172187"/>
    <s v=""/>
    <s v=""/>
    <s v=""/>
    <s v=""/>
    <n v="0"/>
    <s v=""/>
    <s v="VENTAS NO CONTRIBUYENTES"/>
    <s v=""/>
    <n v="2154409296.6999998"/>
    <n v="0"/>
    <n v="1649851425"/>
    <n v="0"/>
    <s v="-"/>
    <n v="0"/>
    <n v="434963682.5"/>
    <s v="-"/>
    <n v="69594189.199999988"/>
    <n v="0"/>
    <s v="-"/>
    <n v="0"/>
    <n v="0"/>
    <s v="-"/>
    <n v="0"/>
  </r>
  <r>
    <s v="597"/>
    <x v="27"/>
    <x v="0"/>
    <s v="002"/>
    <s v="Z1B8050149"/>
    <s v="1809"/>
    <s v="FC "/>
    <s v="00210078-00210156"/>
    <m/>
    <m/>
    <m/>
    <m/>
    <n v="0"/>
    <m/>
    <s v="VENTAS NO CONTRIBUYENTES"/>
    <m/>
    <n v="1041603557.25"/>
    <n v="0"/>
    <n v="1041603557.25"/>
    <n v="0"/>
    <s v="-"/>
    <n v="0"/>
    <n v="0"/>
    <s v="-"/>
    <n v="0"/>
    <n v="0"/>
    <s v="-"/>
    <n v="0"/>
    <n v="0"/>
    <s v="-"/>
    <n v="0"/>
  </r>
  <r>
    <s v="598"/>
    <x v="27"/>
    <x v="0"/>
    <s v="002"/>
    <s v="Z1B8050365"/>
    <s v="1295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599"/>
    <x v="27"/>
    <x v="0"/>
    <s v="003"/>
    <s v="Z1B8051199"/>
    <s v="1974"/>
    <s v="FC"/>
    <s v="00201608-00201705"/>
    <s v=""/>
    <s v=""/>
    <s v=""/>
    <s v=""/>
    <n v="0"/>
    <s v=""/>
    <s v="VENTAS NO CONTRIBUYENTES"/>
    <s v=""/>
    <n v="3488282336.940001"/>
    <n v="0"/>
    <n v="2860583329.5"/>
    <n v="0"/>
    <s v="-"/>
    <n v="0"/>
    <n v="541119834"/>
    <s v="-"/>
    <n v="86579173.439999998"/>
    <n v="0"/>
    <s v="-"/>
    <n v="0"/>
    <n v="0"/>
    <s v="-"/>
    <n v="0"/>
  </r>
  <r>
    <s v="600"/>
    <x v="27"/>
    <x v="1"/>
    <s v="003"/>
    <s v="Z1F0017848"/>
    <s v="0454-0454"/>
    <s v="FC"/>
    <s v="00022158-00022171"/>
    <s v=""/>
    <s v=""/>
    <s v=""/>
    <s v=""/>
    <n v="0"/>
    <s v=""/>
    <s v="VENTAS NO CONTRIBUYENTES"/>
    <s v=""/>
    <n v="179433799"/>
    <n v="0"/>
    <n v="133512879"/>
    <n v="0"/>
    <s v="-"/>
    <n v="0"/>
    <n v="39587000"/>
    <s v="16"/>
    <n v="6333920"/>
    <n v="0"/>
    <s v="-"/>
    <n v="0"/>
    <n v="0"/>
    <s v="-"/>
    <n v="0"/>
  </r>
  <r>
    <s v="601"/>
    <x v="27"/>
    <x v="1"/>
    <s v="003"/>
    <s v="Z1F0017848"/>
    <s v="0454"/>
    <s v="FC"/>
    <s v="00022172"/>
    <s v=""/>
    <s v=""/>
    <s v=""/>
    <s v=""/>
    <n v="0"/>
    <s v=""/>
    <s v="TONO WELLS"/>
    <s v="J411397326"/>
    <n v="21650400"/>
    <n v="0"/>
    <n v="21650400"/>
    <n v="0"/>
    <s v="-"/>
    <n v="0"/>
    <n v="0"/>
    <s v="-"/>
    <n v="0"/>
    <n v="0"/>
    <s v="-"/>
    <n v="0"/>
    <n v="0"/>
    <s v="-"/>
    <n v="0"/>
  </r>
  <r>
    <s v="602"/>
    <x v="27"/>
    <x v="1"/>
    <s v="003"/>
    <s v="Z1F0017848"/>
    <s v="0454-0454"/>
    <s v="FC"/>
    <s v="00022173-00022192"/>
    <s v=""/>
    <s v=""/>
    <s v=""/>
    <s v=""/>
    <n v="0"/>
    <s v=""/>
    <s v="VENTAS NO CONTRIBUYENTES"/>
    <s v=""/>
    <n v="375796174.80000001"/>
    <n v="0"/>
    <n v="196469768"/>
    <n v="0"/>
    <s v="-"/>
    <n v="0"/>
    <n v="154591730"/>
    <s v="16"/>
    <n v="24734676.800000001"/>
    <n v="0"/>
    <s v="-"/>
    <n v="0"/>
    <n v="0"/>
    <s v="-"/>
    <n v="0"/>
  </r>
  <r>
    <s v="603"/>
    <x v="27"/>
    <x v="1"/>
    <s v="003"/>
    <s v="Z1F0017848"/>
    <s v="0454"/>
    <s v="FC"/>
    <s v="00022193"/>
    <s v=""/>
    <s v=""/>
    <s v=""/>
    <s v=""/>
    <n v="0"/>
    <s v=""/>
    <s v="GRUPO DOPERCA C.A"/>
    <s v="J411415898"/>
    <n v="54493784"/>
    <n v="0"/>
    <n v="36769100"/>
    <n v="15279900"/>
    <s v="16"/>
    <n v="2444784"/>
    <n v="0"/>
    <s v="-"/>
    <n v="0"/>
    <n v="0"/>
    <s v="-"/>
    <n v="0"/>
    <n v="0"/>
    <s v="-"/>
    <n v="0"/>
  </r>
  <r>
    <s v="604"/>
    <x v="27"/>
    <x v="1"/>
    <s v="003"/>
    <s v="Z1F0017848"/>
    <s v="0454-0454"/>
    <s v="FC"/>
    <s v="00022194-00022220"/>
    <s v=""/>
    <s v=""/>
    <s v=""/>
    <s v=""/>
    <n v="0"/>
    <s v=""/>
    <s v="VENTAS NO CONTRIBUYENTES"/>
    <s v=""/>
    <n v="623030759.24000001"/>
    <n v="0"/>
    <n v="465400315"/>
    <n v="0"/>
    <s v="-"/>
    <n v="0"/>
    <n v="135888314"/>
    <s v="16"/>
    <n v="21742130.240000002"/>
    <n v="0"/>
    <s v="-"/>
    <n v="0"/>
    <n v="0"/>
    <s v="-"/>
    <n v="0"/>
  </r>
  <r>
    <s v="605"/>
    <x v="27"/>
    <x v="1"/>
    <s v="003"/>
    <s v="Z1F0017848"/>
    <s v="0454"/>
    <s v="FC"/>
    <s v="00022221"/>
    <s v=""/>
    <s v=""/>
    <s v=""/>
    <s v=""/>
    <n v="0"/>
    <s v=""/>
    <s v="HOTELERA AMERICANA C.A"/>
    <s v="J000578516"/>
    <n v="96950697.040000007"/>
    <n v="0"/>
    <n v="65650250"/>
    <n v="26983144"/>
    <s v="16"/>
    <n v="4317303.04"/>
    <n v="0"/>
    <s v="-"/>
    <n v="0"/>
    <n v="0"/>
    <s v="-"/>
    <n v="0"/>
    <n v="0"/>
    <s v="-"/>
    <n v="0"/>
  </r>
  <r>
    <s v="606"/>
    <x v="27"/>
    <x v="1"/>
    <s v="003"/>
    <s v="Z1F0017848"/>
    <s v="0454-0454"/>
    <s v="FC"/>
    <s v="00022222-00022274"/>
    <s v=""/>
    <s v=""/>
    <s v=""/>
    <s v=""/>
    <n v="0"/>
    <s v=""/>
    <s v="VENTAS NO CONTRIBUYENTES"/>
    <s v=""/>
    <n v="1848074531.342"/>
    <n v="0"/>
    <n v="1303796184.75"/>
    <n v="0"/>
    <s v="-"/>
    <n v="0"/>
    <n v="469205471.19999999"/>
    <s v="-"/>
    <n v="75072875.39200002"/>
    <n v="0"/>
    <s v="-"/>
    <n v="0"/>
    <n v="0"/>
    <s v="-"/>
    <n v="0"/>
  </r>
  <r>
    <s v="607"/>
    <x v="27"/>
    <x v="2"/>
    <s v="003"/>
    <s v="Z1F0008965"/>
    <s v="0902-0902"/>
    <s v="FC"/>
    <s v="00116390-00116566"/>
    <s v=""/>
    <s v=""/>
    <s v=""/>
    <s v=""/>
    <n v="0"/>
    <s v=""/>
    <s v="VENTAS NO CONTRIBUYENTES"/>
    <s v=""/>
    <n v="1127383035"/>
    <n v="0"/>
    <n v="1045976787"/>
    <n v="0"/>
    <s v="-"/>
    <n v="0"/>
    <n v="70177800"/>
    <s v="-"/>
    <n v="11228448"/>
    <n v="0"/>
    <s v="-"/>
    <n v="0"/>
    <n v="0"/>
    <s v="-"/>
    <n v="0"/>
  </r>
  <r>
    <s v="608"/>
    <x v="27"/>
    <x v="0"/>
    <s v="004"/>
    <s v="Z1B8050937"/>
    <s v="1817"/>
    <s v="FC"/>
    <s v="00167626"/>
    <s v=""/>
    <s v=""/>
    <s v=""/>
    <s v=""/>
    <n v="0"/>
    <s v=""/>
    <s v="MANTENIMIENTOS ARFERCA"/>
    <s v="J-41073527-9"/>
    <n v="118590053.59999999"/>
    <n v="0"/>
    <n v="108806776"/>
    <n v="8433860"/>
    <s v="16"/>
    <n v="1349417.6"/>
    <n v="0"/>
    <s v="-"/>
    <n v="0"/>
    <n v="0"/>
    <s v="-"/>
    <n v="0"/>
    <n v="0"/>
    <s v="-"/>
    <n v="0"/>
  </r>
  <r>
    <s v="609"/>
    <x v="27"/>
    <x v="0"/>
    <s v="004"/>
    <s v="Z1B8050937"/>
    <s v="1817"/>
    <s v="FC"/>
    <s v="00167668"/>
    <s v=""/>
    <s v=""/>
    <s v=""/>
    <s v=""/>
    <n v="0"/>
    <s v=""/>
    <s v="GLOBALCOPYPLOT, C.A"/>
    <s v="J-412331272"/>
    <n v="111947748.7"/>
    <n v="0"/>
    <n v="65023275"/>
    <n v="40452132.5"/>
    <s v="16"/>
    <n v="6472341.2000000002"/>
    <n v="0"/>
    <s v="-"/>
    <n v="0"/>
    <n v="0"/>
    <s v="-"/>
    <n v="0"/>
    <n v="0"/>
    <s v="-"/>
    <n v="0"/>
  </r>
  <r>
    <s v="610"/>
    <x v="27"/>
    <x v="0"/>
    <s v="004"/>
    <s v="Z1B8050937"/>
    <s v="1817"/>
    <s v="NC"/>
    <s v=""/>
    <s v="00000192"/>
    <s v=""/>
    <s v="00167642"/>
    <s v="28/5/2021"/>
    <n v="44976350"/>
    <s v="VEN"/>
    <s v="MARIBEL HERRERA"/>
    <s v="V11665374"/>
    <n v="-18699200"/>
    <n v="0"/>
    <n v="0"/>
    <n v="0"/>
    <s v="-"/>
    <n v="0"/>
    <n v="-16120000"/>
    <s v="16"/>
    <n v="-2579200"/>
    <n v="0"/>
    <s v="-"/>
    <n v="0"/>
    <n v="0"/>
    <s v="-"/>
    <n v="0"/>
  </r>
  <r>
    <s v="611"/>
    <x v="27"/>
    <x v="0"/>
    <s v="004"/>
    <s v="Z1B8050937"/>
    <s v="1817"/>
    <s v="FC"/>
    <s v="00167597-00167625"/>
    <s v=""/>
    <s v=""/>
    <s v=""/>
    <s v=""/>
    <n v="0"/>
    <s v=""/>
    <s v="VENTAS NO CONTRIBUYENTES"/>
    <s v=""/>
    <n v="1287019604.52"/>
    <n v="0"/>
    <n v="998069973.5"/>
    <n v="0"/>
    <s v="-"/>
    <n v="0"/>
    <n v="249094509.5"/>
    <s v="16"/>
    <n v="39855121.519999996"/>
    <n v="0"/>
    <s v="-"/>
    <n v="0"/>
    <n v="0"/>
    <s v="-"/>
    <n v="0"/>
  </r>
  <r>
    <s v="612"/>
    <x v="27"/>
    <x v="0"/>
    <s v="004"/>
    <s v="Z1B8050937"/>
    <s v="1817"/>
    <s v="FC"/>
    <s v="00167627-00167667"/>
    <s v=""/>
    <s v=""/>
    <s v=""/>
    <s v=""/>
    <n v="0"/>
    <s v=""/>
    <s v="VENTAS NO CONTRIBUYENTES"/>
    <s v=""/>
    <n v="2009751342.7600002"/>
    <n v="0"/>
    <n v="1581160069"/>
    <n v="0"/>
    <s v="-"/>
    <n v="0"/>
    <n v="369475236"/>
    <s v="-"/>
    <n v="59116037.759999998"/>
    <n v="0"/>
    <s v="-"/>
    <n v="0"/>
    <n v="0"/>
    <s v="-"/>
    <n v="0"/>
  </r>
  <r>
    <s v="613"/>
    <x v="27"/>
    <x v="0"/>
    <s v="004"/>
    <s v="Z1B8050937"/>
    <s v="1817"/>
    <s v="FC"/>
    <s v="00167669-00167691"/>
    <s v=""/>
    <s v=""/>
    <s v=""/>
    <s v=""/>
    <n v="0"/>
    <s v=""/>
    <s v="VENTAS NO CONTRIBUYENTES"/>
    <s v=""/>
    <n v="589387467.10000002"/>
    <n v="0"/>
    <n v="457302431.5"/>
    <n v="0"/>
    <s v="-"/>
    <n v="0"/>
    <n v="113866410"/>
    <s v="-"/>
    <n v="18218625.600000001"/>
    <n v="0"/>
    <s v="-"/>
    <n v="0"/>
    <n v="0"/>
    <s v="-"/>
    <n v="0"/>
  </r>
  <r>
    <s v="614"/>
    <x v="27"/>
    <x v="1"/>
    <s v="004"/>
    <s v="Z1F0017963"/>
    <s v="0456-0456"/>
    <s v="FC"/>
    <s v="00013598-00013635"/>
    <s v=""/>
    <s v=""/>
    <s v=""/>
    <s v=""/>
    <n v="0"/>
    <s v=""/>
    <s v="VENTAS NO CONTRIBUYENTES"/>
    <s v=""/>
    <n v="983165474.58000004"/>
    <n v="0"/>
    <n v="736078543"/>
    <n v="0"/>
    <s v="-"/>
    <n v="0"/>
    <n v="213005975.5"/>
    <s v="-"/>
    <n v="34080956.079999998"/>
    <n v="0"/>
    <s v="-"/>
    <n v="0"/>
    <n v="0"/>
    <s v="-"/>
    <n v="0"/>
  </r>
  <r>
    <s v="615"/>
    <x v="27"/>
    <x v="0"/>
    <s v="005"/>
    <s v="Z1B8050363"/>
    <s v="1967"/>
    <s v="FC"/>
    <s v="00181935-00182021"/>
    <s v=""/>
    <s v=""/>
    <s v=""/>
    <s v=""/>
    <n v="0"/>
    <s v=""/>
    <s v="VENTAS NO CONTRIBUYENTES"/>
    <s v=""/>
    <n v="3000035783.1600003"/>
    <n v="0"/>
    <n v="2296185453"/>
    <n v="0"/>
    <s v="-"/>
    <n v="0"/>
    <n v="606767526"/>
    <s v="16"/>
    <n v="97082804.159999996"/>
    <n v="0"/>
    <s v="-"/>
    <n v="0"/>
    <n v="0"/>
    <s v="-"/>
    <n v="0"/>
  </r>
  <r>
    <s v="616"/>
    <x v="27"/>
    <x v="1"/>
    <s v="005"/>
    <s v="Z1F0017998"/>
    <s v="0449-0449"/>
    <s v="FC"/>
    <s v="00017524-00017574"/>
    <s v=""/>
    <s v=""/>
    <s v=""/>
    <s v=""/>
    <n v="0"/>
    <s v=""/>
    <s v="VENTAS NO CONTRIBUYENTES"/>
    <s v=""/>
    <n v="1163600738.1900001"/>
    <n v="0"/>
    <n v="902907620.25"/>
    <n v="0"/>
    <s v="-"/>
    <n v="0"/>
    <n v="224735446.5"/>
    <s v="16"/>
    <n v="35957671.439999998"/>
    <n v="0"/>
    <s v="-"/>
    <n v="0"/>
    <n v="0"/>
    <s v="-"/>
    <n v="0"/>
  </r>
  <r>
    <s v="617"/>
    <x v="27"/>
    <x v="1"/>
    <s v="005"/>
    <s v="Z1F0017998"/>
    <s v="0449"/>
    <s v="FC"/>
    <s v="00017575"/>
    <s v=""/>
    <s v=""/>
    <s v=""/>
    <s v=""/>
    <n v="0"/>
    <s v=""/>
    <s v="TECH SOURCE DISTRIBUIDORES C.A"/>
    <s v="J500036833"/>
    <n v="167012360.5"/>
    <n v="0"/>
    <n v="96588296.5"/>
    <n v="60710400"/>
    <s v="16"/>
    <n v="9713664"/>
    <n v="0"/>
    <s v="-"/>
    <n v="0"/>
    <n v="0"/>
    <s v="-"/>
    <n v="0"/>
    <n v="0"/>
    <s v="-"/>
    <n v="0"/>
  </r>
  <r>
    <s v="618"/>
    <x v="27"/>
    <x v="1"/>
    <s v="005"/>
    <s v="Z1F0017998"/>
    <s v="0449-0449"/>
    <s v="FC"/>
    <s v="00017576-00017602"/>
    <s v=""/>
    <s v=""/>
    <s v=""/>
    <s v=""/>
    <n v="0"/>
    <s v=""/>
    <s v="VENTAS NO CONTRIBUYENTES"/>
    <s v=""/>
    <n v="903312310.08000004"/>
    <n v="0"/>
    <n v="620553508"/>
    <n v="0"/>
    <s v="-"/>
    <n v="0"/>
    <n v="243757588"/>
    <s v="-"/>
    <n v="39001214.079999998"/>
    <n v="0"/>
    <s v="-"/>
    <n v="0"/>
    <n v="0"/>
    <s v="-"/>
    <n v="0"/>
  </r>
  <r>
    <s v="619"/>
    <x v="27"/>
    <x v="1"/>
    <s v="006"/>
    <s v="Z1F0017787"/>
    <s v="0420-0421"/>
    <s v="FC"/>
    <s v="00007444-00007469"/>
    <s v=""/>
    <s v=""/>
    <s v=""/>
    <s v=""/>
    <n v="0"/>
    <s v=""/>
    <s v="VENTAS NO CONTRIBUYENTES"/>
    <s v=""/>
    <n v="788536699.69000006"/>
    <n v="0"/>
    <n v="516799062.25"/>
    <n v="0"/>
    <s v="-"/>
    <n v="0"/>
    <n v="234256584"/>
    <s v="-"/>
    <n v="37481053.439999998"/>
    <n v="0"/>
    <s v="-"/>
    <n v="0"/>
    <n v="0"/>
    <s v="-"/>
    <n v="0"/>
  </r>
  <r>
    <s v="620"/>
    <x v="27"/>
    <x v="0"/>
    <s v="006"/>
    <s v="Z1B8044815"/>
    <s v="1879-1880"/>
    <s v="FC"/>
    <s v="00161578-00161693"/>
    <s v=""/>
    <s v=""/>
    <s v=""/>
    <s v=""/>
    <n v="0"/>
    <s v=""/>
    <s v="VENTAS NO CONTRIBUYENTES"/>
    <s v=""/>
    <n v="2926685960.2719998"/>
    <n v="0"/>
    <n v="2155339298"/>
    <n v="0"/>
    <s v="-"/>
    <n v="0"/>
    <n v="664954019.20000005"/>
    <s v="-"/>
    <n v="106392643.07200001"/>
    <n v="0"/>
    <s v="-"/>
    <n v="0"/>
    <n v="0"/>
    <s v="-"/>
    <n v="0"/>
  </r>
  <r>
    <s v="621"/>
    <x v="27"/>
    <x v="0"/>
    <s v="007"/>
    <s v="Z1B8050013"/>
    <s v="1916"/>
    <s v="FC"/>
    <s v="00180702"/>
    <s v=""/>
    <s v=""/>
    <s v=""/>
    <s v=""/>
    <n v="0"/>
    <s v=""/>
    <s v="DISTRIBUIDORA MONTOVJ C.A"/>
    <s v="J-40786379-7"/>
    <n v="4408696"/>
    <n v="0"/>
    <n v="0"/>
    <n v="3800600"/>
    <s v="16"/>
    <n v="608096"/>
    <n v="0"/>
    <s v="-"/>
    <n v="0"/>
    <n v="0"/>
    <s v="-"/>
    <n v="0"/>
    <n v="0"/>
    <s v="-"/>
    <n v="0"/>
  </r>
  <r>
    <s v="622"/>
    <x v="27"/>
    <x v="0"/>
    <s v="007"/>
    <s v="Z1B8050013"/>
    <s v="1916"/>
    <s v="FC"/>
    <s v="00180686-00180701"/>
    <s v=""/>
    <s v=""/>
    <s v=""/>
    <s v=""/>
    <n v="0"/>
    <s v=""/>
    <s v="VENTAS NO CONTRIBUYENTES"/>
    <s v=""/>
    <n v="283421479.5"/>
    <n v="0"/>
    <n v="239334519.5"/>
    <n v="0"/>
    <s v="-"/>
    <n v="0"/>
    <n v="38006000"/>
    <s v="-"/>
    <n v="6080960"/>
    <n v="0"/>
    <s v="-"/>
    <n v="0"/>
    <n v="0"/>
    <s v="-"/>
    <n v="0"/>
  </r>
  <r>
    <s v="623"/>
    <x v="27"/>
    <x v="0"/>
    <s v="007"/>
    <s v="Z1B8050013"/>
    <s v="1916"/>
    <s v="FC"/>
    <s v="00180703-00180772"/>
    <s v=""/>
    <s v=""/>
    <s v=""/>
    <s v=""/>
    <n v="0"/>
    <s v=""/>
    <s v="VENTAS NO CONTRIBUYENTES"/>
    <s v=""/>
    <n v="2852557372.02"/>
    <n v="0"/>
    <n v="2118970656.75"/>
    <n v="0"/>
    <s v="-"/>
    <n v="0"/>
    <n v="632402340.75"/>
    <s v="16"/>
    <n v="101184374.52000001"/>
    <n v="0"/>
    <s v="-"/>
    <n v="0"/>
    <n v="0"/>
    <s v="-"/>
    <n v="0"/>
  </r>
  <r>
    <s v="624"/>
    <x v="27"/>
    <x v="1"/>
    <s v="008"/>
    <s v="Z1F0017970"/>
    <s v="0087-0087"/>
    <s v="FC"/>
    <s v="00001276-00001294"/>
    <s v=""/>
    <s v=""/>
    <s v=""/>
    <s v=""/>
    <n v="0"/>
    <s v=""/>
    <s v="VENTAS NO CONTRIBUYENTES"/>
    <s v=""/>
    <n v="135968480"/>
    <n v="0"/>
    <n v="64480000"/>
    <n v="0"/>
    <s v="-"/>
    <n v="0"/>
    <n v="61628000"/>
    <s v="16"/>
    <n v="9860480"/>
    <n v="0"/>
    <s v="-"/>
    <n v="0"/>
    <n v="0"/>
    <s v="-"/>
    <n v="0"/>
  </r>
  <r>
    <s v="625"/>
    <x v="27"/>
    <x v="0"/>
    <s v="008"/>
    <s v="Z1B8050003"/>
    <s v="1832"/>
    <s v="FC"/>
    <s v="00178874"/>
    <s v=""/>
    <s v=""/>
    <s v=""/>
    <s v=""/>
    <n v="0"/>
    <s v=""/>
    <s v="GILBERTO HERNANDEZ"/>
    <s v="V167416156 "/>
    <n v="489056"/>
    <n v="0"/>
    <n v="0"/>
    <n v="421600"/>
    <s v="16"/>
    <n v="67456"/>
    <n v="0"/>
    <s v="-"/>
    <n v="0"/>
    <n v="0"/>
    <s v="-"/>
    <n v="0"/>
    <n v="0"/>
    <s v="-"/>
    <n v="0"/>
  </r>
  <r>
    <s v="626"/>
    <x v="27"/>
    <x v="0"/>
    <s v="008"/>
    <s v="Z1B8050003"/>
    <s v="1832"/>
    <s v="FC"/>
    <s v="00178859-00178873"/>
    <s v=""/>
    <s v=""/>
    <s v=""/>
    <s v=""/>
    <n v="0"/>
    <s v=""/>
    <s v="VENTAS NO CONTRIBUYENTES"/>
    <s v=""/>
    <n v="873251872.23800004"/>
    <n v="0"/>
    <n v="575185640.5"/>
    <n v="0"/>
    <s v="-"/>
    <n v="0"/>
    <n v="256953648.05000001"/>
    <s v="16"/>
    <n v="41112583.688000001"/>
    <n v="0"/>
    <s v="-"/>
    <n v="0"/>
    <n v="0"/>
    <s v="-"/>
    <n v="0"/>
  </r>
  <r>
    <s v="627"/>
    <x v="27"/>
    <x v="0"/>
    <s v="008"/>
    <s v="Z1B8050003"/>
    <s v="1832"/>
    <s v="FC"/>
    <s v="00178875-00178930"/>
    <s v=""/>
    <s v=""/>
    <s v=""/>
    <s v=""/>
    <n v="0"/>
    <s v=""/>
    <s v="VENTAS NO CONTRIBUYENTES"/>
    <s v=""/>
    <n v="1455713569.4400003"/>
    <n v="0"/>
    <n v="1105391195.5"/>
    <n v="0"/>
    <s v="-"/>
    <n v="0"/>
    <n v="302002046.5"/>
    <s v="-"/>
    <n v="48320327.440000005"/>
    <n v="0"/>
    <s v="-"/>
    <n v="0"/>
    <n v="0"/>
    <s v="-"/>
    <n v="0"/>
  </r>
  <r>
    <s v="628"/>
    <x v="27"/>
    <x v="0"/>
    <s v="009"/>
    <s v="Z1B8014458"/>
    <s v="1882"/>
    <s v="FC"/>
    <s v="00182641"/>
    <s v=""/>
    <s v=""/>
    <s v=""/>
    <s v=""/>
    <n v="0"/>
    <s v=""/>
    <s v="A.C CONGREGACION HERMANAS AGUSTINAS"/>
    <s v="J000597600"/>
    <n v="122671867"/>
    <n v="0"/>
    <n v="122671867"/>
    <n v="0"/>
    <s v="-"/>
    <n v="0"/>
    <n v="0"/>
    <s v="-"/>
    <n v="0"/>
    <n v="0"/>
    <s v="-"/>
    <n v="0"/>
    <n v="0"/>
    <s v="-"/>
    <n v="0"/>
  </r>
  <r>
    <s v="629"/>
    <x v="27"/>
    <x v="0"/>
    <s v="009"/>
    <s v="Z1B8014458"/>
    <s v="1882"/>
    <s v="FC"/>
    <s v="00182642"/>
    <s v=""/>
    <s v=""/>
    <s v=""/>
    <s v=""/>
    <n v="0"/>
    <s v=""/>
    <s v="A.C CONGREGACION HERMANAS AGUSTINAS"/>
    <s v="J000597600"/>
    <n v="93000"/>
    <n v="0"/>
    <n v="93000"/>
    <n v="0"/>
    <s v="-"/>
    <n v="0"/>
    <n v="0"/>
    <s v="-"/>
    <n v="0"/>
    <n v="0"/>
    <s v="-"/>
    <n v="0"/>
    <n v="0"/>
    <s v="-"/>
    <n v="0"/>
  </r>
  <r>
    <s v="630"/>
    <x v="27"/>
    <x v="0"/>
    <s v="009"/>
    <s v="Z1B8014458"/>
    <s v="1882"/>
    <s v="FC"/>
    <s v="00182635-00182640"/>
    <s v=""/>
    <s v=""/>
    <s v=""/>
    <s v=""/>
    <n v="0"/>
    <s v=""/>
    <s v="VENTAS NO CONTRIBUYENTES"/>
    <s v=""/>
    <n v="163573374.80000001"/>
    <n v="0"/>
    <n v="155584985.5"/>
    <n v="0"/>
    <s v="-"/>
    <n v="0"/>
    <n v="6886542.5"/>
    <s v="16"/>
    <n v="1101846.8"/>
    <n v="0"/>
    <s v="-"/>
    <n v="0"/>
    <n v="0"/>
    <s v="-"/>
    <n v="0"/>
  </r>
  <r>
    <s v="631"/>
    <x v="27"/>
    <x v="0"/>
    <s v="009"/>
    <s v="Z1B8014458"/>
    <s v="1882"/>
    <s v="FC"/>
    <s v="00182643-00182701"/>
    <s v=""/>
    <s v=""/>
    <s v=""/>
    <s v=""/>
    <n v="0"/>
    <s v=""/>
    <s v="VENTAS NO CONTRIBUYENTES"/>
    <s v=""/>
    <n v="1661434278.3500001"/>
    <n v="0"/>
    <n v="1217234422.75"/>
    <n v="0"/>
    <s v="-"/>
    <n v="0"/>
    <n v="382930910"/>
    <s v="-"/>
    <n v="61268945.600000001"/>
    <n v="0"/>
    <s v="-"/>
    <n v="0"/>
    <n v="0"/>
    <s v="-"/>
    <n v="0"/>
  </r>
  <r>
    <s v="632"/>
    <x v="27"/>
    <x v="0"/>
    <s v="010"/>
    <s v="Z1F0000341"/>
    <s v="1356"/>
    <s v="FC"/>
    <s v="00080016-00080052"/>
    <s v=""/>
    <s v=""/>
    <s v=""/>
    <s v=""/>
    <n v="0"/>
    <s v=""/>
    <s v="VENTAS NO CONTRIBUYENTES"/>
    <s v=""/>
    <n v="2072942749.3599999"/>
    <n v="0"/>
    <n v="1350963104"/>
    <n v="0"/>
    <s v="-"/>
    <n v="0"/>
    <n v="622396246"/>
    <s v="-"/>
    <n v="99583399.359999999"/>
    <n v="0"/>
    <s v="-"/>
    <n v="0"/>
    <n v="0"/>
    <s v="-"/>
    <n v="0"/>
  </r>
  <r>
    <s v="633"/>
    <x v="27"/>
    <x v="0"/>
    <s v="011"/>
    <s v="Z1F0004616"/>
    <s v="0787-0787"/>
    <s v="FC"/>
    <s v="00105922-00106065"/>
    <s v=""/>
    <s v=""/>
    <s v=""/>
    <s v=""/>
    <n v="0"/>
    <s v=""/>
    <s v="VENTAS NO CONTRIBUYENTES"/>
    <s v=""/>
    <n v="972141372.5"/>
    <n v="0"/>
    <n v="902357396.5"/>
    <n v="0"/>
    <s v="-"/>
    <n v="0"/>
    <n v="60158600"/>
    <s v="-"/>
    <n v="9625376"/>
    <n v="0"/>
    <s v="-"/>
    <n v="0"/>
    <n v="0"/>
    <s v="-"/>
    <n v="0"/>
  </r>
  <r>
    <s v="634"/>
    <x v="27"/>
    <x v="0"/>
    <s v="012"/>
    <s v="Z1B8038506"/>
    <s v="1736"/>
    <s v="FC"/>
    <s v="00075210-00075227"/>
    <s v=""/>
    <s v=""/>
    <s v=""/>
    <s v=""/>
    <n v="0"/>
    <s v=""/>
    <s v="VENTAS NO CONTRIBUYENTES"/>
    <s v=""/>
    <n v="191734132"/>
    <n v="0"/>
    <n v="117156688"/>
    <n v="0"/>
    <s v="-"/>
    <n v="0"/>
    <n v="64290900"/>
    <s v="16"/>
    <n v="10286544"/>
    <n v="0"/>
    <s v="-"/>
    <n v="0"/>
    <n v="0"/>
    <s v="-"/>
    <n v="0"/>
  </r>
  <r>
    <s v="635"/>
    <x v="27"/>
    <x v="0"/>
    <s v="013"/>
    <s v="Z1B8050578"/>
    <s v="1693-1693"/>
    <s v="FC"/>
    <s v="00152687-00152796"/>
    <s v=""/>
    <s v=""/>
    <s v=""/>
    <s v=""/>
    <n v="0"/>
    <s v=""/>
    <s v="VENTAS NO CONTRIBUYENTES"/>
    <s v=""/>
    <n v="841803096"/>
    <n v="0"/>
    <n v="749687960"/>
    <n v="0"/>
    <s v="-"/>
    <n v="0"/>
    <n v="79409600"/>
    <s v="-"/>
    <n v="12705536"/>
    <n v="0"/>
    <s v="-"/>
    <n v="0"/>
    <n v="0"/>
    <s v="-"/>
    <n v="0"/>
  </r>
  <r>
    <s v="636"/>
    <x v="27"/>
    <x v="0"/>
    <s v="014"/>
    <s v="Z1F0000338"/>
    <s v="1578"/>
    <s v="FC"/>
    <s v="00062927-00063010"/>
    <s v=""/>
    <s v=""/>
    <s v=""/>
    <s v=""/>
    <n v="0"/>
    <s v=""/>
    <s v="VENTAS NO CONTRIBUYENTES"/>
    <s v=""/>
    <n v="426630184"/>
    <n v="0"/>
    <n v="326467200"/>
    <n v="0"/>
    <s v="-"/>
    <n v="0"/>
    <n v="86347400"/>
    <s v="16"/>
    <n v="13815584"/>
    <n v="0"/>
    <s v="-"/>
    <n v="0"/>
    <n v="0"/>
    <s v="-"/>
    <n v="0"/>
  </r>
  <r>
    <s v="637"/>
    <x v="27"/>
    <x v="0"/>
    <s v="015"/>
    <s v="Z1B8050356"/>
    <s v="1714"/>
    <s v="FC"/>
    <s v="00089884-00089922"/>
    <s v=""/>
    <s v=""/>
    <s v=""/>
    <s v=""/>
    <n v="0"/>
    <s v=""/>
    <s v="VENTAS NO CONTRIBUYENTES"/>
    <s v=""/>
    <n v="1978943448.5699997"/>
    <n v="0"/>
    <n v="1422837996.25"/>
    <n v="0"/>
    <s v="-"/>
    <n v="0"/>
    <n v="479401252"/>
    <s v="-"/>
    <n v="76704200.319999993"/>
    <n v="0"/>
    <s v="-"/>
    <n v="0"/>
    <n v="0"/>
    <s v="-"/>
    <n v="0"/>
  </r>
  <r>
    <s v="638"/>
    <x v="27"/>
    <x v="0"/>
    <s v="017"/>
    <s v="Z7C0004030"/>
    <s v="0173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39"/>
    <x v="28"/>
    <x v="0"/>
    <s v="001"/>
    <s v="Z1F0000700"/>
    <s v="1554"/>
    <s v="NC"/>
    <s v=""/>
    <s v="00000263"/>
    <s v=""/>
    <s v="24436000"/>
    <s v="29/5/2021"/>
    <n v="51668072"/>
    <s v="VEN"/>
    <s v="HEDUAR"/>
    <s v="V13875741"/>
    <n v="-1495936"/>
    <n v="0"/>
    <n v="0"/>
    <n v="0"/>
    <s v="-"/>
    <n v="0"/>
    <n v="-1289600"/>
    <s v="16"/>
    <n v="-206336"/>
    <n v="0"/>
    <s v="-"/>
    <n v="0"/>
    <n v="0"/>
    <s v="-"/>
    <n v="0"/>
  </r>
  <r>
    <s v="640"/>
    <x v="28"/>
    <x v="0"/>
    <s v="001"/>
    <s v="Z1F0000700"/>
    <s v="1554"/>
    <s v="FC"/>
    <s v="24414000-24525001"/>
    <s v=""/>
    <s v=""/>
    <s v=""/>
    <s v=""/>
    <n v="0"/>
    <s v=""/>
    <s v="VENTAS NO CONTRIBUYENTES"/>
    <s v=""/>
    <n v="3377188446.9000001"/>
    <n v="0"/>
    <n v="2748848228"/>
    <n v="0"/>
    <s v="-"/>
    <n v="0"/>
    <n v="541672602.5"/>
    <s v="-"/>
    <n v="86667616.399999991"/>
    <n v="0"/>
    <s v="-"/>
    <n v="0"/>
    <n v="0"/>
    <s v="-"/>
    <n v="0"/>
  </r>
  <r>
    <s v="641"/>
    <x v="28"/>
    <x v="1"/>
    <s v="001"/>
    <s v="Z1F0017854"/>
    <s v="0464-0464"/>
    <s v="FC"/>
    <s v="00027207-00027218"/>
    <s v=""/>
    <s v=""/>
    <s v=""/>
    <s v=""/>
    <n v="0"/>
    <s v=""/>
    <s v="VENTAS NO CONTRIBUYENTES"/>
    <s v=""/>
    <n v="431289518"/>
    <n v="0"/>
    <n v="336671566"/>
    <n v="0"/>
    <s v="-"/>
    <n v="0"/>
    <n v="81567200"/>
    <s v="16"/>
    <n v="13050752"/>
    <n v="0"/>
    <s v="-"/>
    <n v="0"/>
    <n v="0"/>
    <s v="-"/>
    <n v="0"/>
  </r>
  <r>
    <s v="642"/>
    <x v="28"/>
    <x v="1"/>
    <s v="001"/>
    <s v="Z1F0017854"/>
    <s v="0464"/>
    <s v="FC"/>
    <s v="00027219"/>
    <s v=""/>
    <s v=""/>
    <s v=""/>
    <s v=""/>
    <n v="0"/>
    <s v=""/>
    <s v="CORPORACION LENOTRE GOURMET C.A"/>
    <s v="J317391004"/>
    <n v="12400000"/>
    <n v="0"/>
    <n v="12400000"/>
    <n v="0"/>
    <s v="-"/>
    <n v="0"/>
    <n v="0"/>
    <s v="-"/>
    <n v="0"/>
    <n v="0"/>
    <s v="-"/>
    <n v="0"/>
    <n v="0"/>
    <s v="-"/>
    <n v="0"/>
  </r>
  <r>
    <s v="643"/>
    <x v="28"/>
    <x v="1"/>
    <s v="001"/>
    <s v="Z1F0017854"/>
    <s v="0464-0464"/>
    <s v="FC"/>
    <s v="00027220-00027239"/>
    <s v=""/>
    <s v=""/>
    <s v=""/>
    <s v=""/>
    <n v="0"/>
    <s v=""/>
    <s v="VENTAS NO CONTRIBUYENTES"/>
    <s v=""/>
    <n v="326712104.80000001"/>
    <n v="0"/>
    <n v="240214640"/>
    <n v="0"/>
    <s v="-"/>
    <n v="0"/>
    <n v="74566780"/>
    <s v="-"/>
    <n v="11930684.800000001"/>
    <n v="0"/>
    <s v="-"/>
    <n v="0"/>
    <n v="0"/>
    <s v="-"/>
    <n v="0"/>
  </r>
  <r>
    <s v="644"/>
    <x v="28"/>
    <x v="1"/>
    <s v="001"/>
    <s v="Z1F0017854"/>
    <s v="0464"/>
    <s v="FC"/>
    <s v="00027240"/>
    <s v=""/>
    <s v=""/>
    <s v=""/>
    <s v=""/>
    <n v="0"/>
    <s v=""/>
    <s v="FUNDAVIGEA"/>
    <s v="J298180811"/>
    <n v="32864162.399999999"/>
    <n v="0"/>
    <n v="11667900"/>
    <n v="18272640"/>
    <s v="16"/>
    <n v="2923622.3999999999"/>
    <n v="0"/>
    <s v="-"/>
    <n v="0"/>
    <n v="0"/>
    <s v="-"/>
    <n v="0"/>
    <n v="0"/>
    <s v="-"/>
    <n v="0"/>
  </r>
  <r>
    <s v="645"/>
    <x v="28"/>
    <x v="1"/>
    <s v="001"/>
    <s v="Z1F0017854"/>
    <s v="0464-0464"/>
    <s v="FC"/>
    <s v="00027241-00027311"/>
    <s v=""/>
    <s v=""/>
    <s v=""/>
    <s v=""/>
    <n v="0"/>
    <s v=""/>
    <s v="VENTAS NO CONTRIBUYENTES"/>
    <s v=""/>
    <n v="1834098245.1536002"/>
    <n v="0"/>
    <n v="1079907648.5"/>
    <n v="0"/>
    <s v="-"/>
    <n v="0"/>
    <n v="650164307.46000004"/>
    <s v="16"/>
    <n v="104026289.1936"/>
    <n v="0"/>
    <s v="-"/>
    <n v="0"/>
    <n v="0"/>
    <s v="-"/>
    <n v="0"/>
  </r>
  <r>
    <s v="646"/>
    <x v="28"/>
    <x v="1"/>
    <s v="002"/>
    <s v="Z1F0017966"/>
    <s v="0460-0460"/>
    <s v="FC"/>
    <s v="00013607-00013620"/>
    <s v=""/>
    <s v=""/>
    <s v=""/>
    <s v=""/>
    <n v="0"/>
    <s v=""/>
    <s v="VENTAS NO CONTRIBUYENTES"/>
    <s v=""/>
    <n v="244535447.98000002"/>
    <n v="0"/>
    <n v="203945130.5"/>
    <n v="0"/>
    <s v="-"/>
    <n v="0"/>
    <n v="34991653"/>
    <s v="-"/>
    <n v="5598664.4800000004"/>
    <n v="0"/>
    <s v="-"/>
    <n v="0"/>
    <n v="0"/>
    <s v="-"/>
    <n v="0"/>
  </r>
  <r>
    <s v="647"/>
    <x v="28"/>
    <x v="1"/>
    <s v="002"/>
    <s v="Z1F0017966"/>
    <s v="0460"/>
    <s v="FC"/>
    <s v="00013621"/>
    <s v=""/>
    <s v=""/>
    <s v=""/>
    <s v=""/>
    <n v="0"/>
    <s v=""/>
    <s v="EDUARDA TEIXEIRA"/>
    <s v="V106461138"/>
    <n v="93978661.427199975"/>
    <n v="0"/>
    <n v="48707199.999999985"/>
    <n v="39027121.920000002"/>
    <s v="16"/>
    <n v="6244339.5071999999"/>
    <n v="0"/>
    <s v="-"/>
    <n v="0"/>
    <n v="0"/>
    <s v="-"/>
    <n v="0"/>
    <n v="0"/>
    <s v="-"/>
    <n v="0"/>
  </r>
  <r>
    <s v="648"/>
    <x v="28"/>
    <x v="1"/>
    <s v="002"/>
    <s v="Z1F0017966"/>
    <s v="0460-0460"/>
    <s v="FC"/>
    <s v="00013622-00013650"/>
    <s v=""/>
    <s v=""/>
    <s v=""/>
    <s v=""/>
    <n v="0"/>
    <s v=""/>
    <s v="VENTAS NO CONTRIBUYENTES"/>
    <s v=""/>
    <n v="1522159697.2672"/>
    <n v="0"/>
    <n v="1072576617.0000001"/>
    <n v="0"/>
    <s v="-"/>
    <n v="0"/>
    <n v="387571620.91999996"/>
    <s v="16"/>
    <n v="62011459.347199999"/>
    <n v="0"/>
    <s v="-"/>
    <n v="0"/>
    <n v="0"/>
    <s v="-"/>
    <n v="0"/>
  </r>
  <r>
    <s v="649"/>
    <x v="28"/>
    <x v="1"/>
    <s v="002"/>
    <s v="Z1F0017966"/>
    <s v="0460"/>
    <s v="NC"/>
    <s v=""/>
    <s v="00000077"/>
    <s v=""/>
    <s v="00013413"/>
    <s v="24-05-2021"/>
    <n v="270202171.79000002"/>
    <s v="VEN"/>
    <s v="CRISTEL APONTE"/>
    <s v="V11199157"/>
    <n v="-16613520"/>
    <n v="0"/>
    <n v="0"/>
    <n v="0"/>
    <s v="-"/>
    <n v="0"/>
    <n v="-14322000"/>
    <s v="16"/>
    <n v="-2291520"/>
    <n v="0"/>
    <s v="-"/>
    <n v="0"/>
    <n v="0"/>
    <s v="-"/>
    <n v="0"/>
  </r>
  <r>
    <s v="650"/>
    <x v="28"/>
    <x v="2"/>
    <s v="002"/>
    <s v="Z1F0008858"/>
    <s v="0914-0914"/>
    <s v="FC"/>
    <s v="00120500-00120559"/>
    <s v=""/>
    <s v=""/>
    <s v=""/>
    <s v=""/>
    <n v="0"/>
    <s v=""/>
    <s v="VENTAS NO CONTRIBUYENTES"/>
    <s v=""/>
    <n v="561730946.5"/>
    <n v="0"/>
    <n v="526094586.5"/>
    <n v="0"/>
    <s v="-"/>
    <n v="0"/>
    <n v="30721000"/>
    <s v="-"/>
    <n v="4915360"/>
    <n v="0"/>
    <s v="-"/>
    <n v="0"/>
    <n v="0"/>
    <s v="-"/>
    <n v="0"/>
  </r>
  <r>
    <s v="651"/>
    <x v="28"/>
    <x v="2"/>
    <s v="002"/>
    <s v="Z1F0008858"/>
    <s v="0914"/>
    <s v="FC"/>
    <s v="00120560"/>
    <s v=""/>
    <s v=""/>
    <s v=""/>
    <s v=""/>
    <n v="0"/>
    <s v=""/>
    <s v="LUNCHERIA TEQUEMPANADA"/>
    <s v="J-294208320 "/>
    <n v="7130000"/>
    <n v="0"/>
    <n v="7130000"/>
    <n v="0"/>
    <s v="-"/>
    <n v="0"/>
    <n v="0"/>
    <s v="-"/>
    <n v="0"/>
    <n v="0"/>
    <s v="-"/>
    <n v="0"/>
    <n v="0"/>
    <s v="-"/>
    <n v="0"/>
  </r>
  <r>
    <s v="652"/>
    <x v="28"/>
    <x v="2"/>
    <s v="002"/>
    <s v="Z1F0008858"/>
    <s v="0914-0914"/>
    <s v="FC"/>
    <s v="00120561-00120643"/>
    <s v=""/>
    <s v=""/>
    <s v=""/>
    <s v=""/>
    <n v="0"/>
    <s v=""/>
    <s v="VENTAS NO CONTRIBUYENTES"/>
    <s v=""/>
    <n v="739468785.5"/>
    <n v="0"/>
    <n v="692318033.5"/>
    <n v="0"/>
    <s v="-"/>
    <n v="0"/>
    <n v="40647200"/>
    <s v="-"/>
    <n v="6503552"/>
    <n v="0"/>
    <s v="-"/>
    <n v="0"/>
    <n v="0"/>
    <s v="-"/>
    <n v="0"/>
  </r>
  <r>
    <s v="653"/>
    <x v="28"/>
    <x v="2"/>
    <s v="002"/>
    <s v="Z1F0008858"/>
    <s v="0914"/>
    <s v="FC"/>
    <s v="00120644"/>
    <s v=""/>
    <s v=""/>
    <s v=""/>
    <s v=""/>
    <n v="0"/>
    <s v=""/>
    <s v="ALBA"/>
    <s v="V299225401 "/>
    <n v="2650000"/>
    <n v="0"/>
    <n v="2650000"/>
    <n v="0"/>
    <s v="-"/>
    <n v="0"/>
    <n v="0"/>
    <s v="-"/>
    <n v="0"/>
    <n v="0"/>
    <s v="-"/>
    <n v="0"/>
    <n v="0"/>
    <s v="-"/>
    <n v="0"/>
  </r>
  <r>
    <s v="654"/>
    <x v="28"/>
    <x v="2"/>
    <s v="002"/>
    <s v="Z1F0008858"/>
    <s v="0914-0914"/>
    <s v="FC"/>
    <s v="00120645-00120662"/>
    <s v=""/>
    <s v=""/>
    <s v=""/>
    <s v=""/>
    <n v="0"/>
    <s v=""/>
    <s v="VENTAS NO CONTRIBUYENTES"/>
    <s v=""/>
    <n v="140159222.5"/>
    <n v="0"/>
    <n v="114271618.5"/>
    <n v="0"/>
    <s v="-"/>
    <n v="0"/>
    <n v="22316900"/>
    <s v="16"/>
    <n v="3570704"/>
    <n v="0"/>
    <s v="-"/>
    <n v="0"/>
    <n v="0"/>
    <s v="-"/>
    <n v="0"/>
  </r>
  <r>
    <s v="655"/>
    <x v="28"/>
    <x v="2"/>
    <s v="002"/>
    <s v="Z1F0008858"/>
    <s v="0914"/>
    <s v="FC"/>
    <s v="00120663"/>
    <s v=""/>
    <s v=""/>
    <s v=""/>
    <s v=""/>
    <n v="0"/>
    <s v=""/>
    <s v="KJJ"/>
    <s v="V279087792 "/>
    <n v="592565"/>
    <n v="0"/>
    <n v="592565"/>
    <n v="0"/>
    <s v="-"/>
    <n v="0"/>
    <n v="0"/>
    <s v="-"/>
    <n v="0"/>
    <n v="0"/>
    <s v="-"/>
    <n v="0"/>
    <n v="0"/>
    <s v="-"/>
    <n v="0"/>
  </r>
  <r>
    <s v="656"/>
    <x v="28"/>
    <x v="2"/>
    <s v="002"/>
    <s v="Z1F0008858"/>
    <s v="0914-0914"/>
    <s v="FC"/>
    <s v="00120664-00120670"/>
    <s v=""/>
    <s v=""/>
    <s v=""/>
    <s v=""/>
    <n v="0"/>
    <s v=""/>
    <s v="VENTAS NO CONTRIBUYENTES"/>
    <s v=""/>
    <n v="69534964.5"/>
    <n v="0"/>
    <n v="45308712.5"/>
    <n v="0"/>
    <s v="-"/>
    <n v="0"/>
    <n v="20884700"/>
    <s v="16"/>
    <n v="3341552"/>
    <n v="0"/>
    <s v="-"/>
    <n v="0"/>
    <n v="0"/>
    <s v="-"/>
    <n v="0"/>
  </r>
  <r>
    <s v="657"/>
    <x v="28"/>
    <x v="0"/>
    <s v="002"/>
    <s v="Z1B8050002"/>
    <s v="1889"/>
    <s v="FC"/>
    <s v="00172188-00172304"/>
    <s v=""/>
    <s v=""/>
    <s v=""/>
    <s v=""/>
    <n v="0"/>
    <s v=""/>
    <s v="VENTAS NO CONTRIBUYENTES"/>
    <s v=""/>
    <n v="4835090643.3500004"/>
    <n v="0"/>
    <n v="3854388714.25"/>
    <n v="0"/>
    <s v="-"/>
    <n v="0"/>
    <n v="845432697.5"/>
    <s v="16"/>
    <n v="135269231.60000002"/>
    <n v="0"/>
    <s v="-"/>
    <n v="0"/>
    <n v="0"/>
    <s v="-"/>
    <n v="0"/>
  </r>
  <r>
    <s v="658"/>
    <x v="28"/>
    <x v="0"/>
    <s v="002"/>
    <s v="Z1B8050149"/>
    <s v="1810"/>
    <s v="FC "/>
    <s v="00210157-00210256"/>
    <m/>
    <m/>
    <m/>
    <m/>
    <n v="0"/>
    <m/>
    <s v="VENTAS NO CONTRIBUYENTES"/>
    <m/>
    <n v="951263726.89919996"/>
    <n v="0"/>
    <n v="945483726.89999998"/>
    <n v="0"/>
    <s v="-"/>
    <n v="0"/>
    <n v="4982758.62"/>
    <s v="-"/>
    <n v="797241.37920000008"/>
    <n v="0"/>
    <s v="-"/>
    <n v="0"/>
    <n v="0"/>
    <s v="-"/>
    <n v="0"/>
  </r>
  <r>
    <s v="659"/>
    <x v="28"/>
    <x v="0"/>
    <s v="002"/>
    <s v="Z1B8050149"/>
    <s v="1810"/>
    <s v="NC"/>
    <m/>
    <s v="00001253-00001254"/>
    <m/>
    <m/>
    <m/>
    <n v="0"/>
    <m/>
    <s v="VENTAS NO CONTRIBUYENTES"/>
    <m/>
    <n v="-18104000"/>
    <n v="0"/>
    <n v="-18104000"/>
    <n v="0"/>
    <s v="-"/>
    <n v="0"/>
    <n v="4982758.62"/>
    <s v="-"/>
    <n v="797241.37920000008"/>
    <n v="0"/>
    <s v="-"/>
    <n v="0"/>
    <n v="0"/>
    <s v="-"/>
    <n v="0"/>
  </r>
  <r>
    <s v="660"/>
    <x v="28"/>
    <x v="0"/>
    <s v="003"/>
    <s v="Z1B8051199"/>
    <s v="1975"/>
    <s v="FC"/>
    <s v="00201724"/>
    <s v=""/>
    <s v=""/>
    <s v=""/>
    <s v=""/>
    <n v="0"/>
    <s v=""/>
    <s v="GRUPO CORPORATIVO MANUBER C.A"/>
    <s v="J-40982131-5 "/>
    <n v="20703846"/>
    <n v="0"/>
    <n v="20703846"/>
    <n v="0"/>
    <s v="-"/>
    <n v="0"/>
    <n v="0"/>
    <s v="-"/>
    <n v="0"/>
    <n v="0"/>
    <s v="-"/>
    <n v="0"/>
    <n v="0"/>
    <s v="-"/>
    <n v="0"/>
  </r>
  <r>
    <s v="661"/>
    <x v="28"/>
    <x v="0"/>
    <s v="003"/>
    <s v="Z1B8051199"/>
    <s v="1975"/>
    <s v="FC"/>
    <s v="00201706-00201723"/>
    <s v=""/>
    <s v=""/>
    <s v=""/>
    <s v=""/>
    <n v="0"/>
    <s v=""/>
    <s v="VENTAS NO CONTRIBUYENTES"/>
    <s v=""/>
    <n v="623498402.63999999"/>
    <n v="0"/>
    <n v="530537433.5"/>
    <n v="0"/>
    <s v="-"/>
    <n v="0"/>
    <n v="80138766.5"/>
    <s v="16"/>
    <n v="12822202.640000001"/>
    <n v="0"/>
    <s v="-"/>
    <n v="0"/>
    <n v="0"/>
    <s v="-"/>
    <n v="0"/>
  </r>
  <r>
    <s v="662"/>
    <x v="28"/>
    <x v="0"/>
    <s v="003"/>
    <s v="Z1B8051199"/>
    <s v="1975"/>
    <s v="FC"/>
    <s v="00201725-00201816"/>
    <s v=""/>
    <s v=""/>
    <s v=""/>
    <s v=""/>
    <n v="0"/>
    <s v=""/>
    <s v="VENTAS NO CONTRIBUYENTES"/>
    <s v=""/>
    <n v="3414406363.5900002"/>
    <n v="0"/>
    <n v="2584228462.9499998"/>
    <n v="0"/>
    <s v="-"/>
    <n v="0"/>
    <n v="715670604"/>
    <s v="16"/>
    <n v="114507296.63999999"/>
    <n v="0"/>
    <s v="-"/>
    <n v="0"/>
    <n v="0"/>
    <s v="-"/>
    <n v="0"/>
  </r>
  <r>
    <s v="663"/>
    <x v="28"/>
    <x v="1"/>
    <s v="003"/>
    <s v="Z1F0017848"/>
    <s v="0455-0455"/>
    <s v="FC"/>
    <s v="00022275-00022337"/>
    <s v=""/>
    <s v=""/>
    <s v=""/>
    <s v=""/>
    <n v="0"/>
    <s v=""/>
    <s v="VENTAS NO CONTRIBUYENTES"/>
    <s v=""/>
    <n v="1918946652.6399999"/>
    <n v="0"/>
    <n v="1191112043"/>
    <n v="0"/>
    <s v="-"/>
    <n v="0"/>
    <n v="627443629"/>
    <s v="16"/>
    <n v="100390980.64"/>
    <n v="0"/>
    <s v="-"/>
    <n v="0"/>
    <n v="0"/>
    <s v="-"/>
    <n v="0"/>
  </r>
  <r>
    <s v="664"/>
    <x v="28"/>
    <x v="2"/>
    <s v="003"/>
    <s v="Z1F0008965"/>
    <s v="0903-0903"/>
    <s v="FC"/>
    <s v="00116567-00116675"/>
    <s v=""/>
    <s v=""/>
    <s v=""/>
    <s v=""/>
    <n v="0"/>
    <s v=""/>
    <s v="VENTAS NO CONTRIBUYENTES"/>
    <s v=""/>
    <n v="960116220"/>
    <n v="0"/>
    <n v="872481700"/>
    <n v="0"/>
    <s v="-"/>
    <n v="0"/>
    <n v="75547000"/>
    <s v="-"/>
    <n v="12087520"/>
    <n v="0"/>
    <s v="-"/>
    <n v="0"/>
    <n v="0"/>
    <s v="-"/>
    <n v="0"/>
  </r>
  <r>
    <s v="665"/>
    <x v="28"/>
    <x v="0"/>
    <s v="004"/>
    <s v="Z1B8050937"/>
    <s v="1818"/>
    <s v="FC"/>
    <s v="00167725"/>
    <s v=""/>
    <s v=""/>
    <s v=""/>
    <s v=""/>
    <n v="0"/>
    <s v=""/>
    <s v="INVERSIONES SUVICLA 17 C.A."/>
    <s v="J407519123"/>
    <n v="124111972"/>
    <n v="0"/>
    <n v="118002368"/>
    <n v="5266900"/>
    <s v="16"/>
    <n v="842704"/>
    <n v="0"/>
    <s v="-"/>
    <n v="0"/>
    <n v="0"/>
    <s v="-"/>
    <n v="0"/>
    <n v="0"/>
    <s v="-"/>
    <n v="0"/>
  </r>
  <r>
    <s v="666"/>
    <x v="28"/>
    <x v="0"/>
    <s v="004"/>
    <s v="Z1B8050937"/>
    <s v="1818"/>
    <s v="FC"/>
    <s v="00167760"/>
    <s v=""/>
    <s v=""/>
    <s v=""/>
    <s v=""/>
    <n v="0"/>
    <s v=""/>
    <s v="FUEGOS PIROTECNICOS2MIGUEL"/>
    <s v="J307414090"/>
    <n v="161584167.5"/>
    <n v="0"/>
    <n v="149544759.5"/>
    <n v="10378800"/>
    <s v="16"/>
    <n v="1660608"/>
    <n v="0"/>
    <s v="-"/>
    <n v="0"/>
    <n v="0"/>
    <s v="-"/>
    <n v="0"/>
    <n v="0"/>
    <s v="-"/>
    <n v="0"/>
  </r>
  <r>
    <s v="667"/>
    <x v="28"/>
    <x v="0"/>
    <s v="004"/>
    <s v="Z1B8050937"/>
    <s v="1818"/>
    <s v="FC"/>
    <s v="00167692-00167724"/>
    <s v=""/>
    <s v=""/>
    <s v=""/>
    <s v=""/>
    <n v="0"/>
    <s v=""/>
    <s v="VENTAS NO CONTRIBUYENTES"/>
    <s v=""/>
    <n v="2111607918"/>
    <n v="0"/>
    <n v="1553546925.5"/>
    <n v="0"/>
    <s v="-"/>
    <n v="0"/>
    <n v="481087062.5"/>
    <s v="16"/>
    <n v="76973930"/>
    <n v="0"/>
    <s v="-"/>
    <n v="0"/>
    <n v="0"/>
    <s v="-"/>
    <n v="0"/>
  </r>
  <r>
    <s v="668"/>
    <x v="28"/>
    <x v="0"/>
    <s v="004"/>
    <s v="Z1B8050937"/>
    <s v="1818"/>
    <s v="FC"/>
    <s v="00167726-00167759"/>
    <s v=""/>
    <s v=""/>
    <s v=""/>
    <s v=""/>
    <n v="0"/>
    <s v=""/>
    <s v="VENTAS NO CONTRIBUYENTES"/>
    <s v=""/>
    <n v="1805338508.0799999"/>
    <n v="0"/>
    <n v="1371477555"/>
    <n v="0"/>
    <s v="-"/>
    <n v="0"/>
    <n v="374018063"/>
    <s v="16"/>
    <n v="59842890.080000006"/>
    <n v="0"/>
    <s v="-"/>
    <n v="0"/>
    <n v="0"/>
    <s v="-"/>
    <n v="0"/>
  </r>
  <r>
    <s v="669"/>
    <x v="28"/>
    <x v="0"/>
    <s v="004"/>
    <s v="Z1B8050937"/>
    <s v="1818"/>
    <s v="FC"/>
    <s v="00167761-00167782"/>
    <s v=""/>
    <s v=""/>
    <s v=""/>
    <s v=""/>
    <n v="0"/>
    <s v=""/>
    <s v="VENTAS NO CONTRIBUYENTES"/>
    <s v=""/>
    <n v="653206206.70000005"/>
    <n v="0"/>
    <n v="409109645.5"/>
    <n v="0"/>
    <s v="-"/>
    <n v="0"/>
    <n v="210428070"/>
    <s v="16"/>
    <n v="33668491.200000003"/>
    <n v="0"/>
    <s v="-"/>
    <n v="0"/>
    <n v="0"/>
    <s v="-"/>
    <n v="0"/>
  </r>
  <r>
    <s v="670"/>
    <x v="28"/>
    <x v="1"/>
    <s v="004"/>
    <s v="Z1F0017963"/>
    <s v="0457-0457"/>
    <s v="FC"/>
    <s v="00013636-00013715"/>
    <s v=""/>
    <s v=""/>
    <s v=""/>
    <s v=""/>
    <n v="0"/>
    <s v=""/>
    <s v="VENTAS NO CONTRIBUYENTES"/>
    <s v=""/>
    <n v="2171160750.3535995"/>
    <n v="0"/>
    <n v="1471228913"/>
    <n v="0"/>
    <s v="-"/>
    <n v="0"/>
    <n v="603389514.96000004"/>
    <s v="16"/>
    <n v="96542322.393600002"/>
    <n v="0"/>
    <s v="-"/>
    <n v="0"/>
    <n v="0"/>
    <s v="-"/>
    <n v="0"/>
  </r>
  <r>
    <s v="671"/>
    <x v="28"/>
    <x v="1"/>
    <s v="004"/>
    <s v="Z1F0017963"/>
    <s v="0457"/>
    <s v="NC"/>
    <s v=""/>
    <s v="00000047"/>
    <s v=""/>
    <s v="00013628"/>
    <s v="29-05-2021"/>
    <n v="62190030"/>
    <s v="VEN"/>
    <s v="DILYS SILVA"/>
    <s v="V6928756"/>
    <n v="-2876800"/>
    <n v="0"/>
    <n v="0"/>
    <n v="0"/>
    <s v="-"/>
    <n v="0"/>
    <n v="-2480000"/>
    <s v="16"/>
    <n v="-396800"/>
    <n v="0"/>
    <s v="-"/>
    <n v="0"/>
    <n v="0"/>
    <s v="-"/>
    <n v="0"/>
  </r>
  <r>
    <s v="672"/>
    <x v="28"/>
    <x v="0"/>
    <s v="005"/>
    <s v="Z1B8050363"/>
    <s v="1968"/>
    <s v="FC"/>
    <s v="00182022-00182117"/>
    <s v=""/>
    <s v=""/>
    <s v=""/>
    <s v=""/>
    <n v="0"/>
    <s v=""/>
    <s v="VENTAS NO CONTRIBUYENTES"/>
    <s v=""/>
    <n v="4662220523.1399994"/>
    <n v="0"/>
    <n v="3440233997.25"/>
    <n v="0"/>
    <s v="-"/>
    <n v="0"/>
    <n v="1053436660.25"/>
    <s v="16"/>
    <n v="168549865.64000002"/>
    <n v="0"/>
    <s v="-"/>
    <n v="0"/>
    <n v="0"/>
    <s v="-"/>
    <n v="0"/>
  </r>
  <r>
    <s v="673"/>
    <x v="28"/>
    <x v="1"/>
    <s v="005"/>
    <s v="Z1F0017998"/>
    <s v="0450-0450"/>
    <s v="FC"/>
    <s v="00017603-00017661"/>
    <s v=""/>
    <s v=""/>
    <s v=""/>
    <s v=""/>
    <n v="0"/>
    <s v=""/>
    <s v="VENTAS NO CONTRIBUYENTES"/>
    <s v=""/>
    <n v="1894258086.1800001"/>
    <n v="0"/>
    <n v="1352982304.7"/>
    <n v="0"/>
    <s v="-"/>
    <n v="0"/>
    <n v="466617053"/>
    <s v="-"/>
    <n v="74658728.479999989"/>
    <n v="0"/>
    <s v="-"/>
    <n v="0"/>
    <n v="0"/>
    <s v="-"/>
    <n v="0"/>
  </r>
  <r>
    <s v="674"/>
    <x v="28"/>
    <x v="0"/>
    <s v="006"/>
    <s v="Z1B8044815"/>
    <s v="1881"/>
    <s v="FC"/>
    <s v="00161694-00161784"/>
    <s v=""/>
    <s v=""/>
    <s v=""/>
    <s v=""/>
    <n v="0"/>
    <s v=""/>
    <s v="VENTAS NO CONTRIBUYENTES"/>
    <s v=""/>
    <n v="3911288090.7600002"/>
    <n v="0"/>
    <n v="3099521890.5"/>
    <n v="0"/>
    <s v="-"/>
    <n v="0"/>
    <n v="699798448.5"/>
    <s v="16"/>
    <n v="111967751.76000002"/>
    <n v="0"/>
    <s v="-"/>
    <n v="0"/>
    <n v="0"/>
    <s v="-"/>
    <n v="0"/>
  </r>
  <r>
    <s v="675"/>
    <x v="28"/>
    <x v="1"/>
    <s v="006"/>
    <s v="Z1F0017787"/>
    <s v="0422-0422"/>
    <s v="FC"/>
    <s v="00007470-00007502"/>
    <s v=""/>
    <s v=""/>
    <s v=""/>
    <s v=""/>
    <n v="0"/>
    <s v=""/>
    <s v="VENTAS NO CONTRIBUYENTES"/>
    <s v=""/>
    <n v="919504030.30000007"/>
    <n v="0"/>
    <n v="777384087"/>
    <n v="0"/>
    <s v="-"/>
    <n v="0"/>
    <n v="122517192.5"/>
    <s v="-"/>
    <n v="19602750.799999997"/>
    <n v="0"/>
    <s v="-"/>
    <n v="0"/>
    <n v="0"/>
    <s v="-"/>
    <n v="0"/>
  </r>
  <r>
    <s v="676"/>
    <x v="28"/>
    <x v="1"/>
    <s v="006"/>
    <s v="Z1F0017787"/>
    <s v="0422"/>
    <s v="FC"/>
    <s v="00007503"/>
    <s v=""/>
    <s v=""/>
    <s v=""/>
    <s v=""/>
    <n v="0"/>
    <s v=""/>
    <s v="BODEGON BIELE VITE C.A."/>
    <s v="J410610832"/>
    <n v="17066693.5"/>
    <n v="0"/>
    <n v="17066693.5"/>
    <n v="0"/>
    <s v="-"/>
    <n v="0"/>
    <n v="0"/>
    <s v="-"/>
    <n v="0"/>
    <n v="0"/>
    <s v="-"/>
    <n v="0"/>
    <n v="0"/>
    <s v="-"/>
    <n v="0"/>
  </r>
  <r>
    <s v="677"/>
    <x v="28"/>
    <x v="1"/>
    <s v="006"/>
    <s v="Z1F0017787"/>
    <s v="0422-0422"/>
    <s v="FC"/>
    <s v="00007504-00007514"/>
    <s v=""/>
    <s v=""/>
    <s v=""/>
    <s v=""/>
    <n v="0"/>
    <s v=""/>
    <s v="VENTAS NO CONTRIBUYENTES"/>
    <s v=""/>
    <n v="678179432"/>
    <n v="0"/>
    <n v="378226284"/>
    <n v="0"/>
    <s v="-"/>
    <n v="0"/>
    <n v="258580300"/>
    <s v="16"/>
    <n v="41372848"/>
    <n v="0"/>
    <s v="-"/>
    <n v="0"/>
    <n v="0"/>
    <s v="-"/>
    <n v="0"/>
  </r>
  <r>
    <s v="678"/>
    <x v="28"/>
    <x v="1"/>
    <s v="006"/>
    <s v="Z1F0017787"/>
    <s v="0422"/>
    <s v="FC"/>
    <s v="00007515"/>
    <s v=""/>
    <s v=""/>
    <s v=""/>
    <s v=""/>
    <n v="0"/>
    <s v=""/>
    <s v="BODEGON BIELE VITE C.A."/>
    <s v="J410610832"/>
    <n v="102378120"/>
    <n v="0"/>
    <n v="0"/>
    <n v="88257000"/>
    <s v="16"/>
    <n v="14121120"/>
    <n v="0"/>
    <s v="-"/>
    <n v="0"/>
    <n v="0"/>
    <s v="-"/>
    <n v="0"/>
    <n v="0"/>
    <s v="-"/>
    <n v="0"/>
  </r>
  <r>
    <s v="679"/>
    <x v="28"/>
    <x v="0"/>
    <s v="007"/>
    <s v="Z1B8050013"/>
    <s v="1917"/>
    <s v="FC"/>
    <s v="00180773-00180841"/>
    <s v=""/>
    <s v=""/>
    <s v=""/>
    <s v=""/>
    <n v="0"/>
    <s v=""/>
    <s v="VENTAS NO CONTRIBUYENTES"/>
    <s v=""/>
    <n v="2887658380.8099999"/>
    <n v="0"/>
    <n v="2221514717.75"/>
    <n v="0"/>
    <s v="-"/>
    <n v="0"/>
    <n v="574261778.5"/>
    <s v="16"/>
    <n v="91881884.560000002"/>
    <n v="0"/>
    <s v="-"/>
    <n v="0"/>
    <n v="0"/>
    <s v="-"/>
    <n v="0"/>
  </r>
  <r>
    <s v="680"/>
    <x v="28"/>
    <x v="1"/>
    <s v="008"/>
    <s v="Z1F0017970"/>
    <s v="0088-0088"/>
    <s v="FC"/>
    <s v="00001295-00001321"/>
    <s v=""/>
    <s v=""/>
    <s v=""/>
    <s v=""/>
    <n v="0"/>
    <s v=""/>
    <s v="VENTAS NO CONTRIBUYENTES"/>
    <s v=""/>
    <n v="274496072"/>
    <n v="0"/>
    <n v="96199200"/>
    <n v="0"/>
    <s v="-"/>
    <n v="0"/>
    <n v="153704200"/>
    <s v="16"/>
    <n v="24592672"/>
    <n v="0"/>
    <s v="-"/>
    <n v="0"/>
    <n v="0"/>
    <s v="-"/>
    <n v="0"/>
  </r>
  <r>
    <s v="681"/>
    <x v="28"/>
    <x v="0"/>
    <s v="008"/>
    <s v="Z1B8050003"/>
    <s v="1833"/>
    <s v="FC"/>
    <s v="00178931-00179028"/>
    <s v=""/>
    <s v=""/>
    <s v=""/>
    <s v=""/>
    <n v="0"/>
    <s v=""/>
    <s v="VENTAS NO CONTRIBUYENTES"/>
    <s v=""/>
    <n v="4628019494.5800009"/>
    <n v="0"/>
    <n v="3651188830"/>
    <n v="0"/>
    <s v="-"/>
    <n v="0"/>
    <n v="842095400.5"/>
    <s v="16"/>
    <n v="134735264.07999998"/>
    <n v="0"/>
    <s v="-"/>
    <n v="0"/>
    <n v="0"/>
    <s v="-"/>
    <n v="0"/>
  </r>
  <r>
    <s v="682"/>
    <x v="28"/>
    <x v="0"/>
    <s v="009"/>
    <s v="Z1B8014458"/>
    <s v="1883"/>
    <s v="FC"/>
    <s v="00182702-00182779"/>
    <s v=""/>
    <s v=""/>
    <s v=""/>
    <s v=""/>
    <n v="0"/>
    <s v=""/>
    <s v="VENTAS NO CONTRIBUYENTES"/>
    <s v=""/>
    <n v="2700131815.75"/>
    <n v="0"/>
    <n v="2013556714.25"/>
    <n v="0"/>
    <s v="-"/>
    <n v="0"/>
    <n v="591875087.5"/>
    <s v="16"/>
    <n v="94700014"/>
    <n v="0"/>
    <s v="-"/>
    <n v="0"/>
    <n v="0"/>
    <s v="-"/>
    <n v="0"/>
  </r>
  <r>
    <s v="683"/>
    <x v="28"/>
    <x v="0"/>
    <s v="010"/>
    <s v="Z1F0000341"/>
    <s v="1357"/>
    <s v="FC"/>
    <s v="00080053-00080107"/>
    <s v=""/>
    <s v=""/>
    <s v=""/>
    <s v=""/>
    <n v="0"/>
    <s v=""/>
    <s v="VENTAS NO CONTRIBUYENTES"/>
    <s v=""/>
    <n v="2351551558.0299997"/>
    <n v="0"/>
    <n v="1826134145.25"/>
    <n v="0"/>
    <s v="-"/>
    <n v="0"/>
    <n v="452946045.5"/>
    <s v="-"/>
    <n v="72471367.280000001"/>
    <n v="0"/>
    <s v="-"/>
    <n v="0"/>
    <n v="0"/>
    <s v="-"/>
    <n v="0"/>
  </r>
  <r>
    <s v="684"/>
    <x v="28"/>
    <x v="0"/>
    <s v="011"/>
    <s v="Z1F0004616"/>
    <s v="0788-0788"/>
    <s v="FC"/>
    <s v="00106066-00106224"/>
    <s v=""/>
    <s v=""/>
    <s v=""/>
    <s v=""/>
    <n v="0"/>
    <s v=""/>
    <s v="VENTAS NO CONTRIBUYENTES"/>
    <s v=""/>
    <n v="1341904666"/>
    <n v="0"/>
    <n v="1243305942"/>
    <n v="0"/>
    <s v="-"/>
    <n v="0"/>
    <n v="84998900"/>
    <s v="16"/>
    <n v="13599824"/>
    <n v="0"/>
    <s v="-"/>
    <n v="0"/>
    <n v="0"/>
    <s v="-"/>
    <n v="0"/>
  </r>
  <r>
    <s v="685"/>
    <x v="28"/>
    <x v="0"/>
    <s v="012"/>
    <s v="Z1B8038506"/>
    <s v="1737"/>
    <s v="FC"/>
    <s v="00075228-00075236"/>
    <s v=""/>
    <s v=""/>
    <s v=""/>
    <s v=""/>
    <n v="0"/>
    <s v=""/>
    <s v="VENTAS NO CONTRIBUYENTES"/>
    <s v=""/>
    <n v="46879510.060000002"/>
    <n v="0"/>
    <n v="11156900"/>
    <n v="0"/>
    <s v="-"/>
    <n v="0"/>
    <n v="30795353.5"/>
    <s v="16"/>
    <n v="4927256.5600000005"/>
    <n v="0"/>
    <s v="-"/>
    <n v="0"/>
    <n v="0"/>
    <s v="-"/>
    <n v="0"/>
  </r>
  <r>
    <s v="686"/>
    <x v="28"/>
    <x v="0"/>
    <s v="013"/>
    <s v="Z1B8050578"/>
    <s v="1694-1694"/>
    <s v="FC"/>
    <s v="00152797-00152898"/>
    <s v=""/>
    <s v=""/>
    <s v=""/>
    <s v=""/>
    <n v="0"/>
    <s v=""/>
    <s v="VENTAS NO CONTRIBUYENTES"/>
    <s v=""/>
    <n v="1222842185.5"/>
    <n v="0"/>
    <n v="1104540977.5"/>
    <n v="0"/>
    <s v="-"/>
    <n v="0"/>
    <n v="101983800"/>
    <s v="16"/>
    <n v="16317408"/>
    <n v="0"/>
    <s v="-"/>
    <n v="0"/>
    <n v="0"/>
    <s v="-"/>
    <n v="0"/>
  </r>
  <r>
    <s v="687"/>
    <x v="28"/>
    <x v="0"/>
    <s v="013"/>
    <s v="Z1B8050578"/>
    <s v="1694"/>
    <s v="FC"/>
    <s v="00152899"/>
    <s v=""/>
    <s v=""/>
    <s v=""/>
    <s v=""/>
    <n v="0"/>
    <s v=""/>
    <s v="ABDUL SHAHUUD"/>
    <s v="V245246079 "/>
    <n v="2015000"/>
    <n v="0"/>
    <n v="2015000"/>
    <n v="0"/>
    <s v="-"/>
    <n v="0"/>
    <n v="0"/>
    <s v="-"/>
    <n v="0"/>
    <n v="0"/>
    <s v="-"/>
    <n v="0"/>
    <n v="0"/>
    <s v="-"/>
    <n v="0"/>
  </r>
  <r>
    <s v="688"/>
    <x v="28"/>
    <x v="0"/>
    <s v="013"/>
    <s v="Z1B8050578"/>
    <s v="1694-1694"/>
    <s v="FC"/>
    <s v="00152900-00152902"/>
    <s v=""/>
    <s v=""/>
    <s v=""/>
    <s v=""/>
    <n v="0"/>
    <s v=""/>
    <s v="VENTAS NO CONTRIBUYENTES"/>
    <s v=""/>
    <n v="39871068.5"/>
    <n v="0"/>
    <n v="31308992.5"/>
    <n v="0"/>
    <s v="-"/>
    <n v="0"/>
    <n v="7381100"/>
    <s v="-"/>
    <n v="1180976"/>
    <n v="0"/>
    <s v="-"/>
    <n v="0"/>
    <n v="0"/>
    <s v="-"/>
    <n v="0"/>
  </r>
  <r>
    <s v="689"/>
    <x v="28"/>
    <x v="0"/>
    <s v="013"/>
    <s v="Z1B8050578"/>
    <s v="1694"/>
    <s v="FC"/>
    <s v="00152903"/>
    <s v=""/>
    <s v=""/>
    <s v=""/>
    <s v=""/>
    <n v="0"/>
    <s v=""/>
    <s v="PORTUHAMBURGUER C.A."/>
    <s v="J-40524537-9 "/>
    <n v="19879556"/>
    <n v="0"/>
    <n v="9052000"/>
    <n v="9334100"/>
    <s v="16"/>
    <n v="1493456"/>
    <n v="0"/>
    <s v="-"/>
    <n v="0"/>
    <n v="0"/>
    <s v="-"/>
    <n v="0"/>
    <n v="0"/>
    <s v="-"/>
    <n v="0"/>
  </r>
  <r>
    <s v="690"/>
    <x v="28"/>
    <x v="0"/>
    <s v="013"/>
    <s v="Z1B8050578"/>
    <s v="1694-1694"/>
    <s v="FC"/>
    <s v="00152904-00152914"/>
    <s v=""/>
    <s v=""/>
    <s v=""/>
    <s v=""/>
    <n v="0"/>
    <s v=""/>
    <s v="VENTAS NO CONTRIBUYENTES"/>
    <s v=""/>
    <n v="126264830"/>
    <n v="0"/>
    <n v="117508570"/>
    <n v="0"/>
    <s v="-"/>
    <n v="0"/>
    <n v="7548500"/>
    <s v="16"/>
    <n v="1207760"/>
    <n v="0"/>
    <s v="-"/>
    <n v="0"/>
    <n v="0"/>
    <s v="-"/>
    <n v="0"/>
  </r>
  <r>
    <s v="691"/>
    <x v="28"/>
    <x v="0"/>
    <s v="013"/>
    <s v="Z1B8050578"/>
    <s v="1694"/>
    <s v="FC"/>
    <s v="00152915"/>
    <s v=""/>
    <s v=""/>
    <s v=""/>
    <s v=""/>
    <n v="0"/>
    <s v=""/>
    <s v="COMERCIAL STEEFEESL C.A"/>
    <s v="J-299225401 "/>
    <n v="3225612"/>
    <n v="0"/>
    <n v="0"/>
    <n v="2780700"/>
    <s v="16"/>
    <n v="444912"/>
    <n v="0"/>
    <s v="-"/>
    <n v="0"/>
    <n v="0"/>
    <s v="-"/>
    <n v="0"/>
    <n v="0"/>
    <s v="-"/>
    <n v="0"/>
  </r>
  <r>
    <s v="692"/>
    <x v="28"/>
    <x v="0"/>
    <s v="013"/>
    <s v="Z1B8050578"/>
    <s v="1694-1694"/>
    <s v="FC"/>
    <s v="00152916-00152935"/>
    <s v=""/>
    <s v=""/>
    <s v=""/>
    <s v=""/>
    <n v="0"/>
    <s v=""/>
    <s v="VENTAS NO CONTRIBUYENTES"/>
    <s v=""/>
    <n v="105145025"/>
    <n v="0"/>
    <n v="73769925"/>
    <n v="0"/>
    <s v="-"/>
    <n v="0"/>
    <n v="27047500"/>
    <s v="16"/>
    <n v="4327600"/>
    <n v="0"/>
    <s v="-"/>
    <n v="0"/>
    <n v="0"/>
    <s v="-"/>
    <n v="0"/>
  </r>
  <r>
    <s v="693"/>
    <x v="28"/>
    <x v="0"/>
    <s v="013"/>
    <s v="Z1B8050578"/>
    <s v="1694"/>
    <s v="NC"/>
    <s v=""/>
    <s v="00000053"/>
    <s v=""/>
    <s v="00152719"/>
    <s v="28/5/2021"/>
    <n v="5750500"/>
    <s v="VEN"/>
    <s v="RICHARD VELASCO &lt;3"/>
    <s v="V10796049"/>
    <n v="-4588000"/>
    <n v="0"/>
    <n v="-4588000"/>
    <n v="0"/>
    <s v="-"/>
    <n v="0"/>
    <n v="0"/>
    <s v="-"/>
    <n v="0"/>
    <n v="0"/>
    <s v="-"/>
    <n v="0"/>
    <n v="0"/>
    <s v="-"/>
    <n v="0"/>
  </r>
  <r>
    <s v="694"/>
    <x v="28"/>
    <x v="0"/>
    <s v="014"/>
    <s v="Z1F0000338"/>
    <s v="1579"/>
    <s v="FC"/>
    <s v="00063011-00063126"/>
    <s v=""/>
    <s v=""/>
    <s v=""/>
    <s v=""/>
    <n v="0"/>
    <s v=""/>
    <s v="VENTAS NO CONTRIBUYENTES"/>
    <s v=""/>
    <n v="773147440"/>
    <n v="0"/>
    <n v="633658600"/>
    <n v="0"/>
    <s v="-"/>
    <n v="0"/>
    <n v="120249000"/>
    <s v="16"/>
    <n v="19239840"/>
    <n v="0"/>
    <s v="-"/>
    <n v="0"/>
    <n v="0"/>
    <s v="-"/>
    <n v="0"/>
  </r>
  <r>
    <s v="695"/>
    <x v="28"/>
    <x v="0"/>
    <s v="015"/>
    <s v="Z1B8050356"/>
    <s v="1715"/>
    <s v="FC"/>
    <s v="00089923-00089974"/>
    <s v=""/>
    <s v=""/>
    <s v=""/>
    <s v=""/>
    <n v="0"/>
    <s v=""/>
    <s v="VENTAS NO CONTRIBUYENTES"/>
    <s v=""/>
    <n v="2473182115.4400001"/>
    <n v="0"/>
    <n v="1977558417"/>
    <n v="0"/>
    <s v="-"/>
    <n v="0"/>
    <n v="427261809"/>
    <s v="16"/>
    <n v="68361889.439999998"/>
    <n v="0"/>
    <s v="-"/>
    <n v="0"/>
    <n v="0"/>
    <s v="-"/>
    <n v="0"/>
  </r>
  <r>
    <s v="696"/>
    <x v="28"/>
    <x v="0"/>
    <s v="017"/>
    <s v="Z7C0004030"/>
    <s v="0174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97"/>
    <x v="29"/>
    <x v="0"/>
    <s v="001"/>
    <s v="Z1F0000700"/>
    <s v="1555"/>
    <s v="FC"/>
    <s v="24526000-24622000"/>
    <s v=""/>
    <s v=""/>
    <s v=""/>
    <s v=""/>
    <n v="0"/>
    <s v=""/>
    <s v="VENTAS NO CONTRIBUYENTES"/>
    <s v=""/>
    <n v="2966694732.7179995"/>
    <n v="0"/>
    <n v="2372232678"/>
    <n v="0"/>
    <s v="-"/>
    <n v="0"/>
    <n v="512467288.55000001"/>
    <s v="16"/>
    <n v="81994766.167999998"/>
    <n v="0"/>
    <s v="-"/>
    <n v="0"/>
    <n v="0"/>
    <s v="-"/>
    <n v="0"/>
  </r>
  <r>
    <s v="698"/>
    <x v="29"/>
    <x v="1"/>
    <s v="001"/>
    <s v="Z1F0017854"/>
    <s v="0465-0465"/>
    <s v="FC"/>
    <s v="00027312-00027365"/>
    <s v=""/>
    <s v=""/>
    <s v=""/>
    <s v=""/>
    <n v="0"/>
    <s v=""/>
    <s v="VENTAS NO CONTRIBUYENTES"/>
    <s v=""/>
    <n v="1581989911.4400001"/>
    <n v="0"/>
    <n v="1103714216"/>
    <n v="0"/>
    <s v="-"/>
    <n v="0"/>
    <n v="412306634"/>
    <s v="16"/>
    <n v="65969061.440000005"/>
    <n v="0"/>
    <s v="-"/>
    <n v="0"/>
    <n v="0"/>
    <s v="-"/>
    <n v="0"/>
  </r>
  <r>
    <s v="699"/>
    <x v="29"/>
    <x v="1"/>
    <s v="002"/>
    <s v="Z1F0017966"/>
    <s v="0461-0461"/>
    <s v="FC"/>
    <s v="00013651-00013716"/>
    <s v=""/>
    <s v=""/>
    <s v=""/>
    <s v=""/>
    <n v="0"/>
    <s v=""/>
    <s v="VENTAS NO CONTRIBUYENTES"/>
    <s v=""/>
    <n v="1741797584.0799999"/>
    <n v="0"/>
    <n v="1120147963.8800001"/>
    <n v="0"/>
    <s v="-"/>
    <n v="0"/>
    <n v="535904845"/>
    <s v="16"/>
    <n v="85744775.200000003"/>
    <n v="0"/>
    <s v="-"/>
    <n v="0"/>
    <n v="0"/>
    <s v="-"/>
    <n v="0"/>
  </r>
  <r>
    <s v="700"/>
    <x v="29"/>
    <x v="1"/>
    <s v="002"/>
    <s v="Z1F0017966"/>
    <s v="0461"/>
    <s v="FC"/>
    <s v="00013717"/>
    <s v=""/>
    <s v=""/>
    <s v=""/>
    <s v=""/>
    <n v="0"/>
    <s v=""/>
    <s v="TECH SOURCE DISTRIBUIDORES C.A"/>
    <s v="J500036833"/>
    <n v="111274759.55"/>
    <n v="0"/>
    <n v="71641940"/>
    <n v="34166223.75"/>
    <s v="16"/>
    <n v="5466595.7999999998"/>
    <n v="0"/>
    <s v="-"/>
    <n v="0"/>
    <n v="0"/>
    <s v="-"/>
    <n v="0"/>
    <n v="0"/>
    <s v="-"/>
    <n v="0"/>
  </r>
  <r>
    <s v="701"/>
    <x v="29"/>
    <x v="1"/>
    <s v="002"/>
    <s v="Z1F0017966"/>
    <s v="0461-0461"/>
    <s v="FC"/>
    <s v="00013718-00013769"/>
    <s v=""/>
    <s v=""/>
    <s v=""/>
    <s v=""/>
    <n v="0"/>
    <s v=""/>
    <s v="VENTAS NO CONTRIBUYENTES"/>
    <s v=""/>
    <n v="1090534845.52"/>
    <n v="0"/>
    <n v="651281216"/>
    <n v="0"/>
    <s v="-"/>
    <n v="0"/>
    <n v="378666922"/>
    <s v="16"/>
    <n v="60586707.520000003"/>
    <n v="0"/>
    <s v="-"/>
    <n v="0"/>
    <n v="0"/>
    <s v="-"/>
    <n v="0"/>
  </r>
  <r>
    <s v="702"/>
    <x v="29"/>
    <x v="2"/>
    <s v="002"/>
    <s v="Z1F0008858"/>
    <s v="0915-0915"/>
    <s v="FC"/>
    <s v="00120671-00120748"/>
    <s v=""/>
    <s v=""/>
    <s v=""/>
    <s v=""/>
    <n v="0"/>
    <s v=""/>
    <s v="VENTAS NO CONTRIBUYENTES"/>
    <s v=""/>
    <n v="790189825.5"/>
    <n v="0"/>
    <n v="695330941.5"/>
    <n v="0"/>
    <s v="-"/>
    <n v="0"/>
    <n v="81774900"/>
    <s v="16"/>
    <n v="13083984"/>
    <n v="0"/>
    <s v="-"/>
    <n v="0"/>
    <n v="0"/>
    <s v="-"/>
    <n v="0"/>
  </r>
  <r>
    <s v="703"/>
    <x v="29"/>
    <x v="0"/>
    <s v="002"/>
    <s v="Z1B8050002"/>
    <s v="1890"/>
    <s v="FC"/>
    <s v="00172355"/>
    <s v=""/>
    <s v=""/>
    <s v=""/>
    <s v=""/>
    <n v="0"/>
    <s v=""/>
    <s v="INVERSIONES JVP"/>
    <s v="J405612711"/>
    <n v="12969625"/>
    <n v="0"/>
    <n v="12969625"/>
    <n v="0"/>
    <s v="-"/>
    <n v="0"/>
    <n v="0"/>
    <s v="-"/>
    <n v="0"/>
    <n v="0"/>
    <s v="-"/>
    <n v="0"/>
    <n v="0"/>
    <s v="-"/>
    <n v="0"/>
  </r>
  <r>
    <s v="704"/>
    <x v="29"/>
    <x v="0"/>
    <s v="002"/>
    <s v="Z1B8050002"/>
    <s v="1890"/>
    <s v="FC"/>
    <s v="00172305-00172354"/>
    <s v=""/>
    <s v=""/>
    <s v=""/>
    <s v=""/>
    <n v="0"/>
    <s v=""/>
    <s v="VENTAS NO CONTRIBUYENTES"/>
    <s v=""/>
    <n v="1576703943.02"/>
    <n v="0"/>
    <n v="1259322429.25"/>
    <n v="0"/>
    <s v="-"/>
    <n v="0"/>
    <n v="273604753.25"/>
    <s v="16"/>
    <n v="43776760.519999996"/>
    <n v="0"/>
    <s v="-"/>
    <n v="0"/>
    <n v="0"/>
    <s v="-"/>
    <n v="0"/>
  </r>
  <r>
    <s v="705"/>
    <x v="29"/>
    <x v="0"/>
    <s v="002"/>
    <s v="Z1B8050002"/>
    <s v="1890"/>
    <s v="FC"/>
    <s v="00172356-00172363"/>
    <s v=""/>
    <s v=""/>
    <s v=""/>
    <s v=""/>
    <n v="0"/>
    <s v=""/>
    <s v="VENTAS NO CONTRIBUYENTES"/>
    <s v=""/>
    <n v="155829359.62"/>
    <n v="0"/>
    <n v="134853890.75"/>
    <n v="0"/>
    <s v="-"/>
    <n v="0"/>
    <n v="18082300.75"/>
    <s v="-"/>
    <n v="2893168.12"/>
    <n v="0"/>
    <s v="-"/>
    <n v="0"/>
    <n v="0"/>
    <s v="-"/>
    <n v="0"/>
  </r>
  <r>
    <s v="706"/>
    <x v="29"/>
    <x v="0"/>
    <s v="002"/>
    <s v="Z1B8050149"/>
    <s v="1811"/>
    <s v="FC "/>
    <s v="00210257-00210341"/>
    <m/>
    <m/>
    <m/>
    <m/>
    <n v="0"/>
    <m/>
    <s v="VENTAS NO CONTRIBUYENTES"/>
    <m/>
    <n v="1001297006.3975999"/>
    <n v="0"/>
    <n v="983957006.39999998"/>
    <n v="0"/>
    <s v="-"/>
    <n v="0"/>
    <n v="14948275.859999999"/>
    <s v="-"/>
    <n v="2391724.1376"/>
    <n v="0"/>
    <s v="-"/>
    <n v="0"/>
    <n v="0"/>
    <s v="-"/>
    <n v="0"/>
  </r>
  <r>
    <s v="707"/>
    <x v="29"/>
    <x v="0"/>
    <s v="002"/>
    <s v="Z1B8050149"/>
    <s v="1811"/>
    <s v="NC"/>
    <m/>
    <s v="00001255-00001256"/>
    <m/>
    <m/>
    <m/>
    <n v="0"/>
    <m/>
    <s v="VENTAS NO CONTRIBUYENTES"/>
    <m/>
    <n v="-43695000"/>
    <n v="0"/>
    <n v="-43695000"/>
    <n v="0"/>
    <s v="-"/>
    <n v="0"/>
    <n v="0"/>
    <s v="-"/>
    <n v="0"/>
    <n v="0"/>
    <s v="-"/>
    <n v="0"/>
    <n v="0"/>
    <s v="-"/>
    <n v="0"/>
  </r>
  <r>
    <s v="708"/>
    <x v="29"/>
    <x v="0"/>
    <s v="002"/>
    <s v="Z1B8050365"/>
    <s v="1297-1298"/>
    <s v="FC "/>
    <s v="00088279"/>
    <m/>
    <m/>
    <m/>
    <m/>
    <n v="0"/>
    <m/>
    <s v="CAJA SIN ACTIVIDAD"/>
    <m/>
    <n v="0"/>
    <n v="0"/>
    <n v="0"/>
    <n v="0"/>
    <s v="-"/>
    <n v="0"/>
    <n v="0"/>
    <s v="-"/>
    <n v="0"/>
    <n v="0"/>
    <s v="-"/>
    <n v="0"/>
    <n v="0"/>
    <s v="-"/>
    <n v="0"/>
  </r>
  <r>
    <s v="709"/>
    <x v="29"/>
    <x v="0"/>
    <s v="003"/>
    <s v="Z1B8051199"/>
    <s v="1976"/>
    <s v="FC"/>
    <s v="00201817-00201880"/>
    <s v=""/>
    <s v=""/>
    <s v=""/>
    <s v=""/>
    <n v="0"/>
    <s v=""/>
    <s v="VENTAS NO CONTRIBUYENTES"/>
    <s v=""/>
    <n v="2290189756"/>
    <n v="0"/>
    <n v="1809109872.5"/>
    <n v="0"/>
    <s v="-"/>
    <n v="0"/>
    <n v="414724037.5"/>
    <s v="16"/>
    <n v="66355846"/>
    <n v="0"/>
    <s v="-"/>
    <n v="0"/>
    <n v="0"/>
    <s v="-"/>
    <n v="0"/>
  </r>
  <r>
    <s v="710"/>
    <x v="29"/>
    <x v="1"/>
    <s v="003"/>
    <s v="Z1F0017848"/>
    <s v="0456-0456"/>
    <s v="FC"/>
    <s v="00022338-00022354"/>
    <s v=""/>
    <s v=""/>
    <s v=""/>
    <s v=""/>
    <n v="0"/>
    <s v=""/>
    <s v="VENTAS NO CONTRIBUYENTES"/>
    <s v=""/>
    <n v="205560878.94"/>
    <n v="0"/>
    <n v="96727435.5"/>
    <n v="0"/>
    <s v="-"/>
    <n v="0"/>
    <n v="93821934"/>
    <s v="16"/>
    <n v="15011509.440000001"/>
    <n v="0"/>
    <s v="-"/>
    <n v="0"/>
    <n v="0"/>
    <s v="-"/>
    <n v="0"/>
  </r>
  <r>
    <s v="711"/>
    <x v="29"/>
    <x v="2"/>
    <s v="003"/>
    <s v="Z1F0008965"/>
    <s v="0904-0904"/>
    <s v="FC"/>
    <s v="00116676-00116791"/>
    <s v=""/>
    <s v=""/>
    <s v=""/>
    <s v=""/>
    <n v="0"/>
    <s v=""/>
    <s v="VENTAS NO CONTRIBUYENTES"/>
    <s v=""/>
    <n v="1199410616"/>
    <n v="0"/>
    <n v="1072579696"/>
    <n v="0"/>
    <s v="-"/>
    <n v="0"/>
    <n v="109337000"/>
    <s v="-"/>
    <n v="17493920"/>
    <n v="0"/>
    <s v="-"/>
    <n v="0"/>
    <n v="0"/>
    <s v="-"/>
    <n v="0"/>
  </r>
  <r>
    <s v="712"/>
    <x v="29"/>
    <x v="0"/>
    <s v="004"/>
    <s v="Z1B8050937"/>
    <s v="1819"/>
    <s v="NC"/>
    <s v=""/>
    <s v="00000193"/>
    <s v=""/>
    <s v="00167723"/>
    <s v="29/5/2021"/>
    <n v="305366223.39999998"/>
    <s v="VEN"/>
    <s v="INGRID CASTRO"/>
    <s v="V6310110"/>
    <n v="-18978400"/>
    <n v="0"/>
    <n v="-18978400"/>
    <n v="0"/>
    <s v="-"/>
    <n v="0"/>
    <n v="0"/>
    <s v="-"/>
    <n v="0"/>
    <n v="0"/>
    <s v="-"/>
    <n v="0"/>
    <n v="0"/>
    <s v="-"/>
    <n v="0"/>
  </r>
  <r>
    <s v="713"/>
    <x v="29"/>
    <x v="0"/>
    <s v="004"/>
    <s v="Z1B8050937"/>
    <s v="1819"/>
    <s v="FC"/>
    <s v="00167783-00167859"/>
    <s v=""/>
    <s v=""/>
    <s v=""/>
    <s v=""/>
    <n v="0"/>
    <s v=""/>
    <s v="VENTAS NO CONTRIBUYENTES"/>
    <s v=""/>
    <n v="3322634811.7200003"/>
    <n v="0"/>
    <n v="2464068491.5"/>
    <n v="0"/>
    <s v="-"/>
    <n v="0"/>
    <n v="740143379.5"/>
    <s v="-"/>
    <n v="118422940.71999998"/>
    <n v="0"/>
    <s v="-"/>
    <n v="0"/>
    <n v="0"/>
    <s v="-"/>
    <n v="0"/>
  </r>
  <r>
    <s v="714"/>
    <x v="29"/>
    <x v="1"/>
    <s v="004"/>
    <s v="Z1F0017963"/>
    <s v="0458-0458"/>
    <s v="FC"/>
    <s v="00013716-00013762"/>
    <s v=""/>
    <s v=""/>
    <s v=""/>
    <s v=""/>
    <n v="0"/>
    <s v=""/>
    <s v="VENTAS NO CONTRIBUYENTES"/>
    <s v=""/>
    <n v="985946283.38"/>
    <n v="0"/>
    <n v="700419280.5"/>
    <n v="0"/>
    <s v="-"/>
    <n v="0"/>
    <n v="246143968"/>
    <s v="16"/>
    <n v="39383034.880000003"/>
    <n v="0"/>
    <s v="-"/>
    <n v="0"/>
    <n v="0"/>
    <s v="-"/>
    <n v="0"/>
  </r>
  <r>
    <s v="715"/>
    <x v="29"/>
    <x v="1"/>
    <s v="004"/>
    <s v="Z1F0017963"/>
    <s v="0458"/>
    <s v="FC"/>
    <s v="00013763"/>
    <s v=""/>
    <s v=""/>
    <s v=""/>
    <s v=""/>
    <n v="0"/>
    <s v=""/>
    <s v="VIDA AGUA PURIFICADA"/>
    <s v="J412413007"/>
    <n v="20853933.120000001"/>
    <n v="0"/>
    <n v="16368930"/>
    <n v="3866382"/>
    <s v="16"/>
    <n v="618621.12"/>
    <n v="0"/>
    <s v="-"/>
    <n v="0"/>
    <n v="0"/>
    <s v="-"/>
    <n v="0"/>
    <n v="0"/>
    <s v="-"/>
    <n v="0"/>
  </r>
  <r>
    <s v="716"/>
    <x v="29"/>
    <x v="1"/>
    <s v="004"/>
    <s v="Z1F0017963"/>
    <s v="0458-0458"/>
    <s v="FC"/>
    <s v="00013764-00013765"/>
    <s v=""/>
    <s v=""/>
    <s v=""/>
    <s v=""/>
    <n v="0"/>
    <s v=""/>
    <s v="VENTAS NO CONTRIBUYENTES"/>
    <s v=""/>
    <n v="199349273.75"/>
    <n v="0"/>
    <n v="170958853.75"/>
    <n v="0"/>
    <s v="-"/>
    <n v="0"/>
    <n v="24474500"/>
    <s v="-"/>
    <n v="3915920"/>
    <n v="0"/>
    <s v="-"/>
    <n v="0"/>
    <n v="0"/>
    <s v="-"/>
    <n v="0"/>
  </r>
  <r>
    <s v="717"/>
    <x v="29"/>
    <x v="0"/>
    <s v="005"/>
    <s v="Z1B8050363"/>
    <s v="1969"/>
    <s v="FC"/>
    <s v="00182118-00182207"/>
    <s v=""/>
    <s v=""/>
    <s v=""/>
    <s v=""/>
    <n v="0"/>
    <s v=""/>
    <s v="VENTAS NO CONTRIBUYENTES"/>
    <s v=""/>
    <n v="3693643445.4800005"/>
    <n v="0"/>
    <n v="2905428277.75"/>
    <n v="0"/>
    <s v="-"/>
    <n v="0"/>
    <n v="679495834.25"/>
    <s v="-"/>
    <n v="108719333.48"/>
    <n v="0"/>
    <s v="-"/>
    <n v="0"/>
    <n v="0"/>
    <s v="-"/>
    <n v="0"/>
  </r>
  <r>
    <s v="718"/>
    <x v="29"/>
    <x v="1"/>
    <s v="005"/>
    <s v="Z1F0017998"/>
    <s v="0451-0451"/>
    <s v="FC"/>
    <s v="00017662-00017733"/>
    <s v=""/>
    <s v=""/>
    <s v=""/>
    <s v=""/>
    <n v="0"/>
    <s v=""/>
    <s v="VENTAS NO CONTRIBUYENTES"/>
    <s v=""/>
    <n v="1492588351.4136"/>
    <n v="0"/>
    <n v="979049950"/>
    <n v="0"/>
    <s v="-"/>
    <n v="0"/>
    <n v="442705518.45999998"/>
    <s v="16"/>
    <n v="70832882.953600004"/>
    <n v="0"/>
    <s v="-"/>
    <n v="0"/>
    <n v="0"/>
    <s v="-"/>
    <n v="0"/>
  </r>
  <r>
    <s v="719"/>
    <x v="29"/>
    <x v="0"/>
    <s v="006"/>
    <s v="Z1B8044815"/>
    <s v="-"/>
    <s v="FC"/>
    <s v="00161785-00161872"/>
    <s v=""/>
    <s v=""/>
    <s v=""/>
    <s v=""/>
    <n v="0"/>
    <s v=""/>
    <s v="VENTAS NO CONTRIBUYENTES"/>
    <s v=""/>
    <n v="2524913294.7500005"/>
    <n v="0"/>
    <n v="1987324823.25"/>
    <n v="0"/>
    <s v="-"/>
    <n v="0"/>
    <n v="463438337.5"/>
    <s v="-"/>
    <n v="74150133.999999985"/>
    <n v="0"/>
    <s v="-"/>
    <n v="0"/>
    <n v="0"/>
    <s v="-"/>
    <n v="0"/>
  </r>
  <r>
    <s v="720"/>
    <x v="29"/>
    <x v="1"/>
    <s v="006"/>
    <s v="Z1F0017787"/>
    <s v="0423-0423"/>
    <s v="FC"/>
    <s v="00007516-00007566"/>
    <s v=""/>
    <s v=""/>
    <s v=""/>
    <s v=""/>
    <n v="0"/>
    <s v=""/>
    <s v="VENTAS NO CONTRIBUYENTES"/>
    <s v=""/>
    <n v="1284423502.72"/>
    <n v="0"/>
    <n v="814809025"/>
    <n v="0"/>
    <s v="-"/>
    <n v="0"/>
    <n v="404840067"/>
    <s v="16"/>
    <n v="64774410.719999999"/>
    <n v="0"/>
    <s v="-"/>
    <n v="0"/>
    <n v="0"/>
    <s v="-"/>
    <n v="0"/>
  </r>
  <r>
    <s v="721"/>
    <x v="29"/>
    <x v="1"/>
    <s v="006"/>
    <s v="Z1F0017787"/>
    <s v="0423"/>
    <s v="FC"/>
    <s v="00007567"/>
    <s v=""/>
    <s v=""/>
    <s v=""/>
    <s v=""/>
    <n v="0"/>
    <s v=""/>
    <s v="BODEGON BIELE VITE C.A."/>
    <s v="J410610832"/>
    <n v="41338252"/>
    <n v="0"/>
    <n v="31000"/>
    <n v="35609700"/>
    <s v="16"/>
    <n v="5697552"/>
    <n v="0"/>
    <s v="-"/>
    <n v="0"/>
    <n v="0"/>
    <s v="-"/>
    <n v="0"/>
    <n v="0"/>
    <s v="-"/>
    <n v="0"/>
  </r>
  <r>
    <s v="722"/>
    <x v="29"/>
    <x v="1"/>
    <s v="006"/>
    <s v="Z1F0017787"/>
    <s v="0423-0423"/>
    <s v="FC"/>
    <s v="00007568-00007569"/>
    <s v=""/>
    <s v=""/>
    <s v=""/>
    <s v=""/>
    <n v="0"/>
    <s v=""/>
    <s v="VENTAS NO CONTRIBUYENTES"/>
    <s v=""/>
    <n v="60255206"/>
    <n v="0"/>
    <n v="51045850"/>
    <n v="0"/>
    <s v="-"/>
    <n v="0"/>
    <n v="7939100"/>
    <s v="16"/>
    <n v="1270256"/>
    <n v="0"/>
    <s v="-"/>
    <n v="0"/>
    <n v="0"/>
    <s v="-"/>
    <n v="0"/>
  </r>
  <r>
    <s v="723"/>
    <x v="29"/>
    <x v="1"/>
    <s v="006"/>
    <s v="Z1F0017787"/>
    <s v="0423"/>
    <s v="NC"/>
    <s v=""/>
    <s v="00000032"/>
    <s v=""/>
    <s v="00017351"/>
    <s v="24-05-2021"/>
    <n v="18245342.5"/>
    <s v="VEN"/>
    <s v="TEDDY RIOS"/>
    <s v="V13127698"/>
    <n v="-3419300"/>
    <n v="0"/>
    <n v="-3419300"/>
    <n v="0"/>
    <s v="-"/>
    <n v="0"/>
    <n v="0"/>
    <s v="-"/>
    <n v="0"/>
    <n v="0"/>
    <s v="-"/>
    <n v="0"/>
    <n v="0"/>
    <s v="-"/>
    <n v="0"/>
  </r>
  <r>
    <s v="724"/>
    <x v="29"/>
    <x v="0"/>
    <s v="007"/>
    <s v="Z1B8050013"/>
    <s v="1918"/>
    <s v="FC"/>
    <s v="00180862"/>
    <s v=""/>
    <s v=""/>
    <s v=""/>
    <s v=""/>
    <n v="0"/>
    <s v=""/>
    <s v="GRUPO CORPORATIVO MANUBER C.A"/>
    <s v="J-40982131-5"/>
    <n v="18754752"/>
    <n v="0"/>
    <n v="7114500"/>
    <n v="10034700"/>
    <s v="16"/>
    <n v="1605552"/>
    <n v="0"/>
    <s v="-"/>
    <n v="0"/>
    <n v="0"/>
    <s v="-"/>
    <n v="0"/>
    <n v="0"/>
    <s v="-"/>
    <n v="0"/>
  </r>
  <r>
    <s v="725"/>
    <x v="29"/>
    <x v="0"/>
    <s v="007"/>
    <s v="Z1B8050013"/>
    <s v="1918"/>
    <s v="FC"/>
    <s v="00180842-00180861"/>
    <s v=""/>
    <s v=""/>
    <s v=""/>
    <s v=""/>
    <n v="0"/>
    <s v=""/>
    <s v="VENTAS NO CONTRIBUYENTES"/>
    <s v=""/>
    <n v="747419017.27999997"/>
    <n v="0"/>
    <n v="643660285"/>
    <n v="0"/>
    <s v="-"/>
    <n v="0"/>
    <n v="89447183"/>
    <s v="-"/>
    <n v="14311549.279999999"/>
    <n v="0"/>
    <s v="-"/>
    <n v="0"/>
    <n v="0"/>
    <s v="-"/>
    <n v="0"/>
  </r>
  <r>
    <s v="726"/>
    <x v="29"/>
    <x v="0"/>
    <s v="007"/>
    <s v="Z1B8050013"/>
    <s v="1918"/>
    <s v="FC"/>
    <s v="00180863-00180917"/>
    <s v=""/>
    <s v=""/>
    <s v=""/>
    <s v=""/>
    <n v="0"/>
    <s v=""/>
    <s v="VENTAS NO CONTRIBUYENTES"/>
    <s v=""/>
    <n v="2129852902.7400002"/>
    <n v="0"/>
    <n v="1589563558"/>
    <n v="0"/>
    <s v="-"/>
    <n v="0"/>
    <n v="465766676.5"/>
    <s v="16"/>
    <n v="74522668.24000001"/>
    <n v="0"/>
    <s v="-"/>
    <n v="0"/>
    <n v="0"/>
    <s v="-"/>
    <n v="0"/>
  </r>
  <r>
    <s v="727"/>
    <x v="29"/>
    <x v="1"/>
    <s v="008"/>
    <s v="Z1F0017970"/>
    <s v="0089-0089"/>
    <s v="FC"/>
    <s v="00001322-00001347"/>
    <s v=""/>
    <s v=""/>
    <s v=""/>
    <s v=""/>
    <n v="0"/>
    <s v=""/>
    <s v="VENTAS NO CONTRIBUYENTES"/>
    <s v=""/>
    <n v="184318932"/>
    <n v="0"/>
    <n v="35743000"/>
    <n v="0"/>
    <s v="-"/>
    <n v="0"/>
    <n v="128082700"/>
    <s v="16"/>
    <n v="20493232"/>
    <n v="0"/>
    <s v="-"/>
    <n v="0"/>
    <n v="0"/>
    <s v="-"/>
    <n v="0"/>
  </r>
  <r>
    <s v="728"/>
    <x v="29"/>
    <x v="0"/>
    <s v="008"/>
    <s v="Z1B8050003"/>
    <s v="1834"/>
    <s v="FC"/>
    <s v="00179029-00179109"/>
    <s v=""/>
    <s v=""/>
    <s v=""/>
    <s v=""/>
    <n v="0"/>
    <s v=""/>
    <s v="VENTAS NO CONTRIBUYENTES"/>
    <s v=""/>
    <n v="3049810240.5500002"/>
    <n v="0"/>
    <n v="2193195663.25"/>
    <n v="0"/>
    <s v="-"/>
    <n v="0"/>
    <n v="738460842.5"/>
    <s v="16"/>
    <n v="118153734.80000001"/>
    <n v="0"/>
    <s v="-"/>
    <n v="0"/>
    <n v="0"/>
    <s v="-"/>
    <n v="0"/>
  </r>
  <r>
    <s v="729"/>
    <x v="29"/>
    <x v="0"/>
    <s v="009"/>
    <s v="Z1B8014458"/>
    <s v="1884"/>
    <s v="NC"/>
    <s v=""/>
    <s v="00000156"/>
    <s v=""/>
    <s v="00182801"/>
    <s v="30/5/2021"/>
    <n v="18431244"/>
    <s v="VEN"/>
    <s v="WILMER PIÑANGO"/>
    <s v="V19466925 "/>
    <n v="-8495550"/>
    <n v="0"/>
    <n v="-8495550"/>
    <n v="0"/>
    <s v="-"/>
    <n v="0"/>
    <n v="0"/>
    <s v="-"/>
    <n v="0"/>
    <n v="0"/>
    <s v="-"/>
    <n v="0"/>
    <n v="0"/>
    <s v="-"/>
    <n v="0"/>
  </r>
  <r>
    <s v="730"/>
    <x v="29"/>
    <x v="0"/>
    <s v="009"/>
    <s v="Z1B8014458"/>
    <s v="1884"/>
    <s v="FC"/>
    <s v="00182780-00182848"/>
    <s v=""/>
    <s v=""/>
    <s v=""/>
    <s v=""/>
    <n v="0"/>
    <s v=""/>
    <s v="VENTAS NO CONTRIBUYENTES"/>
    <s v=""/>
    <n v="2343265134.6199999"/>
    <n v="0"/>
    <n v="1710222256"/>
    <n v="0"/>
    <s v="-"/>
    <n v="0"/>
    <n v="545726619.5"/>
    <s v="16"/>
    <n v="87316259.11999999"/>
    <n v="0"/>
    <s v="-"/>
    <n v="0"/>
    <n v="0"/>
    <s v="-"/>
    <n v="0"/>
  </r>
  <r>
    <s v="731"/>
    <x v="29"/>
    <x v="0"/>
    <s v="010"/>
    <s v="Z1F0000341"/>
    <s v="1358"/>
    <s v="NC"/>
    <s v=""/>
    <s v="00000169"/>
    <s v=""/>
    <s v="80110000"/>
    <s v="30/5/2021"/>
    <n v="51064877.100000001"/>
    <s v="VEN"/>
    <s v="DANNY AGUILERA"/>
    <s v="V14850156"/>
    <n v="-51064877.100000001"/>
    <n v="0"/>
    <n v="-36066950"/>
    <n v="0"/>
    <s v="-"/>
    <n v="0"/>
    <n v="-12929247.5"/>
    <s v="16"/>
    <n v="-2068679.6"/>
    <n v="0"/>
    <s v="-"/>
    <n v="0"/>
    <n v="0"/>
    <s v="-"/>
    <n v="0"/>
  </r>
  <r>
    <s v="732"/>
    <x v="29"/>
    <x v="0"/>
    <s v="010"/>
    <s v="Z1F0000341"/>
    <s v="1358"/>
    <s v="FC"/>
    <s v="00080108-00080163"/>
    <s v=""/>
    <s v=""/>
    <s v=""/>
    <s v=""/>
    <n v="0"/>
    <s v=""/>
    <s v="VENTAS NO CONTRIBUYENTES"/>
    <s v=""/>
    <n v="1936239264.1299999"/>
    <n v="0"/>
    <n v="1459173793.5"/>
    <n v="0"/>
    <s v="-"/>
    <n v="0"/>
    <n v="411263336.75"/>
    <s v="16"/>
    <n v="65802133.879999995"/>
    <n v="0"/>
    <s v="-"/>
    <n v="0"/>
    <n v="0"/>
    <s v="-"/>
    <n v="0"/>
  </r>
  <r>
    <s v="733"/>
    <x v="29"/>
    <x v="0"/>
    <s v="011"/>
    <s v="Z1F0004616"/>
    <s v="0789-0789"/>
    <s v="FC"/>
    <s v="00106225-00106263"/>
    <s v=""/>
    <s v=""/>
    <s v=""/>
    <s v=""/>
    <n v="0"/>
    <s v=""/>
    <s v="VENTAS NO CONTRIBUYENTES"/>
    <s v=""/>
    <n v="516413090"/>
    <n v="0"/>
    <n v="489802690"/>
    <n v="0"/>
    <s v="-"/>
    <n v="0"/>
    <n v="22940000"/>
    <s v="-"/>
    <n v="3670400"/>
    <n v="0"/>
    <s v="-"/>
    <n v="0"/>
    <n v="0"/>
    <s v="-"/>
    <n v="0"/>
  </r>
  <r>
    <s v="734"/>
    <x v="29"/>
    <x v="0"/>
    <s v="011"/>
    <s v="Z1F0004616"/>
    <s v="0789"/>
    <s v="FC"/>
    <s v="00106264"/>
    <s v=""/>
    <s v=""/>
    <s v=""/>
    <s v=""/>
    <n v="0"/>
    <s v=""/>
    <s v="NICOL ROJAS"/>
    <s v="V310262626 "/>
    <n v="14229000"/>
    <n v="0"/>
    <n v="14229000"/>
    <n v="0"/>
    <s v="-"/>
    <n v="0"/>
    <n v="0"/>
    <s v="-"/>
    <n v="0"/>
    <n v="0"/>
    <s v="-"/>
    <n v="0"/>
    <n v="0"/>
    <s v="-"/>
    <n v="0"/>
  </r>
  <r>
    <s v="735"/>
    <x v="29"/>
    <x v="0"/>
    <s v="011"/>
    <s v="Z1F0004616"/>
    <s v="0789-0789"/>
    <s v="FC"/>
    <s v="00106265-00106314"/>
    <s v=""/>
    <s v=""/>
    <s v=""/>
    <s v=""/>
    <n v="0"/>
    <s v=""/>
    <s v="VENTAS NO CONTRIBUYENTES"/>
    <s v=""/>
    <n v="467794199.5"/>
    <n v="0"/>
    <n v="419701295.5"/>
    <n v="0"/>
    <s v="-"/>
    <n v="0"/>
    <n v="41459400"/>
    <s v="16"/>
    <n v="6633504"/>
    <n v="0"/>
    <s v="-"/>
    <n v="0"/>
    <n v="0"/>
    <s v="-"/>
    <n v="0"/>
  </r>
  <r>
    <s v="736"/>
    <x v="29"/>
    <x v="0"/>
    <s v="012"/>
    <s v="Z1B8038506"/>
    <s v="1738-1739"/>
    <s v="FC"/>
    <s v="00075237-00075242"/>
    <s v=""/>
    <s v=""/>
    <s v=""/>
    <s v=""/>
    <n v="0"/>
    <s v=""/>
    <s v="VENTAS NO CONTRIBUYENTES"/>
    <s v=""/>
    <n v="204157444"/>
    <n v="0"/>
    <n v="44045544"/>
    <n v="0"/>
    <s v="-"/>
    <n v="0"/>
    <n v="138027500"/>
    <s v="16"/>
    <n v="22084400"/>
    <n v="0"/>
    <s v="-"/>
    <n v="0"/>
    <n v="0"/>
    <s v="-"/>
    <n v="0"/>
  </r>
  <r>
    <s v="737"/>
    <x v="29"/>
    <x v="0"/>
    <s v="013"/>
    <s v="Z1B8050578"/>
    <s v="1695-1695"/>
    <s v="FC"/>
    <s v="00152936-00152997"/>
    <s v=""/>
    <s v=""/>
    <s v=""/>
    <s v=""/>
    <n v="0"/>
    <s v=""/>
    <s v="VENTAS NO CONTRIBUYENTES"/>
    <s v=""/>
    <n v="704100778.5"/>
    <n v="0"/>
    <n v="640325718.5"/>
    <n v="0"/>
    <s v="-"/>
    <n v="0"/>
    <n v="54978500"/>
    <s v="16"/>
    <n v="8796560"/>
    <n v="0"/>
    <s v="-"/>
    <n v="0"/>
    <n v="0"/>
    <s v="-"/>
    <n v="0"/>
  </r>
  <r>
    <s v="738"/>
    <x v="29"/>
    <x v="0"/>
    <s v="014"/>
    <s v="Z1F0000338"/>
    <s v="1580"/>
    <s v="FC"/>
    <s v="00063127-00063250"/>
    <s v=""/>
    <s v=""/>
    <s v=""/>
    <s v=""/>
    <n v="0"/>
    <s v=""/>
    <s v="VENTAS NO CONTRIBUYENTES"/>
    <s v=""/>
    <n v="776494076"/>
    <n v="0"/>
    <n v="666704600"/>
    <n v="0"/>
    <s v="-"/>
    <n v="0"/>
    <n v="94646100"/>
    <s v="-"/>
    <n v="15143376"/>
    <n v="0"/>
    <s v="-"/>
    <n v="0"/>
    <n v="0"/>
    <s v="-"/>
    <n v="0"/>
  </r>
  <r>
    <s v="739"/>
    <x v="29"/>
    <x v="0"/>
    <s v="015"/>
    <s v="Z1B8050356"/>
    <s v="1716"/>
    <s v="FC"/>
    <s v="00089975-00090009"/>
    <s v=""/>
    <s v=""/>
    <s v=""/>
    <s v=""/>
    <n v="0"/>
    <s v=""/>
    <s v="VENTAS NO CONTRIBUYENTES"/>
    <s v=""/>
    <n v="1607337139.5699999"/>
    <n v="0"/>
    <n v="1273056099.0999999"/>
    <n v="0"/>
    <s v="-"/>
    <n v="0"/>
    <n v="288173310.75"/>
    <s v="16"/>
    <n v="46107729.720000006"/>
    <n v="0"/>
    <s v="-"/>
    <n v="0"/>
    <n v="0"/>
    <s v="-"/>
    <n v="0"/>
  </r>
  <r>
    <s v="740"/>
    <x v="29"/>
    <x v="0"/>
    <s v="017"/>
    <s v="Z7C0004030"/>
    <s v="0175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41"/>
    <x v="30"/>
    <x v="1"/>
    <s v="001"/>
    <s v="Z1F0017854"/>
    <s v="0466-0466"/>
    <s v="FC"/>
    <s v="00027368-00027408"/>
    <s v=""/>
    <s v=""/>
    <s v=""/>
    <s v=""/>
    <n v="0"/>
    <s v=""/>
    <s v="VENTAS NO CONTRIBUYENTES"/>
    <s v=""/>
    <n v="1099091270.678"/>
    <n v="0"/>
    <n v="722912026.29999995"/>
    <n v="0"/>
    <s v="-"/>
    <n v="0"/>
    <n v="324292452.05000001"/>
    <s v="-"/>
    <n v="51886792.327999987"/>
    <n v="0"/>
    <s v="-"/>
    <n v="0"/>
    <n v="0"/>
    <s v="-"/>
    <n v="0"/>
  </r>
  <r>
    <s v="742"/>
    <x v="30"/>
    <x v="0"/>
    <s v="001"/>
    <s v="Z1F0000700"/>
    <s v="1556"/>
    <s v="FC"/>
    <s v="24623000-24723001"/>
    <s v=""/>
    <s v=""/>
    <s v=""/>
    <s v=""/>
    <n v="0"/>
    <s v=""/>
    <s v="VENTAS NO CONTRIBUYENTES"/>
    <s v=""/>
    <n v="2675265102.4879999"/>
    <n v="0"/>
    <n v="2120732004.2999995"/>
    <n v="0"/>
    <s v="-"/>
    <n v="0"/>
    <n v="478045774.30000001"/>
    <s v="16"/>
    <n v="76487323.887999997"/>
    <n v="0"/>
    <s v="-"/>
    <n v="0"/>
    <n v="0"/>
    <s v="-"/>
    <n v="0"/>
  </r>
  <r>
    <s v="743"/>
    <x v="30"/>
    <x v="1"/>
    <s v="002"/>
    <s v="Z1F0017966"/>
    <s v="0462-0462"/>
    <s v="FC"/>
    <s v="00013770-00013779"/>
    <s v=""/>
    <s v=""/>
    <s v=""/>
    <s v=""/>
    <n v="0"/>
    <s v=""/>
    <s v="VENTAS NO CONTRIBUYENTES"/>
    <s v=""/>
    <n v="83272668"/>
    <n v="0"/>
    <n v="55374900"/>
    <n v="0"/>
    <s v="-"/>
    <n v="0"/>
    <n v="24049800"/>
    <s v="-"/>
    <n v="3847968"/>
    <n v="0"/>
    <s v="-"/>
    <n v="0"/>
    <n v="0"/>
    <s v="-"/>
    <n v="0"/>
  </r>
  <r>
    <s v="744"/>
    <x v="30"/>
    <x v="1"/>
    <s v="002"/>
    <s v="Z1F0017966"/>
    <s v="0462"/>
    <s v="FC"/>
    <s v="00013780"/>
    <s v=""/>
    <s v=""/>
    <s v=""/>
    <s v=""/>
    <n v="0"/>
    <s v=""/>
    <s v="GUIFEL CAFE"/>
    <s v="J406087882"/>
    <n v="7440000"/>
    <n v="0"/>
    <n v="7440000"/>
    <n v="0"/>
    <s v="-"/>
    <n v="0"/>
    <n v="0"/>
    <s v="-"/>
    <n v="0"/>
    <n v="0"/>
    <s v="-"/>
    <n v="0"/>
    <n v="0"/>
    <s v="-"/>
    <n v="0"/>
  </r>
  <r>
    <s v="745"/>
    <x v="30"/>
    <x v="1"/>
    <s v="002"/>
    <s v="Z1F0017966"/>
    <s v="0462-0463"/>
    <s v="FC"/>
    <s v="00013781-00013837"/>
    <s v=""/>
    <s v=""/>
    <s v=""/>
    <s v=""/>
    <n v="0"/>
    <s v=""/>
    <s v="VENTAS NO CONTRIBUYENTES"/>
    <s v=""/>
    <n v="1781128138.832"/>
    <n v="0"/>
    <n v="1079635879.3499999"/>
    <n v="0"/>
    <s v="-"/>
    <n v="0"/>
    <n v="604734706.45000005"/>
    <s v="16"/>
    <n v="96757553.032000005"/>
    <n v="0"/>
    <s v="-"/>
    <n v="0"/>
    <n v="0"/>
    <s v="-"/>
    <n v="0"/>
  </r>
  <r>
    <s v="746"/>
    <x v="30"/>
    <x v="0"/>
    <s v="002"/>
    <s v="Z1B8050149"/>
    <s v="1812"/>
    <s v="FC "/>
    <s v="00210342-00210388"/>
    <m/>
    <m/>
    <m/>
    <m/>
    <n v="0"/>
    <m/>
    <s v="VENTAS NO CONTRIBUYENTES"/>
    <m/>
    <n v="331334581.60000002"/>
    <n v="0"/>
    <n v="331334581.60000002"/>
    <n v="0"/>
    <s v="-"/>
    <n v="0"/>
    <n v="0"/>
    <s v="-"/>
    <n v="0"/>
    <n v="0"/>
    <s v="-"/>
    <n v="0"/>
    <n v="0"/>
    <s v="-"/>
    <n v="0"/>
  </r>
  <r>
    <s v="747"/>
    <x v="30"/>
    <x v="0"/>
    <s v="002"/>
    <s v="Z1B8050002"/>
    <s v="1891"/>
    <s v="FC"/>
    <s v="00172364-00172393"/>
    <s v=""/>
    <s v=""/>
    <s v=""/>
    <s v=""/>
    <n v="0"/>
    <s v=""/>
    <s v="VENTAS NO CONTRIBUYENTES"/>
    <s v=""/>
    <n v="811937790.06000018"/>
    <n v="0"/>
    <n v="598416306.1500001"/>
    <n v="0"/>
    <s v="-"/>
    <n v="0"/>
    <n v="184070244.75"/>
    <s v="-"/>
    <n v="29451239.16"/>
    <n v="0"/>
    <s v="-"/>
    <n v="0"/>
    <n v="0"/>
    <s v="-"/>
    <n v="0"/>
  </r>
  <r>
    <s v="748"/>
    <x v="30"/>
    <x v="2"/>
    <s v="002"/>
    <s v="Z1F0008858"/>
    <s v="0916-0916"/>
    <s v="FC"/>
    <s v="00120749-00120812"/>
    <s v=""/>
    <s v=""/>
    <s v=""/>
    <s v=""/>
    <n v="0"/>
    <s v=""/>
    <s v="VENTAS NO CONTRIBUYENTES"/>
    <s v=""/>
    <n v="543636319"/>
    <n v="0"/>
    <n v="516971979"/>
    <n v="0"/>
    <s v="-"/>
    <n v="0"/>
    <n v="22986500"/>
    <s v="-"/>
    <n v="3677840"/>
    <n v="0"/>
    <s v="-"/>
    <n v="0"/>
    <n v="0"/>
    <s v="-"/>
    <n v="0"/>
  </r>
  <r>
    <s v="749"/>
    <x v="30"/>
    <x v="1"/>
    <s v="003"/>
    <s v="Z1F0017848"/>
    <s v="0457-0457"/>
    <s v="FC"/>
    <s v="00022356-00022401"/>
    <s v=""/>
    <s v=""/>
    <s v=""/>
    <s v=""/>
    <n v="0"/>
    <s v=""/>
    <s v="VENTAS NO CONTRIBUYENTES"/>
    <s v=""/>
    <n v="1433491435.7980003"/>
    <n v="0"/>
    <n v="904011742.4000001"/>
    <n v="0"/>
    <s v="-"/>
    <n v="0"/>
    <n v="456448011.55000001"/>
    <s v="16"/>
    <n v="73031681.848000005"/>
    <n v="0"/>
    <s v="-"/>
    <n v="0"/>
    <n v="0"/>
    <s v="-"/>
    <n v="0"/>
  </r>
  <r>
    <s v="750"/>
    <x v="30"/>
    <x v="0"/>
    <s v="003"/>
    <s v="Z1B8051199"/>
    <s v="1977"/>
    <s v="FC"/>
    <s v="00201881-00201984"/>
    <s v=""/>
    <s v=""/>
    <s v=""/>
    <s v=""/>
    <n v="0"/>
    <s v=""/>
    <s v="VENTAS NO CONTRIBUYENTES"/>
    <s v=""/>
    <n v="3437755520.7019987"/>
    <n v="0"/>
    <n v="2568926036.4500003"/>
    <n v="0"/>
    <s v="-"/>
    <n v="0"/>
    <n v="748990934.69999993"/>
    <s v="16"/>
    <n v="119838549.552"/>
    <n v="0"/>
    <s v="-"/>
    <n v="0"/>
    <n v="0"/>
    <s v="-"/>
    <n v="0"/>
  </r>
  <r>
    <s v="751"/>
    <x v="30"/>
    <x v="0"/>
    <s v="003"/>
    <s v="Z1B8051199"/>
    <s v="1977"/>
    <s v="NC"/>
    <s v=""/>
    <s v="00000197"/>
    <s v=""/>
    <s v="00201939"/>
    <s v="31/5/2021"/>
    <n v="39313004"/>
    <s v="VEN"/>
    <s v="MARIA CARABALLO"/>
    <s v="V14850627"/>
    <n v="-9817080"/>
    <n v="0"/>
    <n v="0"/>
    <n v="0"/>
    <s v="-"/>
    <n v="0"/>
    <n v="-8463000"/>
    <s v="16"/>
    <n v="-1354080"/>
    <n v="0"/>
    <s v="-"/>
    <n v="0"/>
    <n v="0"/>
    <s v="-"/>
    <n v="0"/>
  </r>
  <r>
    <s v="752"/>
    <x v="30"/>
    <x v="2"/>
    <s v="003"/>
    <s v="Z1F0008965"/>
    <s v="0905-0905"/>
    <s v="FC"/>
    <s v="00116792-00116856"/>
    <s v=""/>
    <s v=""/>
    <s v=""/>
    <s v=""/>
    <n v="0"/>
    <s v=""/>
    <s v="VENTAS NO CONTRIBUYENTES"/>
    <s v=""/>
    <n v="612653211.6500001"/>
    <n v="0"/>
    <n v="560945933.25"/>
    <n v="0"/>
    <s v="-"/>
    <n v="0"/>
    <n v="44575240"/>
    <s v="16"/>
    <n v="7132038.4000000004"/>
    <n v="0"/>
    <s v="-"/>
    <n v="0"/>
    <n v="0"/>
    <s v="-"/>
    <n v="0"/>
  </r>
  <r>
    <s v="753"/>
    <x v="30"/>
    <x v="1"/>
    <s v="004"/>
    <s v="Z1F0017963"/>
    <s v="0459"/>
    <s v="FC"/>
    <s v="00013766"/>
    <s v=""/>
    <s v=""/>
    <s v=""/>
    <s v=""/>
    <n v="0"/>
    <s v=""/>
    <s v="ANDREA ALCALA"/>
    <s v="V18588270"/>
    <n v="151933164.41999999"/>
    <n v="0"/>
    <n v="100841124.5"/>
    <n v="0"/>
    <s v="-"/>
    <n v="0"/>
    <n v="44044862"/>
    <s v="16"/>
    <n v="7047177.9199999999"/>
    <n v="0"/>
    <s v="-"/>
    <n v="0"/>
    <n v="0"/>
    <s v="-"/>
    <n v="0"/>
  </r>
  <r>
    <s v="754"/>
    <x v="30"/>
    <x v="1"/>
    <s v="004"/>
    <s v="Z1F0017963"/>
    <s v="0459"/>
    <s v="FC"/>
    <s v="00013767"/>
    <s v=""/>
    <s v=""/>
    <s v=""/>
    <s v=""/>
    <n v="0"/>
    <s v=""/>
    <s v="BRILINE"/>
    <s v="J404431519"/>
    <n v="5465920"/>
    <n v="0"/>
    <n v="0"/>
    <n v="4712000"/>
    <s v="16"/>
    <n v="753920"/>
    <n v="0"/>
    <s v="-"/>
    <n v="0"/>
    <n v="0"/>
    <s v="-"/>
    <n v="0"/>
    <n v="0"/>
    <s v="-"/>
    <n v="0"/>
  </r>
  <r>
    <s v="755"/>
    <x v="30"/>
    <x v="1"/>
    <s v="004"/>
    <s v="Z1F0017963"/>
    <s v="0459-0459"/>
    <s v="FC"/>
    <s v="00013768-00013829"/>
    <s v=""/>
    <s v=""/>
    <s v=""/>
    <s v=""/>
    <n v="0"/>
    <s v=""/>
    <s v="VENTAS NO CONTRIBUYENTES"/>
    <s v=""/>
    <n v="1429477941.7899997"/>
    <n v="0"/>
    <n v="991224640.58999979"/>
    <n v="0"/>
    <s v="-"/>
    <n v="0"/>
    <n v="377804570"/>
    <s v="16"/>
    <n v="60448731.200000003"/>
    <n v="0"/>
    <s v="-"/>
    <n v="0"/>
    <n v="0"/>
    <s v="-"/>
    <n v="0"/>
  </r>
  <r>
    <s v="756"/>
    <x v="30"/>
    <x v="0"/>
    <s v="004"/>
    <s v="Z1B8050937"/>
    <s v="1820"/>
    <s v="FC"/>
    <s v="00167860-00167905"/>
    <s v=""/>
    <s v=""/>
    <s v=""/>
    <s v=""/>
    <n v="0"/>
    <s v=""/>
    <s v="VENTAS NO CONTRIBUYENTES"/>
    <s v=""/>
    <n v="1473753374.3179998"/>
    <n v="0"/>
    <n v="1227812079.8500001"/>
    <n v="0"/>
    <s v="-"/>
    <n v="0"/>
    <n v="212018357.29999998"/>
    <s v="16"/>
    <n v="33922937.167999998"/>
    <n v="0"/>
    <s v="-"/>
    <n v="0"/>
    <n v="0"/>
    <s v="-"/>
    <n v="0"/>
  </r>
  <r>
    <s v="757"/>
    <x v="30"/>
    <x v="0"/>
    <s v="004"/>
    <s v="Z1B8050937"/>
    <s v="1820"/>
    <s v="NC"/>
    <s v=""/>
    <s v="00000194"/>
    <s v=""/>
    <s v="00167890"/>
    <s v="31/5/2021"/>
    <n v="13832200"/>
    <s v="VEN"/>
    <s v="MARIBEL DA CONCEICAC"/>
    <s v="V16590497"/>
    <n v="-6987400"/>
    <n v="0"/>
    <n v="-6987400"/>
    <n v="0"/>
    <s v="-"/>
    <n v="0"/>
    <n v="0"/>
    <s v="-"/>
    <n v="0"/>
    <n v="0"/>
    <s v="-"/>
    <n v="0"/>
    <n v="0"/>
    <s v="-"/>
    <n v="0"/>
  </r>
  <r>
    <s v="758"/>
    <x v="30"/>
    <x v="1"/>
    <s v="005"/>
    <s v="Z1F0017998"/>
    <s v="0452-0452"/>
    <s v="FC"/>
    <s v="00017734-00017753"/>
    <s v=""/>
    <s v=""/>
    <s v=""/>
    <s v=""/>
    <n v="0"/>
    <s v=""/>
    <s v="VENTAS NO CONTRIBUYENTES"/>
    <s v=""/>
    <n v="561730210.39999998"/>
    <n v="0"/>
    <n v="374355146.5"/>
    <n v="0"/>
    <s v="-"/>
    <n v="0"/>
    <n v="161530227.5"/>
    <s v="-"/>
    <n v="25844836.400000002"/>
    <n v="0"/>
    <s v="-"/>
    <n v="0"/>
    <n v="0"/>
    <s v="-"/>
    <n v="0"/>
  </r>
  <r>
    <s v="759"/>
    <x v="30"/>
    <x v="0"/>
    <s v="005"/>
    <s v="Z1B8050363"/>
    <s v="1970"/>
    <s v="FC"/>
    <s v="00182208-00182300"/>
    <s v=""/>
    <s v=""/>
    <s v=""/>
    <s v=""/>
    <n v="0"/>
    <s v=""/>
    <s v="VENTAS NO CONTRIBUYENTES"/>
    <s v=""/>
    <n v="3424095679.5239997"/>
    <n v="0"/>
    <n v="2619614339.6999998"/>
    <n v="0"/>
    <s v="-"/>
    <n v="0"/>
    <n v="693518396.39999998"/>
    <s v="16"/>
    <n v="110962943.42399998"/>
    <n v="0"/>
    <s v="-"/>
    <n v="0"/>
    <n v="0"/>
    <s v="-"/>
    <n v="0"/>
  </r>
  <r>
    <s v="760"/>
    <x v="30"/>
    <x v="1"/>
    <s v="006"/>
    <s v="Z1F0017787"/>
    <s v="0424-0424"/>
    <s v="FC"/>
    <s v="00007570-00007618"/>
    <s v=""/>
    <s v=""/>
    <s v=""/>
    <s v=""/>
    <n v="0"/>
    <s v=""/>
    <s v="VENTAS NO CONTRIBUYENTES"/>
    <s v=""/>
    <n v="1194061740.8799999"/>
    <n v="0"/>
    <n v="764710009.4000001"/>
    <n v="0"/>
    <s v="-"/>
    <n v="0"/>
    <n v="370130803"/>
    <s v="-"/>
    <n v="59220928.479999997"/>
    <n v="0"/>
    <s v="-"/>
    <n v="0"/>
    <n v="0"/>
    <s v="-"/>
    <n v="0"/>
  </r>
  <r>
    <s v="761"/>
    <x v="30"/>
    <x v="0"/>
    <s v="006"/>
    <s v="Z1B8044815"/>
    <s v="1883"/>
    <s v="FC"/>
    <s v="00161873-00161955"/>
    <s v=""/>
    <s v=""/>
    <s v=""/>
    <s v=""/>
    <n v="0"/>
    <s v=""/>
    <s v="VENTAS NO CONTRIBUYENTES"/>
    <s v=""/>
    <n v="2731952974.4200006"/>
    <n v="0"/>
    <n v="2080907580.2000003"/>
    <n v="0"/>
    <s v="-"/>
    <n v="0"/>
    <n v="561246029.5"/>
    <s v="16"/>
    <n v="89799364.719999999"/>
    <n v="0"/>
    <s v="-"/>
    <n v="0"/>
    <n v="0"/>
    <s v="-"/>
    <n v="0"/>
  </r>
  <r>
    <s v="762"/>
    <x v="30"/>
    <x v="0"/>
    <s v="006"/>
    <s v="Z1B8044815"/>
    <s v="1883"/>
    <s v="FC"/>
    <s v="00161956"/>
    <s v=""/>
    <s v=""/>
    <s v=""/>
    <s v=""/>
    <n v="0"/>
    <s v=""/>
    <s v="MANTENIMIENTOS ARFERCA"/>
    <s v="J-41073527-9"/>
    <n v="4882800"/>
    <n v="0"/>
    <n v="4882800"/>
    <n v="0"/>
    <s v="-"/>
    <n v="0"/>
    <n v="0"/>
    <s v="-"/>
    <n v="0"/>
    <n v="0"/>
    <s v="-"/>
    <n v="0"/>
    <n v="0"/>
    <s v="-"/>
    <n v="0"/>
  </r>
  <r>
    <s v="763"/>
    <x v="30"/>
    <x v="0"/>
    <s v="006"/>
    <s v="Z1B8044815"/>
    <s v="1883"/>
    <s v="FC"/>
    <s v="00161957-00161977"/>
    <s v=""/>
    <s v=""/>
    <s v=""/>
    <s v=""/>
    <n v="0"/>
    <s v=""/>
    <s v="VENTAS NO CONTRIBUYENTES"/>
    <s v=""/>
    <n v="1122144164.9540002"/>
    <n v="0"/>
    <n v="761521744.55000019"/>
    <n v="0"/>
    <s v="-"/>
    <n v="0"/>
    <n v="310881396.89999998"/>
    <s v="-"/>
    <n v="49741023.504000001"/>
    <n v="0"/>
    <s v="-"/>
    <n v="0"/>
    <n v="0"/>
    <s v="-"/>
    <n v="0"/>
  </r>
  <r>
    <s v="764"/>
    <x v="30"/>
    <x v="0"/>
    <s v="006"/>
    <s v="Z1B8044815"/>
    <s v="1883"/>
    <s v="NC"/>
    <s v=""/>
    <s v="00000224"/>
    <s v=""/>
    <s v="00161955"/>
    <s v="31/5/2021"/>
    <n v="14877641.199999999"/>
    <s v="VEN"/>
    <s v="ENDER PRIETO"/>
    <s v="V9162482"/>
    <n v="-14877641.199999999"/>
    <n v="0"/>
    <n v="-12376020"/>
    <n v="0"/>
    <s v="-"/>
    <n v="0"/>
    <n v="-2156570"/>
    <s v="16"/>
    <n v="-345051.2"/>
    <n v="0"/>
    <s v="-"/>
    <n v="0"/>
    <n v="0"/>
    <s v="-"/>
    <n v="0"/>
  </r>
  <r>
    <s v="765"/>
    <x v="30"/>
    <x v="0"/>
    <s v="007"/>
    <s v="Z1B8050013"/>
    <s v="1919"/>
    <s v="FC"/>
    <s v="00180918-00180948"/>
    <s v=""/>
    <s v=""/>
    <s v=""/>
    <s v=""/>
    <n v="0"/>
    <s v=""/>
    <s v="VENTAS NO CONTRIBUYENTES"/>
    <s v=""/>
    <n v="1644750810.7499998"/>
    <n v="0"/>
    <n v="1347675039.8499999"/>
    <n v="0"/>
    <s v="-"/>
    <n v="0"/>
    <n v="256099802.5"/>
    <s v="16"/>
    <n v="40975968.399999999"/>
    <n v="0"/>
    <s v="-"/>
    <n v="0"/>
    <n v="0"/>
    <s v="-"/>
    <n v="0"/>
  </r>
  <r>
    <s v="766"/>
    <x v="30"/>
    <x v="0"/>
    <s v="007"/>
    <s v="Z1B8050013"/>
    <s v="1919"/>
    <s v="FC"/>
    <s v="00180949"/>
    <s v=""/>
    <s v=""/>
    <s v=""/>
    <s v=""/>
    <n v="0"/>
    <s v=""/>
    <s v="MANUEL TORRES"/>
    <s v="V128073032"/>
    <n v="7055020"/>
    <n v="0"/>
    <n v="7055020"/>
    <n v="0"/>
    <s v="-"/>
    <n v="0"/>
    <n v="0"/>
    <s v="-"/>
    <n v="0"/>
    <n v="0"/>
    <s v="-"/>
    <n v="0"/>
    <n v="0"/>
    <s v="-"/>
    <n v="0"/>
  </r>
  <r>
    <s v="767"/>
    <x v="30"/>
    <x v="0"/>
    <s v="007"/>
    <s v="Z1B8050013"/>
    <s v="1919"/>
    <s v="FC"/>
    <s v="00180950-00180951"/>
    <s v=""/>
    <s v=""/>
    <s v=""/>
    <s v=""/>
    <n v="0"/>
    <s v=""/>
    <s v="VENTAS NO CONTRIBUYENTES"/>
    <s v=""/>
    <n v="44049929.800000004"/>
    <n v="0"/>
    <n v="9216034.6000000015"/>
    <n v="0"/>
    <s v="-"/>
    <n v="0"/>
    <n v="30029220"/>
    <s v="-"/>
    <n v="4804675.2"/>
    <n v="0"/>
    <s v="-"/>
    <n v="0"/>
    <n v="0"/>
    <s v="-"/>
    <n v="0"/>
  </r>
  <r>
    <s v="768"/>
    <x v="30"/>
    <x v="0"/>
    <s v="007"/>
    <s v="Z1B8050013"/>
    <s v="1919"/>
    <s v="FC"/>
    <s v="00180952"/>
    <s v=""/>
    <s v=""/>
    <s v=""/>
    <s v=""/>
    <n v="0"/>
    <s v=""/>
    <s v="CONSTRUCCIONES URQUIDI C.A"/>
    <s v="J402878176"/>
    <n v="146992286.41"/>
    <n v="0"/>
    <n v="91803400.25"/>
    <n v="47576626"/>
    <s v="16"/>
    <n v="7612260.1600000001"/>
    <n v="0"/>
    <s v="-"/>
    <n v="0"/>
    <n v="0"/>
    <s v="-"/>
    <n v="0"/>
    <n v="0"/>
    <s v="-"/>
    <n v="0"/>
  </r>
  <r>
    <s v="769"/>
    <x v="30"/>
    <x v="0"/>
    <s v="007"/>
    <s v="Z1B8050013"/>
    <s v="1919"/>
    <s v="FC"/>
    <s v="00180953-00180976"/>
    <s v=""/>
    <s v=""/>
    <s v=""/>
    <s v=""/>
    <n v="0"/>
    <s v=""/>
    <s v="VENTAS NO CONTRIBUYENTES"/>
    <s v=""/>
    <n v="622749187.85400009"/>
    <n v="0"/>
    <n v="493165516.05000007"/>
    <n v="0"/>
    <s v="-"/>
    <n v="0"/>
    <n v="111710061.89999999"/>
    <s v="16"/>
    <n v="17873609.903999999"/>
    <n v="0"/>
    <s v="-"/>
    <n v="0"/>
    <n v="0"/>
    <s v="-"/>
    <n v="0"/>
  </r>
  <r>
    <s v="770"/>
    <x v="30"/>
    <x v="1"/>
    <s v="008"/>
    <s v="Z1F0017970"/>
    <s v="0090-0090"/>
    <s v="FC"/>
    <s v="00001348-00001365"/>
    <s v=""/>
    <s v=""/>
    <s v=""/>
    <s v=""/>
    <n v="0"/>
    <s v=""/>
    <s v="VENTAS NO CONTRIBUYENTES"/>
    <s v=""/>
    <n v="152116193.59999999"/>
    <n v="0"/>
    <n v="61999900"/>
    <n v="0"/>
    <s v="-"/>
    <n v="0"/>
    <n v="77686460"/>
    <s v="16"/>
    <n v="12429833.6"/>
    <n v="0"/>
    <s v="-"/>
    <n v="0"/>
    <n v="0"/>
    <s v="-"/>
    <n v="0"/>
  </r>
  <r>
    <s v="771"/>
    <x v="30"/>
    <x v="0"/>
    <s v="008"/>
    <s v="Z1B8050003"/>
    <s v="1835"/>
    <s v="FC"/>
    <s v="00179110-00179191"/>
    <s v=""/>
    <s v=""/>
    <s v=""/>
    <s v=""/>
    <n v="0"/>
    <s v=""/>
    <s v="VENTAS NO CONTRIBUYENTES"/>
    <s v=""/>
    <n v="3348566644.1159992"/>
    <n v="0"/>
    <n v="2372688980.8999996"/>
    <n v="0"/>
    <s v="-"/>
    <n v="0"/>
    <n v="841273847.60000002"/>
    <s v="-"/>
    <n v="134603815.616"/>
    <n v="0"/>
    <s v="-"/>
    <n v="0"/>
    <n v="0"/>
    <s v="-"/>
    <n v="0"/>
  </r>
  <r>
    <s v="772"/>
    <x v="30"/>
    <x v="0"/>
    <s v="009"/>
    <s v="Z1B8014458"/>
    <s v="1885"/>
    <s v="FC"/>
    <s v="0018284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73"/>
    <x v="30"/>
    <x v="0"/>
    <s v="010"/>
    <s v="Z1F0000341"/>
    <s v="1359"/>
    <s v="FC"/>
    <s v="0008016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74"/>
    <x v="30"/>
    <x v="0"/>
    <s v="011"/>
    <s v="Z1F0004616"/>
    <s v="0790-0790"/>
    <s v="FC"/>
    <s v="00106315-00106424"/>
    <s v=""/>
    <s v=""/>
    <s v=""/>
    <s v=""/>
    <n v="0"/>
    <s v=""/>
    <s v="VENTAS NO CONTRIBUYENTES"/>
    <s v=""/>
    <n v="841235361"/>
    <n v="0"/>
    <n v="804604973.80000007"/>
    <n v="0"/>
    <s v="-"/>
    <n v="0"/>
    <n v="31577920"/>
    <s v="-"/>
    <n v="5052467.2000000002"/>
    <n v="0"/>
    <s v="-"/>
    <n v="0"/>
    <n v="0"/>
    <s v="-"/>
    <n v="0"/>
  </r>
  <r>
    <s v="775"/>
    <x v="30"/>
    <x v="0"/>
    <s v="012"/>
    <s v="Z1B8038506"/>
    <s v="1740"/>
    <s v="FC"/>
    <s v="00075243-00075256"/>
    <s v=""/>
    <s v=""/>
    <s v=""/>
    <s v=""/>
    <n v="0"/>
    <s v=""/>
    <s v="VENTAS NO CONTRIBUYENTES"/>
    <s v=""/>
    <n v="110178228.5"/>
    <n v="0"/>
    <n v="62253002.5"/>
    <n v="0"/>
    <s v="-"/>
    <n v="0"/>
    <n v="41314850"/>
    <s v="-"/>
    <n v="6610376"/>
    <n v="0"/>
    <s v="-"/>
    <n v="0"/>
    <n v="0"/>
    <s v="-"/>
    <n v="0"/>
  </r>
  <r>
    <s v="776"/>
    <x v="30"/>
    <x v="0"/>
    <s v="013"/>
    <s v="Z1B8050578"/>
    <s v="1696-1696"/>
    <s v="FC"/>
    <s v="00152998-00153075"/>
    <s v=""/>
    <s v=""/>
    <s v=""/>
    <s v=""/>
    <n v="0"/>
    <s v=""/>
    <s v="VENTAS NO CONTRIBUYENTES"/>
    <s v=""/>
    <n v="538856372.5"/>
    <n v="0"/>
    <n v="481924616.5"/>
    <n v="0"/>
    <s v="-"/>
    <n v="0"/>
    <n v="49079100"/>
    <s v="-"/>
    <n v="7852656"/>
    <n v="0"/>
    <s v="-"/>
    <n v="0"/>
    <n v="0"/>
    <s v="-"/>
    <n v="0"/>
  </r>
  <r>
    <s v="777"/>
    <x v="30"/>
    <x v="0"/>
    <s v="014"/>
    <s v="Z1F0000338"/>
    <s v="1581                                              "/>
    <s v="FC"/>
    <s v="00063251-00063315"/>
    <s v=""/>
    <s v=""/>
    <s v=""/>
    <s v=""/>
    <n v="0"/>
    <s v=""/>
    <s v="VENTAS NO CONTRIBUYENTES"/>
    <s v=""/>
    <n v="433043897.60000002"/>
    <n v="0"/>
    <n v="320862780"/>
    <n v="0"/>
    <s v="-"/>
    <n v="0"/>
    <n v="96707860"/>
    <s v="-"/>
    <n v="15473257.600000001"/>
    <n v="0"/>
    <s v="-"/>
    <n v="0"/>
    <n v="0"/>
    <s v="-"/>
    <n v="0"/>
  </r>
  <r>
    <s v="778"/>
    <x v="30"/>
    <x v="0"/>
    <s v="015"/>
    <s v="Z1B8050356"/>
    <s v="1717"/>
    <s v="FC"/>
    <s v="00090009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779"/>
    <x v="30"/>
    <x v="0"/>
    <s v="017"/>
    <s v="Z7C0004030"/>
    <s v="0176"/>
    <s v="FC"/>
    <s v="00004288-00004306"/>
    <s v=""/>
    <s v=""/>
    <s v=""/>
    <s v=""/>
    <n v="0"/>
    <s v=""/>
    <s v="VENTAS NO CONTRIBUYENTES"/>
    <s v=""/>
    <n v="381499658"/>
    <n v="0"/>
    <n v="290134520"/>
    <n v="0"/>
    <s v="-"/>
    <n v="0"/>
    <n v="78763050"/>
    <s v="16"/>
    <n v="12602088"/>
    <n v="0"/>
    <s v="-"/>
    <n v="0"/>
    <n v="0"/>
    <s v="-"/>
    <n v="0"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1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394">
        <item h="1" m="1" x="67"/>
        <item h="1" m="1" x="251"/>
        <item h="1" m="1" x="73"/>
        <item h="1" m="1" x="257"/>
        <item h="1" m="1" x="79"/>
        <item h="1" m="1" x="264"/>
        <item h="1" m="1" x="87"/>
        <item h="1" m="1" x="271"/>
        <item h="1" m="1" x="94"/>
        <item h="1" m="1" x="279"/>
        <item h="1" m="1" x="103"/>
        <item h="1" m="1" x="287"/>
        <item h="1" m="1" x="111"/>
        <item h="1" m="1" x="296"/>
        <item h="1" m="1" x="119"/>
        <item h="1" m="1" x="126"/>
        <item h="1" m="1" x="311"/>
        <item h="1" m="1" x="134"/>
        <item h="1" m="1" x="319"/>
        <item h="1" m="1" x="142"/>
        <item h="1" m="1" x="328"/>
        <item h="1" m="1" x="150"/>
        <item h="1" m="1" x="336"/>
        <item h="1" m="1" x="158"/>
        <item h="1" m="1" x="247"/>
        <item h="1" m="1" x="69"/>
        <item h="1" m="1" x="253"/>
        <item h="1" m="1" x="75"/>
        <item h="1" m="1" x="259"/>
        <item h="1" m="1" x="81"/>
        <item h="1" m="1" x="266"/>
        <item h="1" m="1" x="89"/>
        <item h="1" m="1" x="273"/>
        <item h="1" m="1" x="96"/>
        <item h="1" m="1" x="281"/>
        <item h="1" m="1" x="105"/>
        <item h="1" m="1" x="289"/>
        <item h="1" m="1" x="113"/>
        <item h="1" m="1" x="298"/>
        <item h="1" m="1" x="121"/>
        <item h="1" m="1" x="305"/>
        <item h="1" m="1" x="128"/>
        <item h="1" m="1" x="313"/>
        <item h="1" m="1" x="136"/>
        <item h="1" m="1" x="321"/>
        <item h="1" m="1" x="144"/>
        <item h="1" m="1" x="330"/>
        <item h="1" m="1" x="152"/>
        <item h="1" m="1" x="303"/>
        <item h="1" m="1" x="338"/>
        <item h="1" m="1" x="160"/>
        <item h="1" m="1" x="344"/>
        <item h="1" m="1" x="166"/>
        <item h="1" m="1" x="350"/>
        <item h="1" m="1" x="172"/>
        <item h="1" m="1" x="357"/>
        <item h="1" m="1" x="260"/>
        <item h="1" m="1" x="82"/>
        <item h="1" m="1" x="267"/>
        <item h="1" m="1" x="90"/>
        <item h="1" m="1" x="274"/>
        <item h="1" m="1" x="97"/>
        <item h="1" m="1" x="282"/>
        <item h="1" m="1" x="106"/>
        <item h="1" m="1" x="290"/>
        <item h="1" m="1" x="114"/>
        <item h="1" m="1" x="299"/>
        <item h="1" m="1" x="122"/>
        <item h="1" m="1" x="306"/>
        <item h="1" m="1" x="129"/>
        <item h="1" m="1" x="314"/>
        <item h="1" m="1" x="137"/>
        <item h="1" m="1" x="322"/>
        <item h="1" m="1" x="145"/>
        <item h="1" m="1" x="331"/>
        <item h="1" m="1" x="153"/>
        <item h="1" m="1" x="339"/>
        <item h="1" m="1" x="179"/>
        <item h="1" m="1" x="358"/>
        <item h="1" m="1" x="173"/>
        <item h="1" m="1" x="351"/>
        <item h="1" m="1" x="167"/>
        <item h="1" m="1" x="345"/>
        <item h="1" m="1" x="161"/>
        <item h="1" m="1" x="364"/>
        <item h="1" m="1" x="185"/>
        <item h="1" m="1" x="275"/>
        <item h="1" m="1" x="98"/>
        <item h="1" m="1" x="283"/>
        <item h="1" m="1" x="107"/>
        <item h="1" m="1" x="291"/>
        <item h="1" m="1" x="115"/>
        <item h="1" m="1" x="300"/>
        <item h="1" m="1" x="123"/>
        <item h="1" m="1" x="307"/>
        <item h="1" m="1" x="130"/>
        <item h="1" m="1" x="315"/>
        <item h="1" m="1" x="138"/>
        <item h="1" m="1" x="323"/>
        <item h="1" m="1" x="146"/>
        <item h="1" m="1" x="332"/>
        <item h="1" m="1" x="154"/>
        <item h="1" m="1" x="340"/>
        <item h="1" m="1" x="162"/>
        <item h="1" m="1" x="346"/>
        <item h="1" m="1" x="168"/>
        <item h="1" m="1" x="352"/>
        <item h="1" m="1" x="174"/>
        <item h="1" m="1" x="359"/>
        <item h="1" m="1" x="180"/>
        <item h="1" m="1" x="365"/>
        <item h="1" m="1" x="186"/>
        <item h="1" m="1" x="370"/>
        <item h="1" m="1" x="191"/>
        <item h="1" m="1" x="375"/>
        <item h="1" m="1" x="196"/>
        <item h="1" m="1" x="380"/>
        <item h="1" m="1" x="292"/>
        <item h="1" m="1" x="116"/>
        <item h="1" m="1" x="301"/>
        <item h="1" m="1" x="124"/>
        <item h="1" m="1" x="308"/>
        <item h="1" m="1" x="131"/>
        <item h="1" m="1" x="316"/>
        <item h="1" m="1" x="139"/>
        <item h="1" m="1" x="324"/>
        <item h="1" m="1" x="147"/>
        <item h="1" m="1" x="333"/>
        <item h="1" m="1" x="155"/>
        <item h="1" m="1" x="341"/>
        <item h="1" m="1" x="163"/>
        <item h="1" m="1" x="347"/>
        <item h="1" m="1" x="169"/>
        <item h="1" m="1" x="353"/>
        <item h="1" m="1" x="175"/>
        <item h="1" m="1" x="360"/>
        <item h="1" m="1" x="181"/>
        <item h="1" m="1" x="366"/>
        <item h="1" m="1" x="187"/>
        <item h="1" m="1" x="371"/>
        <item h="1" m="1" x="192"/>
        <item h="1" m="1" x="376"/>
        <item h="1" m="1" x="197"/>
        <item h="1" m="1" x="381"/>
        <item h="1" m="1" x="201"/>
        <item h="1" m="1" x="385"/>
        <item h="1" m="1" x="205"/>
        <item h="1" m="1" x="389"/>
        <item h="1" m="1" x="309"/>
        <item h="1" m="1" x="132"/>
        <item h="1" m="1" x="317"/>
        <item h="1" m="1" x="140"/>
        <item h="1" m="1" x="325"/>
        <item h="1" m="1" x="148"/>
        <item h="1" m="1" x="334"/>
        <item h="1" m="1" x="156"/>
        <item h="1" m="1" x="342"/>
        <item h="1" m="1" x="164"/>
        <item h="1" m="1" x="348"/>
        <item h="1" m="1" x="170"/>
        <item h="1" m="1" x="354"/>
        <item h="1" m="1" x="176"/>
        <item h="1" m="1" x="361"/>
        <item h="1" m="1" x="182"/>
        <item h="1" m="1" x="367"/>
        <item h="1" m="1" x="188"/>
        <item h="1" m="1" x="372"/>
        <item h="1" m="1" x="193"/>
        <item h="1" m="1" x="377"/>
        <item h="1" m="1" x="198"/>
        <item h="1" m="1" x="382"/>
        <item h="1" m="1" x="202"/>
        <item h="1" m="1" x="386"/>
        <item h="1" m="1" x="206"/>
        <item h="1" m="1" x="390"/>
        <item h="1" m="1" x="209"/>
        <item h="1" m="1" x="32"/>
        <item h="1" m="1" x="212"/>
        <item h="1" m="1" x="326"/>
        <item h="1" m="1" x="149"/>
        <item h="1" m="1" x="335"/>
        <item h="1" m="1" x="157"/>
        <item h="1" m="1" x="343"/>
        <item h="1" m="1" x="165"/>
        <item h="1" m="1" x="349"/>
        <item h="1" m="1" x="171"/>
        <item h="1" m="1" x="355"/>
        <item h="1" m="1" x="177"/>
        <item h="1" m="1" x="362"/>
        <item h="1" m="1" x="183"/>
        <item h="1" m="1" x="368"/>
        <item h="1" m="1" x="189"/>
        <item h="1" m="1" x="373"/>
        <item h="1" m="1" x="194"/>
        <item h="1" m="1" x="378"/>
        <item h="1" m="1" x="199"/>
        <item h="1" m="1" x="383"/>
        <item h="1" m="1" x="203"/>
        <item h="1" m="1" x="387"/>
        <item h="1" m="1" x="207"/>
        <item h="1" m="1" x="391"/>
        <item h="1" m="1" x="210"/>
        <item h="1" m="1" x="33"/>
        <item h="1" m="1" x="213"/>
        <item h="1" m="1" x="35"/>
        <item h="1" m="1" x="215"/>
        <item h="1" m="1" x="37"/>
        <item h="1" m="1" x="217"/>
        <item h="1" m="1" x="40"/>
        <item h="1" m="1" x="356"/>
        <item h="1" m="1" x="178"/>
        <item h="1" m="1" x="363"/>
        <item h="1" m="1" x="184"/>
        <item h="1" m="1" x="369"/>
        <item h="1" m="1" x="190"/>
        <item h="1" m="1" x="374"/>
        <item h="1" m="1" x="195"/>
        <item h="1" m="1" x="379"/>
        <item h="1" m="1" x="200"/>
        <item h="1" m="1" x="384"/>
        <item h="1" m="1" x="204"/>
        <item h="1" m="1" x="388"/>
        <item h="1" m="1" x="208"/>
        <item h="1" m="1" x="392"/>
        <item h="1" m="1" x="211"/>
        <item h="1" m="1" x="34"/>
        <item h="1" m="1" x="214"/>
        <item h="1" m="1" x="36"/>
        <item h="1" m="1" x="216"/>
        <item h="1" m="1" x="38"/>
        <item h="1" m="1" x="218"/>
        <item h="1" m="1" x="41"/>
        <item h="1" m="1" x="220"/>
        <item h="1" m="1" x="224"/>
        <item h="1" m="1" x="45"/>
        <item h="1" m="1" x="227"/>
        <item h="1" m="1" x="48"/>
        <item h="1" m="1" x="231"/>
        <item h="1" m="1" x="52"/>
        <item h="1" m="1" x="39"/>
        <item h="1" m="1" x="219"/>
        <item h="1" m="1" x="42"/>
        <item h="1" m="1" x="221"/>
        <item h="1" m="1" x="43"/>
        <item h="1" m="1" x="225"/>
        <item h="1" m="1" x="46"/>
        <item h="1" m="1" x="228"/>
        <item h="1" m="1" x="49"/>
        <item h="1" m="1" x="232"/>
        <item h="1" m="1" x="53"/>
        <item h="1" m="1" x="235"/>
        <item h="1" m="1" x="56"/>
        <item h="1" m="1" x="239"/>
        <item h="1" m="1" x="60"/>
        <item h="1" m="1" x="243"/>
        <item h="1" m="1" x="64"/>
        <item h="1" m="1" x="248"/>
        <item h="1" m="1" x="70"/>
        <item h="1" m="1" x="254"/>
        <item h="1" m="1" x="76"/>
        <item h="1" m="1" x="261"/>
        <item h="1" m="1" x="83"/>
        <item h="1" m="1" x="268"/>
        <item h="1" m="1" x="91"/>
        <item h="1" m="1" x="276"/>
        <item h="1" m="1" x="99"/>
        <item h="1" m="1" x="284"/>
        <item h="1" m="1" x="108"/>
        <item h="1" m="1" x="293"/>
        <item h="1" m="1" x="84"/>
        <item h="1" m="1" x="101"/>
        <item h="1" m="1" x="223"/>
        <item h="1" m="1" x="44"/>
        <item h="1" m="1" x="226"/>
        <item h="1" m="1" x="47"/>
        <item h="1" m="1" x="229"/>
        <item h="1" m="1" x="50"/>
        <item h="1" m="1" x="233"/>
        <item h="1" m="1" x="54"/>
        <item h="1" m="1" x="236"/>
        <item h="1" m="1" x="57"/>
        <item h="1" m="1" x="240"/>
        <item h="1" m="1" x="61"/>
        <item h="1" m="1" x="244"/>
        <item h="1" m="1" x="65"/>
        <item h="1" m="1" x="249"/>
        <item h="1" m="1" x="71"/>
        <item h="1" m="1" x="255"/>
        <item h="1" m="1" x="77"/>
        <item h="1" m="1" x="262"/>
        <item h="1" m="1" x="85"/>
        <item h="1" m="1" x="269"/>
        <item h="1" m="1" x="92"/>
        <item h="1" m="1" x="277"/>
        <item h="1" m="1" x="100"/>
        <item h="1" m="1" x="285"/>
        <item h="1" m="1" x="109"/>
        <item h="1" m="1" x="294"/>
        <item h="1" m="1" x="117"/>
        <item h="1" m="1" x="222"/>
        <item h="1" m="1" x="230"/>
        <item h="1" m="1" x="51"/>
        <item h="1" m="1" x="234"/>
        <item h="1" m="1" x="55"/>
        <item h="1" m="1" x="237"/>
        <item h="1" m="1" x="58"/>
        <item h="1" m="1" x="241"/>
        <item h="1" m="1" x="62"/>
        <item h="1" m="1" x="245"/>
        <item h="1" m="1" x="66"/>
        <item h="1" m="1" x="250"/>
        <item h="1" m="1" x="72"/>
        <item h="1" m="1" x="256"/>
        <item h="1" m="1" x="78"/>
        <item h="1" m="1" x="263"/>
        <item h="1" m="1" x="86"/>
        <item h="1" m="1" x="270"/>
        <item h="1" m="1" x="93"/>
        <item h="1" m="1" x="278"/>
        <item h="1" m="1" x="102"/>
        <item h="1" m="1" x="286"/>
        <item h="1" m="1" x="110"/>
        <item h="1" m="1" x="295"/>
        <item h="1" m="1" x="118"/>
        <item h="1" m="1" x="302"/>
        <item h="1" m="1" x="125"/>
        <item h="1" m="1" x="310"/>
        <item h="1" m="1" x="133"/>
        <item h="1" m="1" x="318"/>
        <item h="1" m="1" x="141"/>
        <item h="1" m="1" x="327"/>
        <item h="1" m="1" x="238"/>
        <item h="1" m="1" x="59"/>
        <item h="1" m="1" x="242"/>
        <item h="1" m="1" x="63"/>
        <item h="1" m="1" x="246"/>
        <item h="1" m="1" x="68"/>
        <item h="1" m="1" x="252"/>
        <item h="1" m="1" x="74"/>
        <item h="1" m="1" x="258"/>
        <item h="1" m="1" x="80"/>
        <item h="1" m="1" x="265"/>
        <item h="1" m="1" x="88"/>
        <item h="1" m="1" x="272"/>
        <item h="1" m="1" x="95"/>
        <item h="1" m="1" x="280"/>
        <item h="1" m="1" x="104"/>
        <item h="1" m="1" x="288"/>
        <item h="1" m="1" x="112"/>
        <item h="1" m="1" x="297"/>
        <item h="1" m="1" x="120"/>
        <item h="1" m="1" x="304"/>
        <item h="1" m="1" x="127"/>
        <item h="1" m="1" x="312"/>
        <item h="1" m="1" x="135"/>
        <item h="1" m="1" x="320"/>
        <item h="1" m="1" x="143"/>
        <item h="1" m="1" x="329"/>
        <item h="1" m="1" x="151"/>
        <item h="1" m="1" x="337"/>
        <item h="1" m="1" x="159"/>
        <item h="1" x="31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Row" showAll="0">
      <items count="7">
        <item x="0"/>
        <item x="2"/>
        <item x="1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1">
      <pivotArea field="2" type="button" dataOnly="0" labelOnly="1" outline="0" axis="axisRow" fieldPosition="0"/>
    </format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7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6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3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2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type="all" dataOnly="0" outline="0" fieldPosition="0"/>
    </format>
    <format dxfId="6">
      <pivotArea type="all" dataOnly="0" outline="0" fieldPosition="0"/>
    </format>
    <format dxfId="5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4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3">
      <pivotArea grandRow="1" outline="0" collapsedLevelsAreSubtotals="1" fieldPosition="0"/>
    </format>
    <format dxfId="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393">
        <i x="0"/>
        <i x="12"/>
        <i x="1"/>
        <i x="2"/>
        <i x="13"/>
        <i x="3"/>
        <i x="4"/>
        <i x="5"/>
        <i x="6"/>
        <i x="7"/>
        <i x="8"/>
        <i x="9"/>
        <i x="14"/>
        <i x="10"/>
        <i x="11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30" s="1"/>
        <i x="222" nd="1"/>
        <i x="84" nd="1"/>
        <i x="101" nd="1"/>
        <i x="67" nd="1"/>
        <i x="251" nd="1"/>
        <i x="73" nd="1"/>
        <i x="257" nd="1"/>
        <i x="79" nd="1"/>
        <i x="264" nd="1"/>
        <i x="87" nd="1"/>
        <i x="271" nd="1"/>
        <i x="94" nd="1"/>
        <i x="279" nd="1"/>
        <i x="103" nd="1"/>
        <i x="287" nd="1"/>
        <i x="111" nd="1"/>
        <i x="296" nd="1"/>
        <i x="119" nd="1"/>
        <i x="303" nd="1"/>
        <i x="126" nd="1"/>
        <i x="311" nd="1"/>
        <i x="134" nd="1"/>
        <i x="319" nd="1"/>
        <i x="142" nd="1"/>
        <i x="328" nd="1"/>
        <i x="150" nd="1"/>
        <i x="336" nd="1"/>
        <i x="158" nd="1"/>
        <i x="247" nd="1"/>
        <i x="69" nd="1"/>
        <i x="253" nd="1"/>
        <i x="75" nd="1"/>
        <i x="259" nd="1"/>
        <i x="81" nd="1"/>
        <i x="266" nd="1"/>
        <i x="89" nd="1"/>
        <i x="273" nd="1"/>
        <i x="96" nd="1"/>
        <i x="281" nd="1"/>
        <i x="105" nd="1"/>
        <i x="289" nd="1"/>
        <i x="113" nd="1"/>
        <i x="298" nd="1"/>
        <i x="121" nd="1"/>
        <i x="305" nd="1"/>
        <i x="128" nd="1"/>
        <i x="313" nd="1"/>
        <i x="136" nd="1"/>
        <i x="321" nd="1"/>
        <i x="144" nd="1"/>
        <i x="330" nd="1"/>
        <i x="152" nd="1"/>
        <i x="338" nd="1"/>
        <i x="160" nd="1"/>
        <i x="344" nd="1"/>
        <i x="166" nd="1"/>
        <i x="350" nd="1"/>
        <i x="172" nd="1"/>
        <i x="357" nd="1"/>
        <i x="260" nd="1"/>
        <i x="82" nd="1"/>
        <i x="267" nd="1"/>
        <i x="90" nd="1"/>
        <i x="274" nd="1"/>
        <i x="97" nd="1"/>
        <i x="282" nd="1"/>
        <i x="106" nd="1"/>
        <i x="290" nd="1"/>
        <i x="114" nd="1"/>
        <i x="299" nd="1"/>
        <i x="122" nd="1"/>
        <i x="306" nd="1"/>
        <i x="129" nd="1"/>
        <i x="314" nd="1"/>
        <i x="137" nd="1"/>
        <i x="322" nd="1"/>
        <i x="145" nd="1"/>
        <i x="331" nd="1"/>
        <i x="153" nd="1"/>
        <i x="339" nd="1"/>
        <i x="161" nd="1"/>
        <i x="345" nd="1"/>
        <i x="167" nd="1"/>
        <i x="351" nd="1"/>
        <i x="173" nd="1"/>
        <i x="358" nd="1"/>
        <i x="179" nd="1"/>
        <i x="364" nd="1"/>
        <i x="185" nd="1"/>
        <i x="275" nd="1"/>
        <i x="98" nd="1"/>
        <i x="283" nd="1"/>
        <i x="107" nd="1"/>
        <i x="291" nd="1"/>
        <i x="115" nd="1"/>
        <i x="300" nd="1"/>
        <i x="123" nd="1"/>
        <i x="307" nd="1"/>
        <i x="130" nd="1"/>
        <i x="315" nd="1"/>
        <i x="138" nd="1"/>
        <i x="323" nd="1"/>
        <i x="146" nd="1"/>
        <i x="332" nd="1"/>
        <i x="154" nd="1"/>
        <i x="340" nd="1"/>
        <i x="162" nd="1"/>
        <i x="346" nd="1"/>
        <i x="168" nd="1"/>
        <i x="352" nd="1"/>
        <i x="174" nd="1"/>
        <i x="359" nd="1"/>
        <i x="180" nd="1"/>
        <i x="365" nd="1"/>
        <i x="186" nd="1"/>
        <i x="370" nd="1"/>
        <i x="191" nd="1"/>
        <i x="375" nd="1"/>
        <i x="196" nd="1"/>
        <i x="380" nd="1"/>
        <i x="292" nd="1"/>
        <i x="116" nd="1"/>
        <i x="301" nd="1"/>
        <i x="124" nd="1"/>
        <i x="308" nd="1"/>
        <i x="131" nd="1"/>
        <i x="316" nd="1"/>
        <i x="139" nd="1"/>
        <i x="324" nd="1"/>
        <i x="147" nd="1"/>
        <i x="333" nd="1"/>
        <i x="155" nd="1"/>
        <i x="341" nd="1"/>
        <i x="163" nd="1"/>
        <i x="347" nd="1"/>
        <i x="169" nd="1"/>
        <i x="353" nd="1"/>
        <i x="175" nd="1"/>
        <i x="360" nd="1"/>
        <i x="181" nd="1"/>
        <i x="366" nd="1"/>
        <i x="187" nd="1"/>
        <i x="371" nd="1"/>
        <i x="192" nd="1"/>
        <i x="376" nd="1"/>
        <i x="197" nd="1"/>
        <i x="381" nd="1"/>
        <i x="201" nd="1"/>
        <i x="385" nd="1"/>
        <i x="205" nd="1"/>
        <i x="389" nd="1"/>
        <i x="309" nd="1"/>
        <i x="132" nd="1"/>
        <i x="317" nd="1"/>
        <i x="140" nd="1"/>
        <i x="325" nd="1"/>
        <i x="148" nd="1"/>
        <i x="334" nd="1"/>
        <i x="156" nd="1"/>
        <i x="342" nd="1"/>
        <i x="164" nd="1"/>
        <i x="348" nd="1"/>
        <i x="170" nd="1"/>
        <i x="354" nd="1"/>
        <i x="176" nd="1"/>
        <i x="361" nd="1"/>
        <i x="182" nd="1"/>
        <i x="367" nd="1"/>
        <i x="188" nd="1"/>
        <i x="372" nd="1"/>
        <i x="193" nd="1"/>
        <i x="377" nd="1"/>
        <i x="198" nd="1"/>
        <i x="382" nd="1"/>
        <i x="202" nd="1"/>
        <i x="386" nd="1"/>
        <i x="206" nd="1"/>
        <i x="390" nd="1"/>
        <i x="209" nd="1"/>
        <i x="32" nd="1"/>
        <i x="212" nd="1"/>
        <i x="326" nd="1"/>
        <i x="149" nd="1"/>
        <i x="335" nd="1"/>
        <i x="157" nd="1"/>
        <i x="343" nd="1"/>
        <i x="165" nd="1"/>
        <i x="349" nd="1"/>
        <i x="171" nd="1"/>
        <i x="355" nd="1"/>
        <i x="177" nd="1"/>
        <i x="362" nd="1"/>
        <i x="183" nd="1"/>
        <i x="368" nd="1"/>
        <i x="189" nd="1"/>
        <i x="373" nd="1"/>
        <i x="194" nd="1"/>
        <i x="378" nd="1"/>
        <i x="199" nd="1"/>
        <i x="383" nd="1"/>
        <i x="203" nd="1"/>
        <i x="387" nd="1"/>
        <i x="207" nd="1"/>
        <i x="391" nd="1"/>
        <i x="210" nd="1"/>
        <i x="33" nd="1"/>
        <i x="213" nd="1"/>
        <i x="35" nd="1"/>
        <i x="215" nd="1"/>
        <i x="37" nd="1"/>
        <i x="217" nd="1"/>
        <i x="40" nd="1"/>
        <i x="356" nd="1"/>
        <i x="178" nd="1"/>
        <i x="363" nd="1"/>
        <i x="184" nd="1"/>
        <i x="369" nd="1"/>
        <i x="190" nd="1"/>
        <i x="374" nd="1"/>
        <i x="195" nd="1"/>
        <i x="379" nd="1"/>
        <i x="200" nd="1"/>
        <i x="384" nd="1"/>
        <i x="204" nd="1"/>
        <i x="388" nd="1"/>
        <i x="208" nd="1"/>
        <i x="392" nd="1"/>
        <i x="211" nd="1"/>
        <i x="34" nd="1"/>
        <i x="214" nd="1"/>
        <i x="36" nd="1"/>
        <i x="216" nd="1"/>
        <i x="38" nd="1"/>
        <i x="218" nd="1"/>
        <i x="41" nd="1"/>
        <i x="220" nd="1"/>
        <i x="224" nd="1"/>
        <i x="45" nd="1"/>
        <i x="227" nd="1"/>
        <i x="48" nd="1"/>
        <i x="231" nd="1"/>
        <i x="52" nd="1"/>
        <i x="39" nd="1"/>
        <i x="219" nd="1"/>
        <i x="42" nd="1"/>
        <i x="221" nd="1"/>
        <i x="43" nd="1"/>
        <i x="225" nd="1"/>
        <i x="46" nd="1"/>
        <i x="228" nd="1"/>
        <i x="49" nd="1"/>
        <i x="232" nd="1"/>
        <i x="53" nd="1"/>
        <i x="235" nd="1"/>
        <i x="56" nd="1"/>
        <i x="239" nd="1"/>
        <i x="60" nd="1"/>
        <i x="243" nd="1"/>
        <i x="64" nd="1"/>
        <i x="248" nd="1"/>
        <i x="70" nd="1"/>
        <i x="254" nd="1"/>
        <i x="76" nd="1"/>
        <i x="261" nd="1"/>
        <i x="83" nd="1"/>
        <i x="268" nd="1"/>
        <i x="91" nd="1"/>
        <i x="276" nd="1"/>
        <i x="99" nd="1"/>
        <i x="284" nd="1"/>
        <i x="108" nd="1"/>
        <i x="293" nd="1"/>
        <i x="223" nd="1"/>
        <i x="44" nd="1"/>
        <i x="226" nd="1"/>
        <i x="47" nd="1"/>
        <i x="229" nd="1"/>
        <i x="50" nd="1"/>
        <i x="233" nd="1"/>
        <i x="54" nd="1"/>
        <i x="236" nd="1"/>
        <i x="57" nd="1"/>
        <i x="240" nd="1"/>
        <i x="61" nd="1"/>
        <i x="244" nd="1"/>
        <i x="65" nd="1"/>
        <i x="249" nd="1"/>
        <i x="71" nd="1"/>
        <i x="255" nd="1"/>
        <i x="77" nd="1"/>
        <i x="262" nd="1"/>
        <i x="85" nd="1"/>
        <i x="269" nd="1"/>
        <i x="92" nd="1"/>
        <i x="277" nd="1"/>
        <i x="100" nd="1"/>
        <i x="285" nd="1"/>
        <i x="109" nd="1"/>
        <i x="294" nd="1"/>
        <i x="117" nd="1"/>
        <i x="230" nd="1"/>
        <i x="51" nd="1"/>
        <i x="234" nd="1"/>
        <i x="55" nd="1"/>
        <i x="237" nd="1"/>
        <i x="58" nd="1"/>
        <i x="241" nd="1"/>
        <i x="62" nd="1"/>
        <i x="245" nd="1"/>
        <i x="66" nd="1"/>
        <i x="250" nd="1"/>
        <i x="72" nd="1"/>
        <i x="256" nd="1"/>
        <i x="78" nd="1"/>
        <i x="263" nd="1"/>
        <i x="86" nd="1"/>
        <i x="270" nd="1"/>
        <i x="93" nd="1"/>
        <i x="278" nd="1"/>
        <i x="102" nd="1"/>
        <i x="286" nd="1"/>
        <i x="110" nd="1"/>
        <i x="295" nd="1"/>
        <i x="118" nd="1"/>
        <i x="302" nd="1"/>
        <i x="125" nd="1"/>
        <i x="310" nd="1"/>
        <i x="133" nd="1"/>
        <i x="318" nd="1"/>
        <i x="141" nd="1"/>
        <i x="327" nd="1"/>
        <i x="238" nd="1"/>
        <i x="59" nd="1"/>
        <i x="242" nd="1"/>
        <i x="63" nd="1"/>
        <i x="246" nd="1"/>
        <i x="68" nd="1"/>
        <i x="252" nd="1"/>
        <i x="74" nd="1"/>
        <i x="258" nd="1"/>
        <i x="80" nd="1"/>
        <i x="265" nd="1"/>
        <i x="88" nd="1"/>
        <i x="272" nd="1"/>
        <i x="95" nd="1"/>
        <i x="280" nd="1"/>
        <i x="104" nd="1"/>
        <i x="288" nd="1"/>
        <i x="112" nd="1"/>
        <i x="297" nd="1"/>
        <i x="120" nd="1"/>
        <i x="304" nd="1"/>
        <i x="127" nd="1"/>
        <i x="312" nd="1"/>
        <i x="135" nd="1"/>
        <i x="320" nd="1"/>
        <i x="143" nd="1"/>
        <i x="329" nd="1"/>
        <i x="151" nd="1"/>
        <i x="337" nd="1"/>
        <i x="159" nd="1"/>
        <i x="3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0" s="1"/>
        <i x="2" s="1"/>
        <i x="1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5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45"/>
  <sheetViews>
    <sheetView topLeftCell="A10" zoomScaleNormal="100" workbookViewId="0">
      <selection activeCell="E45" sqref="E45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18.42578125" style="4" bestFit="1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36" ht="21" x14ac:dyDescent="0.35">
      <c r="A3" s="112" t="s">
        <v>1060</v>
      </c>
    </row>
    <row r="4" spans="1:36" x14ac:dyDescent="0.25">
      <c r="B4" s="100"/>
      <c r="C4" s="100"/>
      <c r="D4" s="100"/>
      <c r="E4" s="100"/>
      <c r="F4" s="100"/>
      <c r="G4" s="100"/>
      <c r="H4" s="100"/>
      <c r="I4" s="100"/>
    </row>
    <row r="5" spans="1:36" x14ac:dyDescent="0.25">
      <c r="A5" s="102"/>
      <c r="B5" s="100"/>
      <c r="C5" s="100"/>
      <c r="D5" s="100"/>
      <c r="E5" s="100"/>
      <c r="F5" s="100"/>
      <c r="G5" s="100"/>
      <c r="H5" s="100"/>
      <c r="I5" s="100"/>
      <c r="T5" s="58"/>
      <c r="V5" s="58"/>
      <c r="W5" s="58"/>
      <c r="X5" s="101"/>
      <c r="Y5" s="100"/>
      <c r="Z5" s="58"/>
      <c r="AA5" s="100">
        <v>0</v>
      </c>
      <c r="AB5" s="100">
        <v>0</v>
      </c>
      <c r="AC5" s="57"/>
      <c r="AD5" s="58"/>
      <c r="AE5" s="57"/>
      <c r="AF5" s="58"/>
      <c r="AG5" s="5"/>
      <c r="AH5" s="5"/>
      <c r="AI5" s="5"/>
      <c r="AJ5" s="5"/>
    </row>
    <row r="6" spans="1:36" x14ac:dyDescent="0.25">
      <c r="A6" s="5"/>
      <c r="B6" s="100"/>
      <c r="C6" s="100"/>
      <c r="D6" s="100"/>
      <c r="E6" s="100"/>
      <c r="F6" s="100"/>
      <c r="G6" s="100"/>
      <c r="H6" s="100"/>
    </row>
    <row r="9" spans="1:36" s="12" customFormat="1" ht="30" x14ac:dyDescent="0.25">
      <c r="A9" s="111" t="s">
        <v>320</v>
      </c>
      <c r="B9" s="145" t="s">
        <v>308</v>
      </c>
      <c r="C9" s="146"/>
      <c r="D9" s="111" t="s">
        <v>736</v>
      </c>
      <c r="E9" s="111" t="s">
        <v>737</v>
      </c>
      <c r="F9" s="111" t="s">
        <v>293</v>
      </c>
      <c r="G9" s="111" t="s">
        <v>291</v>
      </c>
      <c r="H9" s="111" t="s">
        <v>290</v>
      </c>
      <c r="I9" s="116" t="s">
        <v>288</v>
      </c>
      <c r="J9" s="111" t="s">
        <v>287</v>
      </c>
      <c r="K9" s="116" t="s">
        <v>285</v>
      </c>
      <c r="L9" s="111" t="s">
        <v>284</v>
      </c>
      <c r="M9" s="116" t="s">
        <v>282</v>
      </c>
    </row>
    <row r="10" spans="1:36" x14ac:dyDescent="0.25">
      <c r="A10" s="110" t="s">
        <v>1058</v>
      </c>
      <c r="B10" s="108">
        <v>44256</v>
      </c>
      <c r="C10" s="47">
        <v>44270</v>
      </c>
      <c r="D10" s="107">
        <v>0.3</v>
      </c>
      <c r="E10" s="96">
        <v>0</v>
      </c>
      <c r="F10" s="115">
        <v>419446132710.3717</v>
      </c>
      <c r="G10" s="105">
        <v>315507919098.17249</v>
      </c>
      <c r="H10" s="105">
        <v>1730856408.9669995</v>
      </c>
      <c r="I10" s="105">
        <v>276937025.43472004</v>
      </c>
      <c r="J10" s="105">
        <v>87845503652.511505</v>
      </c>
      <c r="K10" s="105">
        <v>14055280584.406033</v>
      </c>
      <c r="L10" s="105">
        <v>27440686</v>
      </c>
      <c r="M10" s="105">
        <v>2195254.88</v>
      </c>
      <c r="N10" s="5"/>
      <c r="O10" s="5"/>
      <c r="P10" s="5"/>
    </row>
    <row r="11" spans="1:36" x14ac:dyDescent="0.25">
      <c r="A11" s="109" t="s">
        <v>1059</v>
      </c>
      <c r="B11" s="108">
        <v>44271</v>
      </c>
      <c r="C11" s="47">
        <v>44286</v>
      </c>
      <c r="D11" s="107">
        <v>0.3</v>
      </c>
      <c r="E11" s="96">
        <v>0</v>
      </c>
      <c r="F11" s="115">
        <v>442417789157.22363</v>
      </c>
      <c r="G11" s="105">
        <v>333840841551.31195</v>
      </c>
      <c r="H11" s="105">
        <v>1220982855.323</v>
      </c>
      <c r="I11" s="105">
        <v>195357256.85167998</v>
      </c>
      <c r="J11" s="105">
        <v>92379834046.325012</v>
      </c>
      <c r="K11" s="105">
        <v>14780773447.412003</v>
      </c>
      <c r="L11" s="105">
        <v>0</v>
      </c>
      <c r="M11" s="105"/>
    </row>
    <row r="12" spans="1:36" s="52" customFormat="1" x14ac:dyDescent="0.25">
      <c r="D12" s="114"/>
      <c r="F12" s="113">
        <f>SUM(F10:F11)</f>
        <v>861863921867.59534</v>
      </c>
      <c r="G12" s="113">
        <f t="shared" ref="G12:M12" si="0">SUM(G10:G11)</f>
        <v>649348760649.48437</v>
      </c>
      <c r="H12" s="113">
        <f t="shared" si="0"/>
        <v>2951839264.2899995</v>
      </c>
      <c r="I12" s="113">
        <f t="shared" si="0"/>
        <v>472294282.28640002</v>
      </c>
      <c r="J12" s="113">
        <f t="shared" si="0"/>
        <v>180225337698.83652</v>
      </c>
      <c r="K12" s="113">
        <f t="shared" si="0"/>
        <v>28836054031.818035</v>
      </c>
      <c r="L12" s="113">
        <f t="shared" si="0"/>
        <v>27440686</v>
      </c>
      <c r="M12" s="113">
        <f t="shared" si="0"/>
        <v>2195254.88</v>
      </c>
    </row>
    <row r="13" spans="1:36" x14ac:dyDescent="0.25">
      <c r="D13" s="104"/>
      <c r="I13" s="5"/>
    </row>
    <row r="14" spans="1:36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36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36" s="5" customFormat="1" x14ac:dyDescent="0.25">
      <c r="E16" s="49" t="s">
        <v>332</v>
      </c>
      <c r="F16" s="40">
        <f>+F12</f>
        <v>861863921867.59534</v>
      </c>
      <c r="H16" s="40">
        <f>+I12+K12+M12</f>
        <v>29310543568.984436</v>
      </c>
      <c r="I16" s="100" t="s">
        <v>955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738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320</v>
      </c>
      <c r="B26" s="145" t="s">
        <v>308</v>
      </c>
      <c r="C26" s="146"/>
      <c r="D26" s="111" t="s">
        <v>736</v>
      </c>
      <c r="E26" s="111" t="s">
        <v>735</v>
      </c>
      <c r="F26" s="111" t="s">
        <v>734</v>
      </c>
      <c r="G26" s="111" t="s">
        <v>293</v>
      </c>
      <c r="H26" s="111" t="s">
        <v>291</v>
      </c>
      <c r="I26" s="111" t="s">
        <v>290</v>
      </c>
      <c r="J26" s="111" t="s">
        <v>284</v>
      </c>
    </row>
    <row r="27" spans="1:27" x14ac:dyDescent="0.25">
      <c r="A27" s="110" t="s">
        <v>1062</v>
      </c>
      <c r="B27" s="108">
        <v>44287</v>
      </c>
      <c r="C27" s="108">
        <v>44301</v>
      </c>
      <c r="D27" s="107">
        <v>0</v>
      </c>
      <c r="E27" s="96">
        <f>+'[1]5.1'!$P$823</f>
        <v>405111719845.651</v>
      </c>
      <c r="F27" s="96">
        <f>+E27-G27</f>
        <v>0</v>
      </c>
      <c r="G27" s="106">
        <f>SUM(H27:J27)</f>
        <v>405111719845.651</v>
      </c>
      <c r="H27" s="105">
        <f>+G10</f>
        <v>315507919098.17249</v>
      </c>
      <c r="I27" s="105">
        <f>+H10+J10</f>
        <v>89576360061.4785</v>
      </c>
      <c r="J27" s="105">
        <f>+L10</f>
        <v>27440686</v>
      </c>
      <c r="K27" s="5"/>
      <c r="L27" s="5"/>
    </row>
    <row r="28" spans="1:27" x14ac:dyDescent="0.25">
      <c r="A28" s="109" t="s">
        <v>1063</v>
      </c>
      <c r="B28" s="108">
        <v>44302</v>
      </c>
      <c r="C28" s="108">
        <v>44316</v>
      </c>
      <c r="D28" s="107">
        <v>0</v>
      </c>
      <c r="E28" s="96">
        <f>+'[2]5.2'!$P$808</f>
        <v>427441658452.95996</v>
      </c>
      <c r="F28" s="96">
        <f>+E28-G28</f>
        <v>0</v>
      </c>
      <c r="G28" s="106">
        <f>SUM(H28:J28)</f>
        <v>427441658452.95996</v>
      </c>
      <c r="H28" s="105">
        <f>+G11</f>
        <v>333840841551.31195</v>
      </c>
      <c r="I28" s="105">
        <f>+H11+J11</f>
        <v>93600816901.64801</v>
      </c>
      <c r="J28" s="105">
        <f>+L11</f>
        <v>0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832553378298.61096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733</v>
      </c>
      <c r="G32" s="40">
        <f>+G30</f>
        <v>832553378298.61096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'!G17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B22" sqref="B22:G22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308</v>
      </c>
      <c r="B16" s="4" t="s">
        <v>1004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310</v>
      </c>
      <c r="B18" s="12" t="s">
        <v>311</v>
      </c>
      <c r="C18" s="82" t="s">
        <v>313</v>
      </c>
      <c r="D18" s="82" t="s">
        <v>316</v>
      </c>
      <c r="E18" s="14" t="s">
        <v>317</v>
      </c>
      <c r="F18" s="82" t="s">
        <v>314</v>
      </c>
      <c r="G18" s="14" t="s">
        <v>315</v>
      </c>
      <c r="H18" s="86" t="s">
        <v>322</v>
      </c>
      <c r="I18" s="14" t="s">
        <v>323</v>
      </c>
      <c r="J18" s="86" t="s">
        <v>324</v>
      </c>
      <c r="K18" s="14" t="s">
        <v>325</v>
      </c>
    </row>
    <row r="19" spans="1:11" x14ac:dyDescent="0.25">
      <c r="A19" s="12" t="s">
        <v>6</v>
      </c>
      <c r="B19" s="13">
        <v>451311518521.36475</v>
      </c>
      <c r="C19" s="13">
        <v>350483684702.35992</v>
      </c>
      <c r="D19" s="13">
        <v>905293678.6500001</v>
      </c>
      <c r="E19" s="13">
        <v>144846988.58399999</v>
      </c>
      <c r="F19" s="13">
        <v>86020235475.649979</v>
      </c>
      <c r="G19" s="13">
        <v>13763237676.103996</v>
      </c>
      <c r="H19" s="13">
        <v>0</v>
      </c>
      <c r="I19" s="13">
        <v>0</v>
      </c>
      <c r="J19" s="13">
        <v>0</v>
      </c>
      <c r="K19" s="13">
        <v>0</v>
      </c>
    </row>
    <row r="20" spans="1:11" x14ac:dyDescent="0.25">
      <c r="A20" s="12" t="s">
        <v>35</v>
      </c>
      <c r="B20" s="13">
        <v>26204231786.050003</v>
      </c>
      <c r="C20" s="13">
        <v>24319219063.749996</v>
      </c>
      <c r="D20" s="13">
        <v>7108100</v>
      </c>
      <c r="E20" s="13">
        <v>1137296</v>
      </c>
      <c r="F20" s="13">
        <v>1617902867.5</v>
      </c>
      <c r="G20" s="13">
        <v>258864458.80000001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154503882774.37012</v>
      </c>
      <c r="C21" s="13">
        <v>102112584164.3356</v>
      </c>
      <c r="D21" s="13">
        <v>831859443.24000001</v>
      </c>
      <c r="E21" s="13">
        <v>133097510.9184</v>
      </c>
      <c r="F21" s="13">
        <v>44333053151.600006</v>
      </c>
      <c r="G21" s="13">
        <v>7093288504.2559996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312</v>
      </c>
      <c r="B22" s="13">
        <v>632019633081.78491</v>
      </c>
      <c r="C22" s="13">
        <v>476915487930.44556</v>
      </c>
      <c r="D22" s="13">
        <v>1744261221.8900001</v>
      </c>
      <c r="E22" s="13">
        <v>279081795.50239998</v>
      </c>
      <c r="F22" s="13">
        <v>131971191494.74998</v>
      </c>
      <c r="G22" s="13">
        <v>21115390639.159996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2175"/>
  <sheetViews>
    <sheetView zoomScale="85" zoomScaleNormal="85" workbookViewId="0">
      <pane ySplit="1" topLeftCell="A2165" activePane="bottomLeft" state="frozen"/>
      <selection activeCell="P1" sqref="P1"/>
      <selection pane="bottomLeft" activeCell="L5" sqref="L5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42" s="14" customFormat="1" ht="60" x14ac:dyDescent="0.25">
      <c r="A1" s="131" t="s">
        <v>309</v>
      </c>
      <c r="B1" s="132" t="s">
        <v>308</v>
      </c>
      <c r="C1" s="131" t="s">
        <v>307</v>
      </c>
      <c r="D1" s="131" t="s">
        <v>306</v>
      </c>
      <c r="E1" s="131" t="s">
        <v>305</v>
      </c>
      <c r="F1" s="131" t="s">
        <v>304</v>
      </c>
      <c r="G1" s="131" t="s">
        <v>303</v>
      </c>
      <c r="H1" s="131" t="s">
        <v>302</v>
      </c>
      <c r="I1" s="133" t="s">
        <v>301</v>
      </c>
      <c r="J1" s="133" t="s">
        <v>300</v>
      </c>
      <c r="K1" s="133" t="s">
        <v>299</v>
      </c>
      <c r="L1" s="133" t="s">
        <v>298</v>
      </c>
      <c r="M1" s="133" t="s">
        <v>297</v>
      </c>
      <c r="N1" s="131" t="s">
        <v>296</v>
      </c>
      <c r="O1" s="131" t="s">
        <v>295</v>
      </c>
      <c r="P1" s="131" t="s">
        <v>294</v>
      </c>
      <c r="Q1" s="133" t="s">
        <v>293</v>
      </c>
      <c r="R1" s="133" t="s">
        <v>292</v>
      </c>
      <c r="S1" s="133" t="s">
        <v>291</v>
      </c>
      <c r="T1" s="133" t="s">
        <v>290</v>
      </c>
      <c r="U1" s="131" t="s">
        <v>289</v>
      </c>
      <c r="V1" s="133" t="s">
        <v>288</v>
      </c>
      <c r="W1" s="133" t="s">
        <v>287</v>
      </c>
      <c r="X1" s="131" t="s">
        <v>286</v>
      </c>
      <c r="Y1" s="133" t="s">
        <v>285</v>
      </c>
      <c r="Z1" s="134" t="s">
        <v>284</v>
      </c>
      <c r="AA1" s="134" t="s">
        <v>283</v>
      </c>
      <c r="AB1" s="134" t="s">
        <v>282</v>
      </c>
      <c r="AC1" s="134" t="s">
        <v>281</v>
      </c>
      <c r="AD1" s="134" t="s">
        <v>280</v>
      </c>
      <c r="AE1" s="134" t="s">
        <v>279</v>
      </c>
    </row>
    <row r="2" spans="1:42" x14ac:dyDescent="0.25">
      <c r="A2" s="2" t="s">
        <v>271</v>
      </c>
      <c r="B2" s="47">
        <v>44317</v>
      </c>
      <c r="C2" s="2" t="s">
        <v>6</v>
      </c>
      <c r="D2" s="2" t="s">
        <v>33</v>
      </c>
      <c r="E2" s="2" t="s">
        <v>204</v>
      </c>
      <c r="F2" s="2"/>
      <c r="G2" s="2"/>
      <c r="H2" s="2" t="s">
        <v>1189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0</v>
      </c>
      <c r="R2" s="1">
        <v>0</v>
      </c>
      <c r="S2" s="1">
        <v>0</v>
      </c>
      <c r="T2" s="1">
        <v>0</v>
      </c>
      <c r="U2" s="2" t="s">
        <v>0</v>
      </c>
      <c r="V2" s="1">
        <v>0</v>
      </c>
      <c r="W2" s="1">
        <v>0</v>
      </c>
      <c r="X2" s="2" t="s">
        <v>0</v>
      </c>
      <c r="Y2" s="1">
        <v>0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164640</v>
      </c>
      <c r="AM2" s="141" t="s">
        <v>1</v>
      </c>
      <c r="AN2" s="2" t="s">
        <v>1</v>
      </c>
      <c r="AO2" s="141" t="s">
        <v>1</v>
      </c>
      <c r="AP2" s="2" t="s">
        <v>1</v>
      </c>
    </row>
    <row r="3" spans="1:42" x14ac:dyDescent="0.25">
      <c r="A3" s="2" t="s">
        <v>271</v>
      </c>
      <c r="B3" s="47">
        <v>44317</v>
      </c>
      <c r="C3" s="2" t="s">
        <v>6</v>
      </c>
      <c r="D3" s="2" t="s">
        <v>33</v>
      </c>
      <c r="E3" s="2" t="s">
        <v>32</v>
      </c>
      <c r="F3" s="2"/>
      <c r="G3" s="2"/>
      <c r="H3" s="2" t="s">
        <v>1296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v>0</v>
      </c>
      <c r="R3" s="1">
        <v>0</v>
      </c>
      <c r="S3" s="1">
        <v>0</v>
      </c>
      <c r="T3" s="1">
        <v>0</v>
      </c>
      <c r="U3" s="2" t="s">
        <v>0</v>
      </c>
      <c r="V3" s="1">
        <v>0</v>
      </c>
      <c r="W3" s="1">
        <v>0</v>
      </c>
      <c r="X3" s="2" t="s">
        <v>0</v>
      </c>
      <c r="Y3" s="1">
        <v>0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238669.2</v>
      </c>
      <c r="AM3" s="141" t="s">
        <v>1</v>
      </c>
      <c r="AN3" s="2" t="s">
        <v>1</v>
      </c>
      <c r="AO3" s="141" t="s">
        <v>1</v>
      </c>
      <c r="AP3" s="2" t="s">
        <v>1</v>
      </c>
    </row>
    <row r="4" spans="1:42" x14ac:dyDescent="0.25">
      <c r="A4" s="2" t="s">
        <v>271</v>
      </c>
      <c r="B4" s="47">
        <v>44317</v>
      </c>
      <c r="C4" s="2" t="s">
        <v>6</v>
      </c>
      <c r="D4" s="2" t="s">
        <v>17</v>
      </c>
      <c r="E4" s="2" t="s">
        <v>183</v>
      </c>
      <c r="F4" s="2"/>
      <c r="G4" s="2"/>
      <c r="H4" s="2" t="s">
        <v>1297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0</v>
      </c>
      <c r="R4" s="1">
        <v>0</v>
      </c>
      <c r="S4" s="1">
        <v>0</v>
      </c>
      <c r="T4" s="1">
        <v>0</v>
      </c>
      <c r="U4" s="2" t="s">
        <v>0</v>
      </c>
      <c r="V4" s="1">
        <v>0</v>
      </c>
      <c r="W4" s="1">
        <v>0</v>
      </c>
      <c r="X4" s="2" t="s">
        <v>0</v>
      </c>
      <c r="Y4" s="1">
        <v>0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264000</v>
      </c>
      <c r="AM4" s="141" t="s">
        <v>1</v>
      </c>
      <c r="AN4" s="2" t="s">
        <v>1</v>
      </c>
      <c r="AO4" s="141" t="s">
        <v>1</v>
      </c>
      <c r="AP4" s="2" t="s">
        <v>1</v>
      </c>
    </row>
    <row r="5" spans="1:42" x14ac:dyDescent="0.25">
      <c r="A5" s="2" t="s">
        <v>271</v>
      </c>
      <c r="B5" s="47">
        <v>44317</v>
      </c>
      <c r="C5" s="2" t="s">
        <v>6</v>
      </c>
      <c r="D5" s="2" t="s">
        <v>26</v>
      </c>
      <c r="E5" s="2" t="s">
        <v>198</v>
      </c>
      <c r="F5" s="2"/>
      <c r="G5" s="2"/>
      <c r="H5" s="2" t="s">
        <v>1298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1">
        <v>0</v>
      </c>
      <c r="R5" s="1">
        <v>0</v>
      </c>
      <c r="S5" s="1">
        <v>0</v>
      </c>
      <c r="T5" s="1">
        <v>0</v>
      </c>
      <c r="U5" s="2" t="s">
        <v>0</v>
      </c>
      <c r="V5" s="1">
        <v>0</v>
      </c>
      <c r="W5" s="1">
        <v>0</v>
      </c>
      <c r="X5" s="2" t="s">
        <v>0</v>
      </c>
      <c r="Y5" s="1">
        <v>0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264000</v>
      </c>
      <c r="AM5" s="141" t="s">
        <v>1</v>
      </c>
      <c r="AN5" s="2" t="s">
        <v>1</v>
      </c>
      <c r="AO5" s="141" t="s">
        <v>1</v>
      </c>
      <c r="AP5" s="2" t="s">
        <v>1</v>
      </c>
    </row>
    <row r="6" spans="1:42" x14ac:dyDescent="0.25">
      <c r="A6" s="2" t="s">
        <v>271</v>
      </c>
      <c r="B6" s="47">
        <v>44317</v>
      </c>
      <c r="C6" s="2" t="s">
        <v>6</v>
      </c>
      <c r="D6" s="2" t="s">
        <v>49</v>
      </c>
      <c r="E6" s="2" t="s">
        <v>230</v>
      </c>
      <c r="F6" s="2"/>
      <c r="G6" s="2"/>
      <c r="H6" s="2" t="s">
        <v>1299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0</v>
      </c>
      <c r="R6" s="1">
        <v>0</v>
      </c>
      <c r="S6" s="1">
        <v>0</v>
      </c>
      <c r="T6" s="1">
        <v>0</v>
      </c>
      <c r="U6" s="2" t="s">
        <v>0</v>
      </c>
      <c r="V6" s="1">
        <v>0</v>
      </c>
      <c r="W6" s="1">
        <v>0</v>
      </c>
      <c r="X6" s="2" t="s">
        <v>0</v>
      </c>
      <c r="Y6" s="1">
        <v>0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264000</v>
      </c>
      <c r="AM6" s="141" t="s">
        <v>1</v>
      </c>
      <c r="AN6" s="2" t="s">
        <v>1</v>
      </c>
      <c r="AO6" s="141" t="s">
        <v>1</v>
      </c>
      <c r="AP6" s="2" t="s">
        <v>1</v>
      </c>
    </row>
    <row r="7" spans="1:42" x14ac:dyDescent="0.25">
      <c r="A7" s="2" t="s">
        <v>271</v>
      </c>
      <c r="B7" s="47">
        <v>44317</v>
      </c>
      <c r="C7" s="2" t="s">
        <v>6</v>
      </c>
      <c r="D7" s="2" t="s">
        <v>22</v>
      </c>
      <c r="E7" s="2" t="s">
        <v>192</v>
      </c>
      <c r="F7" s="2"/>
      <c r="G7" s="2"/>
      <c r="H7" s="2" t="s">
        <v>1297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0</v>
      </c>
      <c r="R7" s="1">
        <v>0</v>
      </c>
      <c r="S7" s="1">
        <v>0</v>
      </c>
      <c r="T7" s="1">
        <v>0</v>
      </c>
      <c r="U7" s="2" t="s">
        <v>0</v>
      </c>
      <c r="V7" s="1">
        <v>0</v>
      </c>
      <c r="W7" s="1">
        <v>0</v>
      </c>
      <c r="X7" s="2" t="s">
        <v>0</v>
      </c>
      <c r="Y7" s="1">
        <v>0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264000</v>
      </c>
      <c r="AM7" s="141" t="s">
        <v>1</v>
      </c>
      <c r="AN7" s="2" t="s">
        <v>1</v>
      </c>
      <c r="AO7" s="141" t="s">
        <v>1</v>
      </c>
      <c r="AP7" s="2" t="s">
        <v>1</v>
      </c>
    </row>
    <row r="8" spans="1:42" x14ac:dyDescent="0.25">
      <c r="A8" s="2" t="s">
        <v>271</v>
      </c>
      <c r="B8" s="47">
        <v>44317</v>
      </c>
      <c r="C8" s="2" t="s">
        <v>27</v>
      </c>
      <c r="D8" s="2" t="s">
        <v>33</v>
      </c>
      <c r="E8" s="2" t="s">
        <v>32</v>
      </c>
      <c r="F8" s="2" t="s">
        <v>1300</v>
      </c>
      <c r="G8" s="2" t="s">
        <v>3</v>
      </c>
      <c r="H8" s="2" t="s">
        <v>1301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v>105256917.89999999</v>
      </c>
      <c r="R8" s="1">
        <v>0</v>
      </c>
      <c r="S8" s="1">
        <v>82700410.5</v>
      </c>
      <c r="T8" s="1">
        <v>0</v>
      </c>
      <c r="U8" s="2" t="s">
        <v>0</v>
      </c>
      <c r="V8" s="1">
        <v>0</v>
      </c>
      <c r="W8" s="1">
        <v>19445265</v>
      </c>
      <c r="X8" s="2" t="s">
        <v>0</v>
      </c>
      <c r="Y8" s="1">
        <v>3111242.3999999994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41" t="s">
        <v>1</v>
      </c>
      <c r="AN8" s="2" t="s">
        <v>1</v>
      </c>
      <c r="AO8" s="141" t="s">
        <v>1</v>
      </c>
      <c r="AP8" s="2" t="s">
        <v>1</v>
      </c>
    </row>
    <row r="9" spans="1:42" x14ac:dyDescent="0.25">
      <c r="A9" s="2" t="s">
        <v>125</v>
      </c>
      <c r="B9" s="47">
        <v>44319</v>
      </c>
      <c r="C9" s="2" t="s">
        <v>6</v>
      </c>
      <c r="D9" s="2" t="s">
        <v>19</v>
      </c>
      <c r="E9" s="2" t="s">
        <v>185</v>
      </c>
      <c r="F9" s="2" t="s">
        <v>1091</v>
      </c>
      <c r="G9" s="2" t="s">
        <v>3</v>
      </c>
      <c r="H9" s="2" t="s">
        <v>1302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v>2279977715.4037995</v>
      </c>
      <c r="R9" s="1">
        <v>0</v>
      </c>
      <c r="S9" s="1">
        <v>1758429925.825</v>
      </c>
      <c r="T9" s="1">
        <v>0</v>
      </c>
      <c r="U9" s="2" t="s">
        <v>0</v>
      </c>
      <c r="V9" s="1">
        <v>0</v>
      </c>
      <c r="W9" s="1">
        <v>449610163.43000001</v>
      </c>
      <c r="X9" s="2" t="s">
        <v>9</v>
      </c>
      <c r="Y9" s="1">
        <v>71937626.148799986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41" t="s">
        <v>1</v>
      </c>
      <c r="AN9" s="2" t="s">
        <v>1</v>
      </c>
      <c r="AO9" s="141" t="s">
        <v>1</v>
      </c>
      <c r="AP9" s="2" t="s">
        <v>1</v>
      </c>
    </row>
    <row r="10" spans="1:42" x14ac:dyDescent="0.25">
      <c r="A10" s="2" t="s">
        <v>78</v>
      </c>
      <c r="B10" s="47">
        <v>44320</v>
      </c>
      <c r="C10" s="2" t="s">
        <v>6</v>
      </c>
      <c r="D10" s="2" t="s">
        <v>19</v>
      </c>
      <c r="E10" s="2" t="s">
        <v>185</v>
      </c>
      <c r="F10" s="2" t="s">
        <v>1099</v>
      </c>
      <c r="G10" s="2" t="s">
        <v>3</v>
      </c>
      <c r="H10" s="2" t="s">
        <v>1303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v>2195803682.7775998</v>
      </c>
      <c r="R10" s="1">
        <v>0</v>
      </c>
      <c r="S10" s="1">
        <v>1622758476.4249992</v>
      </c>
      <c r="T10" s="1">
        <v>0</v>
      </c>
      <c r="U10" s="2" t="s">
        <v>0</v>
      </c>
      <c r="V10" s="1">
        <v>0</v>
      </c>
      <c r="W10" s="1">
        <v>494004488.23500007</v>
      </c>
      <c r="X10" s="2" t="s">
        <v>9</v>
      </c>
      <c r="Y10" s="1">
        <v>79040718.117600009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41" t="s">
        <v>1</v>
      </c>
      <c r="AN10" s="2" t="s">
        <v>1</v>
      </c>
      <c r="AO10" s="141" t="s">
        <v>1</v>
      </c>
      <c r="AP10" s="2" t="s">
        <v>1</v>
      </c>
    </row>
    <row r="11" spans="1:42" x14ac:dyDescent="0.25">
      <c r="A11" s="2" t="s">
        <v>429</v>
      </c>
      <c r="B11" s="47">
        <v>44322</v>
      </c>
      <c r="C11" s="2" t="s">
        <v>6</v>
      </c>
      <c r="D11" s="2" t="s">
        <v>19</v>
      </c>
      <c r="E11" s="2" t="s">
        <v>185</v>
      </c>
      <c r="F11" s="2" t="s">
        <v>1111</v>
      </c>
      <c r="G11" s="2" t="s">
        <v>3</v>
      </c>
      <c r="H11" s="2" t="s">
        <v>1304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437004301.986</v>
      </c>
      <c r="R11" s="1">
        <v>0</v>
      </c>
      <c r="S11" s="1">
        <v>362481416.14999998</v>
      </c>
      <c r="T11" s="1">
        <v>0</v>
      </c>
      <c r="U11" s="2" t="s">
        <v>0</v>
      </c>
      <c r="V11" s="1">
        <v>0</v>
      </c>
      <c r="W11" s="1">
        <v>64243867.100000001</v>
      </c>
      <c r="X11" s="2" t="s">
        <v>9</v>
      </c>
      <c r="Y11" s="1">
        <v>10279018.736000001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41" t="s">
        <v>1</v>
      </c>
      <c r="AN11" s="2" t="s">
        <v>1</v>
      </c>
      <c r="AO11" s="141" t="s">
        <v>1</v>
      </c>
      <c r="AP11" s="2" t="s">
        <v>1</v>
      </c>
    </row>
    <row r="12" spans="1:42" x14ac:dyDescent="0.25">
      <c r="A12" s="2" t="s">
        <v>485</v>
      </c>
      <c r="B12" s="47">
        <v>44323</v>
      </c>
      <c r="C12" s="2" t="s">
        <v>6</v>
      </c>
      <c r="D12" s="2" t="s">
        <v>19</v>
      </c>
      <c r="E12" s="2" t="s">
        <v>185</v>
      </c>
      <c r="F12" s="2" t="s">
        <v>1114</v>
      </c>
      <c r="G12" s="2" t="s">
        <v>3</v>
      </c>
      <c r="H12" s="2" t="s">
        <v>1305</v>
      </c>
      <c r="I12" s="1" t="s">
        <v>1</v>
      </c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v>123208033.67199999</v>
      </c>
      <c r="R12" s="1">
        <v>0</v>
      </c>
      <c r="S12" s="1">
        <v>106607277.5</v>
      </c>
      <c r="T12" s="1">
        <v>0</v>
      </c>
      <c r="U12" s="2" t="s">
        <v>0</v>
      </c>
      <c r="V12" s="1">
        <v>0</v>
      </c>
      <c r="W12" s="1">
        <v>14310996.699999999</v>
      </c>
      <c r="X12" s="2" t="s">
        <v>0</v>
      </c>
      <c r="Y12" s="1">
        <v>2289759.4720000001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41" t="s">
        <v>1</v>
      </c>
      <c r="AN12" s="2" t="s">
        <v>1</v>
      </c>
      <c r="AO12" s="141" t="s">
        <v>1</v>
      </c>
      <c r="AP12" s="2" t="s">
        <v>1</v>
      </c>
    </row>
    <row r="13" spans="1:42" x14ac:dyDescent="0.25">
      <c r="A13" s="2" t="s">
        <v>486</v>
      </c>
      <c r="B13" s="47">
        <v>44323</v>
      </c>
      <c r="C13" s="2" t="s">
        <v>6</v>
      </c>
      <c r="D13" s="2" t="s">
        <v>19</v>
      </c>
      <c r="E13" s="2" t="s">
        <v>185</v>
      </c>
      <c r="F13" s="2" t="s">
        <v>1114</v>
      </c>
      <c r="G13" s="2" t="s">
        <v>3</v>
      </c>
      <c r="H13" s="2" t="s">
        <v>1306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1307</v>
      </c>
      <c r="P13" s="2" t="s">
        <v>1308</v>
      </c>
      <c r="Q13" s="1">
        <v>53692534</v>
      </c>
      <c r="R13" s="1">
        <v>0</v>
      </c>
      <c r="S13" s="1">
        <v>41564258.399999999</v>
      </c>
      <c r="T13" s="1">
        <v>10455410</v>
      </c>
      <c r="U13" s="2" t="s">
        <v>9</v>
      </c>
      <c r="V13" s="1">
        <v>1672865.6</v>
      </c>
      <c r="W13" s="1">
        <v>0</v>
      </c>
      <c r="X13" s="2" t="s">
        <v>0</v>
      </c>
      <c r="Y13" s="1">
        <v>0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41" t="s">
        <v>1</v>
      </c>
      <c r="AN13" s="2" t="s">
        <v>1</v>
      </c>
      <c r="AO13" s="141" t="s">
        <v>1</v>
      </c>
      <c r="AP13" s="2" t="s">
        <v>1</v>
      </c>
    </row>
    <row r="14" spans="1:42" x14ac:dyDescent="0.25">
      <c r="A14" s="2" t="s">
        <v>487</v>
      </c>
      <c r="B14" s="47">
        <v>44323</v>
      </c>
      <c r="C14" s="2" t="s">
        <v>6</v>
      </c>
      <c r="D14" s="2" t="s">
        <v>19</v>
      </c>
      <c r="E14" s="2" t="s">
        <v>185</v>
      </c>
      <c r="F14" s="2" t="s">
        <v>1114</v>
      </c>
      <c r="G14" s="2" t="s">
        <v>3</v>
      </c>
      <c r="H14" s="2" t="s">
        <v>1309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1644096222.9187999</v>
      </c>
      <c r="R14" s="1">
        <v>0</v>
      </c>
      <c r="S14" s="1">
        <v>1187288147.6000001</v>
      </c>
      <c r="T14" s="1">
        <v>0</v>
      </c>
      <c r="U14" s="2" t="s">
        <v>0</v>
      </c>
      <c r="V14" s="1">
        <v>0</v>
      </c>
      <c r="W14" s="1">
        <v>393800064.93000001</v>
      </c>
      <c r="X14" s="2" t="s">
        <v>0</v>
      </c>
      <c r="Y14" s="1">
        <v>63008010.388799973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41" t="s">
        <v>1</v>
      </c>
      <c r="AN14" s="2" t="s">
        <v>1</v>
      </c>
      <c r="AO14" s="141" t="s">
        <v>1</v>
      </c>
      <c r="AP14" s="2" t="s">
        <v>1</v>
      </c>
    </row>
    <row r="15" spans="1:42" x14ac:dyDescent="0.25">
      <c r="A15" s="2" t="s">
        <v>488</v>
      </c>
      <c r="B15" s="47">
        <v>44323</v>
      </c>
      <c r="C15" s="2" t="s">
        <v>6</v>
      </c>
      <c r="D15" s="2" t="s">
        <v>19</v>
      </c>
      <c r="E15" s="2" t="s">
        <v>185</v>
      </c>
      <c r="F15" s="2" t="s">
        <v>1114</v>
      </c>
      <c r="G15" s="2" t="s">
        <v>3</v>
      </c>
      <c r="H15" s="2" t="s">
        <v>1310</v>
      </c>
      <c r="I15" s="1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962</v>
      </c>
      <c r="P15" s="2" t="s">
        <v>1077</v>
      </c>
      <c r="Q15" s="1">
        <v>4999540</v>
      </c>
      <c r="R15" s="1">
        <v>0</v>
      </c>
      <c r="S15" s="1">
        <v>4999540</v>
      </c>
      <c r="T15" s="1">
        <v>0</v>
      </c>
      <c r="U15" s="2" t="s">
        <v>0</v>
      </c>
      <c r="V15" s="1">
        <v>0</v>
      </c>
      <c r="W15" s="1">
        <v>0</v>
      </c>
      <c r="X15" s="2" t="s">
        <v>0</v>
      </c>
      <c r="Y15" s="1">
        <v>0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41" t="s">
        <v>1</v>
      </c>
      <c r="AN15" s="2" t="s">
        <v>1</v>
      </c>
      <c r="AO15" s="141" t="s">
        <v>1</v>
      </c>
      <c r="AP15" s="2" t="s">
        <v>1</v>
      </c>
    </row>
    <row r="16" spans="1:42" x14ac:dyDescent="0.25">
      <c r="A16" s="2" t="s">
        <v>489</v>
      </c>
      <c r="B16" s="47">
        <v>44323</v>
      </c>
      <c r="C16" s="2" t="s">
        <v>6</v>
      </c>
      <c r="D16" s="2" t="s">
        <v>19</v>
      </c>
      <c r="E16" s="2" t="s">
        <v>185</v>
      </c>
      <c r="F16" s="2" t="s">
        <v>1114</v>
      </c>
      <c r="G16" s="2" t="s">
        <v>3</v>
      </c>
      <c r="H16" s="2" t="s">
        <v>1311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518726863.176</v>
      </c>
      <c r="R16" s="1">
        <v>0</v>
      </c>
      <c r="S16" s="1">
        <v>447033273.59999996</v>
      </c>
      <c r="T16" s="1">
        <v>0</v>
      </c>
      <c r="U16" s="2" t="s">
        <v>0</v>
      </c>
      <c r="V16" s="1">
        <v>0</v>
      </c>
      <c r="W16" s="1">
        <v>61804818.600000001</v>
      </c>
      <c r="X16" s="2" t="s">
        <v>9</v>
      </c>
      <c r="Y16" s="1">
        <v>9888770.9759999998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41" t="s">
        <v>1</v>
      </c>
      <c r="AN16" s="2" t="s">
        <v>1</v>
      </c>
      <c r="AO16" s="141" t="s">
        <v>1</v>
      </c>
      <c r="AP16" s="2" t="s">
        <v>1</v>
      </c>
    </row>
    <row r="17" spans="1:42" x14ac:dyDescent="0.25">
      <c r="A17" s="2" t="s">
        <v>540</v>
      </c>
      <c r="B17" s="47">
        <v>44324</v>
      </c>
      <c r="C17" s="2" t="s">
        <v>6</v>
      </c>
      <c r="D17" s="2" t="s">
        <v>19</v>
      </c>
      <c r="E17" s="2" t="s">
        <v>185</v>
      </c>
      <c r="F17" s="2" t="s">
        <v>1120</v>
      </c>
      <c r="G17" s="2" t="s">
        <v>3</v>
      </c>
      <c r="H17" s="2" t="s">
        <v>1312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v>1669559122.6219995</v>
      </c>
      <c r="R17" s="1">
        <v>0</v>
      </c>
      <c r="S17" s="1">
        <v>1255934620.4499998</v>
      </c>
      <c r="T17" s="1">
        <v>0</v>
      </c>
      <c r="U17" s="2" t="s">
        <v>0</v>
      </c>
      <c r="V17" s="1">
        <v>0</v>
      </c>
      <c r="W17" s="1">
        <v>356572846.69999999</v>
      </c>
      <c r="X17" s="2" t="s">
        <v>9</v>
      </c>
      <c r="Y17" s="1">
        <v>57051655.471999988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41" t="s">
        <v>1</v>
      </c>
      <c r="AN17" s="2" t="s">
        <v>1</v>
      </c>
      <c r="AO17" s="141" t="s">
        <v>1</v>
      </c>
      <c r="AP17" s="2" t="s">
        <v>1</v>
      </c>
    </row>
    <row r="18" spans="1:42" x14ac:dyDescent="0.25">
      <c r="A18" s="2" t="s">
        <v>541</v>
      </c>
      <c r="B18" s="47">
        <v>44324</v>
      </c>
      <c r="C18" s="2" t="s">
        <v>6</v>
      </c>
      <c r="D18" s="2" t="s">
        <v>19</v>
      </c>
      <c r="E18" s="2" t="s">
        <v>185</v>
      </c>
      <c r="F18" s="2" t="s">
        <v>1120</v>
      </c>
      <c r="G18" s="2" t="s">
        <v>3</v>
      </c>
      <c r="H18" s="2" t="s">
        <v>1313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1314</v>
      </c>
      <c r="P18" s="2" t="s">
        <v>1315</v>
      </c>
      <c r="Q18" s="1">
        <v>72695091</v>
      </c>
      <c r="R18" s="1">
        <v>0</v>
      </c>
      <c r="S18" s="1">
        <v>72695091</v>
      </c>
      <c r="T18" s="1">
        <v>0</v>
      </c>
      <c r="U18" s="2" t="s">
        <v>0</v>
      </c>
      <c r="V18" s="1">
        <v>0</v>
      </c>
      <c r="W18" s="1">
        <v>0</v>
      </c>
      <c r="X18" s="2" t="s">
        <v>0</v>
      </c>
      <c r="Y18" s="1">
        <v>0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41" t="s">
        <v>1</v>
      </c>
      <c r="AN18" s="2" t="s">
        <v>1</v>
      </c>
      <c r="AO18" s="141" t="s">
        <v>1</v>
      </c>
      <c r="AP18" s="2" t="s">
        <v>1</v>
      </c>
    </row>
    <row r="19" spans="1:42" x14ac:dyDescent="0.25">
      <c r="A19" s="2" t="s">
        <v>542</v>
      </c>
      <c r="B19" s="47">
        <v>44324</v>
      </c>
      <c r="C19" s="2" t="s">
        <v>6</v>
      </c>
      <c r="D19" s="2" t="s">
        <v>19</v>
      </c>
      <c r="E19" s="2" t="s">
        <v>185</v>
      </c>
      <c r="F19" s="2" t="s">
        <v>1120</v>
      </c>
      <c r="G19" s="2" t="s">
        <v>3</v>
      </c>
      <c r="H19" s="2" t="s">
        <v>1316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v>1785799476.4195995</v>
      </c>
      <c r="R19" s="1">
        <v>0</v>
      </c>
      <c r="S19" s="1">
        <v>1249681297.6000001</v>
      </c>
      <c r="T19" s="1">
        <v>0</v>
      </c>
      <c r="U19" s="2" t="s">
        <v>0</v>
      </c>
      <c r="V19" s="1">
        <v>0</v>
      </c>
      <c r="W19" s="1">
        <v>462170843.81</v>
      </c>
      <c r="X19" s="2" t="s">
        <v>9</v>
      </c>
      <c r="Y19" s="1">
        <v>73947335.009599984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41" t="s">
        <v>1</v>
      </c>
      <c r="AN19" s="2" t="s">
        <v>1</v>
      </c>
      <c r="AO19" s="141" t="s">
        <v>1</v>
      </c>
      <c r="AP19" s="2" t="s">
        <v>1</v>
      </c>
    </row>
    <row r="20" spans="1:42" x14ac:dyDescent="0.25">
      <c r="A20" s="2" t="s">
        <v>569</v>
      </c>
      <c r="B20" s="47">
        <v>44325</v>
      </c>
      <c r="C20" s="2" t="s">
        <v>6</v>
      </c>
      <c r="D20" s="2" t="s">
        <v>19</v>
      </c>
      <c r="E20" s="2" t="s">
        <v>185</v>
      </c>
      <c r="F20" s="2" t="s">
        <v>1131</v>
      </c>
      <c r="G20" s="2" t="s">
        <v>3</v>
      </c>
      <c r="H20" s="2" t="s">
        <v>1317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717190344.04799986</v>
      </c>
      <c r="R20" s="1">
        <v>0</v>
      </c>
      <c r="S20" s="1">
        <v>628940942.5</v>
      </c>
      <c r="T20" s="1">
        <v>0</v>
      </c>
      <c r="U20" s="2" t="s">
        <v>0</v>
      </c>
      <c r="V20" s="1">
        <v>0</v>
      </c>
      <c r="W20" s="1">
        <v>76077070.299999997</v>
      </c>
      <c r="X20" s="2" t="s">
        <v>9</v>
      </c>
      <c r="Y20" s="1">
        <v>12172331.247999998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41" t="s">
        <v>1</v>
      </c>
      <c r="AN20" s="2" t="s">
        <v>1</v>
      </c>
      <c r="AO20" s="141" t="s">
        <v>1</v>
      </c>
      <c r="AP20" s="2" t="s">
        <v>1</v>
      </c>
    </row>
    <row r="21" spans="1:42" x14ac:dyDescent="0.25">
      <c r="A21" s="2" t="s">
        <v>570</v>
      </c>
      <c r="B21" s="47">
        <v>44325</v>
      </c>
      <c r="C21" s="2" t="s">
        <v>6</v>
      </c>
      <c r="D21" s="2" t="s">
        <v>19</v>
      </c>
      <c r="E21" s="2" t="s">
        <v>185</v>
      </c>
      <c r="F21" s="2" t="s">
        <v>1131</v>
      </c>
      <c r="G21" s="2" t="s">
        <v>3</v>
      </c>
      <c r="H21" s="2" t="s">
        <v>1318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1319</v>
      </c>
      <c r="P21" s="2" t="s">
        <v>1320</v>
      </c>
      <c r="Q21" s="1">
        <v>38331002.5</v>
      </c>
      <c r="R21" s="1">
        <v>0</v>
      </c>
      <c r="S21" s="1">
        <v>18588846.5</v>
      </c>
      <c r="T21" s="1">
        <v>17019100</v>
      </c>
      <c r="U21" s="2" t="s">
        <v>9</v>
      </c>
      <c r="V21" s="1">
        <v>2723056</v>
      </c>
      <c r="W21" s="1">
        <v>0</v>
      </c>
      <c r="X21" s="2" t="s">
        <v>0</v>
      </c>
      <c r="Y21" s="1">
        <v>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41" t="s">
        <v>1</v>
      </c>
      <c r="AN21" s="2" t="s">
        <v>1</v>
      </c>
      <c r="AO21" s="141" t="s">
        <v>1</v>
      </c>
      <c r="AP21" s="2" t="s">
        <v>1</v>
      </c>
    </row>
    <row r="22" spans="1:42" x14ac:dyDescent="0.25">
      <c r="A22" s="2" t="s">
        <v>571</v>
      </c>
      <c r="B22" s="47">
        <v>44325</v>
      </c>
      <c r="C22" s="2" t="s">
        <v>6</v>
      </c>
      <c r="D22" s="2" t="s">
        <v>19</v>
      </c>
      <c r="E22" s="2" t="s">
        <v>185</v>
      </c>
      <c r="F22" s="2" t="s">
        <v>1131</v>
      </c>
      <c r="G22" s="2" t="s">
        <v>3</v>
      </c>
      <c r="H22" s="2" t="s">
        <v>1321</v>
      </c>
      <c r="I22" s="1" t="s">
        <v>1</v>
      </c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2</v>
      </c>
      <c r="P22" s="2" t="s">
        <v>1</v>
      </c>
      <c r="Q22" s="1">
        <v>917277137.75200009</v>
      </c>
      <c r="R22" s="1">
        <v>0</v>
      </c>
      <c r="S22" s="1">
        <v>677300103.75</v>
      </c>
      <c r="T22" s="1">
        <v>0</v>
      </c>
      <c r="U22" s="2" t="s">
        <v>0</v>
      </c>
      <c r="V22" s="1">
        <v>0</v>
      </c>
      <c r="W22" s="1">
        <v>206876753.44999999</v>
      </c>
      <c r="X22" s="2" t="s">
        <v>9</v>
      </c>
      <c r="Y22" s="1">
        <v>33100280.552000001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41" t="s">
        <v>1</v>
      </c>
      <c r="AN22" s="2" t="s">
        <v>1</v>
      </c>
      <c r="AO22" s="141" t="s">
        <v>1</v>
      </c>
      <c r="AP22" s="2" t="s">
        <v>1</v>
      </c>
    </row>
    <row r="23" spans="1:42" x14ac:dyDescent="0.25">
      <c r="A23" s="2" t="s">
        <v>572</v>
      </c>
      <c r="B23" s="47">
        <v>44325</v>
      </c>
      <c r="C23" s="2" t="s">
        <v>6</v>
      </c>
      <c r="D23" s="2" t="s">
        <v>19</v>
      </c>
      <c r="E23" s="2" t="s">
        <v>185</v>
      </c>
      <c r="F23" s="2" t="s">
        <v>1131</v>
      </c>
      <c r="G23" s="2" t="s">
        <v>3</v>
      </c>
      <c r="H23" s="2" t="s">
        <v>1322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1222</v>
      </c>
      <c r="P23" s="2" t="s">
        <v>1223</v>
      </c>
      <c r="Q23" s="1">
        <v>512295000</v>
      </c>
      <c r="R23" s="1">
        <v>0</v>
      </c>
      <c r="S23" s="1">
        <v>512295000</v>
      </c>
      <c r="T23" s="1">
        <v>0</v>
      </c>
      <c r="U23" s="2" t="s">
        <v>0</v>
      </c>
      <c r="V23" s="1">
        <v>0</v>
      </c>
      <c r="W23" s="1">
        <v>0</v>
      </c>
      <c r="X23" s="2" t="s">
        <v>0</v>
      </c>
      <c r="Y23" s="1">
        <v>0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41" t="s">
        <v>1</v>
      </c>
      <c r="AN23" s="2" t="s">
        <v>1</v>
      </c>
      <c r="AO23" s="141" t="s">
        <v>1</v>
      </c>
      <c r="AP23" s="2" t="s">
        <v>1</v>
      </c>
    </row>
    <row r="24" spans="1:42" x14ac:dyDescent="0.25">
      <c r="A24" s="2" t="s">
        <v>573</v>
      </c>
      <c r="B24" s="47">
        <v>44325</v>
      </c>
      <c r="C24" s="2" t="s">
        <v>6</v>
      </c>
      <c r="D24" s="2" t="s">
        <v>19</v>
      </c>
      <c r="E24" s="2" t="s">
        <v>185</v>
      </c>
      <c r="F24" s="2" t="s">
        <v>1131</v>
      </c>
      <c r="G24" s="2" t="s">
        <v>3</v>
      </c>
      <c r="H24" s="2" t="s">
        <v>1323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451185352.884</v>
      </c>
      <c r="R24" s="1">
        <v>0</v>
      </c>
      <c r="S24" s="1">
        <v>365686020.35000002</v>
      </c>
      <c r="T24" s="1">
        <v>0</v>
      </c>
      <c r="U24" s="2" t="s">
        <v>0</v>
      </c>
      <c r="V24" s="1">
        <v>0</v>
      </c>
      <c r="W24" s="1">
        <v>73706321.150000006</v>
      </c>
      <c r="X24" s="2" t="s">
        <v>0</v>
      </c>
      <c r="Y24" s="1">
        <v>11793011.384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41" t="s">
        <v>1</v>
      </c>
      <c r="AN24" s="2" t="s">
        <v>1</v>
      </c>
      <c r="AO24" s="141" t="s">
        <v>1</v>
      </c>
      <c r="AP24" s="2" t="s">
        <v>1</v>
      </c>
    </row>
    <row r="25" spans="1:42" x14ac:dyDescent="0.25">
      <c r="A25" s="2" t="s">
        <v>574</v>
      </c>
      <c r="B25" s="47">
        <v>44325</v>
      </c>
      <c r="C25" s="2" t="s">
        <v>6</v>
      </c>
      <c r="D25" s="2" t="s">
        <v>19</v>
      </c>
      <c r="E25" s="2" t="s">
        <v>185</v>
      </c>
      <c r="F25" s="2" t="s">
        <v>1131</v>
      </c>
      <c r="G25" s="2" t="s">
        <v>13</v>
      </c>
      <c r="H25" s="2" t="s">
        <v>1</v>
      </c>
      <c r="I25" s="1" t="s">
        <v>1324</v>
      </c>
      <c r="J25" s="1" t="s">
        <v>1</v>
      </c>
      <c r="K25" s="1" t="s">
        <v>1325</v>
      </c>
      <c r="L25" s="1" t="s">
        <v>1326</v>
      </c>
      <c r="M25" s="1">
        <v>28437739.399999999</v>
      </c>
      <c r="N25" s="2" t="s">
        <v>12</v>
      </c>
      <c r="O25" s="2" t="s">
        <v>1327</v>
      </c>
      <c r="P25" s="2" t="s">
        <v>1328</v>
      </c>
      <c r="Q25" s="1">
        <v>-28437739.399999999</v>
      </c>
      <c r="R25" s="1">
        <v>0</v>
      </c>
      <c r="S25" s="1">
        <v>-28437739.399999999</v>
      </c>
      <c r="T25" s="1">
        <v>0</v>
      </c>
      <c r="U25" s="2" t="s">
        <v>0</v>
      </c>
      <c r="V25" s="1">
        <v>0</v>
      </c>
      <c r="W25" s="1">
        <v>0</v>
      </c>
      <c r="X25" s="2" t="s">
        <v>0</v>
      </c>
      <c r="Y25" s="1">
        <v>0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41" t="s">
        <v>1</v>
      </c>
      <c r="AN25" s="2" t="s">
        <v>1</v>
      </c>
      <c r="AO25" s="141" t="s">
        <v>1</v>
      </c>
      <c r="AP25" s="2" t="s">
        <v>1</v>
      </c>
    </row>
    <row r="26" spans="1:42" x14ac:dyDescent="0.25">
      <c r="A26" s="2" t="s">
        <v>641</v>
      </c>
      <c r="B26" s="47">
        <v>44326</v>
      </c>
      <c r="C26" s="2" t="s">
        <v>6</v>
      </c>
      <c r="D26" s="2" t="s">
        <v>19</v>
      </c>
      <c r="E26" s="2" t="s">
        <v>185</v>
      </c>
      <c r="F26" s="2" t="s">
        <v>1137</v>
      </c>
      <c r="G26" s="2" t="s">
        <v>3</v>
      </c>
      <c r="H26" s="2" t="s">
        <v>1329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383843634.91599995</v>
      </c>
      <c r="R26" s="1">
        <v>0</v>
      </c>
      <c r="S26" s="1">
        <v>323622218.85000002</v>
      </c>
      <c r="T26" s="1">
        <v>0</v>
      </c>
      <c r="U26" s="2" t="s">
        <v>0</v>
      </c>
      <c r="V26" s="1">
        <v>0</v>
      </c>
      <c r="W26" s="1">
        <v>51915013.850000001</v>
      </c>
      <c r="X26" s="2" t="s">
        <v>9</v>
      </c>
      <c r="Y26" s="1">
        <v>8306402.2159999991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41" t="s">
        <v>1</v>
      </c>
      <c r="AN26" s="2" t="s">
        <v>1</v>
      </c>
      <c r="AO26" s="141" t="s">
        <v>1</v>
      </c>
      <c r="AP26" s="2" t="s">
        <v>1</v>
      </c>
    </row>
    <row r="27" spans="1:42" x14ac:dyDescent="0.25">
      <c r="A27" s="2" t="s">
        <v>678</v>
      </c>
      <c r="B27" s="47">
        <v>44327</v>
      </c>
      <c r="C27" s="2" t="s">
        <v>6</v>
      </c>
      <c r="D27" s="2" t="s">
        <v>19</v>
      </c>
      <c r="E27" s="2" t="s">
        <v>185</v>
      </c>
      <c r="F27" s="2" t="s">
        <v>1143</v>
      </c>
      <c r="G27" s="2" t="s">
        <v>3</v>
      </c>
      <c r="H27" s="2" t="s">
        <v>1330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270401057.90999997</v>
      </c>
      <c r="R27" s="1">
        <v>0</v>
      </c>
      <c r="S27" s="1">
        <v>181744257.75</v>
      </c>
      <c r="T27" s="1">
        <v>0</v>
      </c>
      <c r="U27" s="2" t="s">
        <v>0</v>
      </c>
      <c r="V27" s="1">
        <v>0</v>
      </c>
      <c r="W27" s="1">
        <v>76428276</v>
      </c>
      <c r="X27" s="2" t="s">
        <v>9</v>
      </c>
      <c r="Y27" s="1">
        <v>12228524.16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41" t="s">
        <v>1</v>
      </c>
      <c r="AN27" s="2" t="s">
        <v>1</v>
      </c>
      <c r="AO27" s="141" t="s">
        <v>1</v>
      </c>
      <c r="AP27" s="2" t="s">
        <v>1</v>
      </c>
    </row>
    <row r="28" spans="1:42" x14ac:dyDescent="0.25">
      <c r="A28" s="2" t="s">
        <v>770</v>
      </c>
      <c r="B28" s="47">
        <v>44328</v>
      </c>
      <c r="C28" s="2" t="s">
        <v>6</v>
      </c>
      <c r="D28" s="2" t="s">
        <v>19</v>
      </c>
      <c r="E28" s="2" t="s">
        <v>185</v>
      </c>
      <c r="F28" s="2" t="s">
        <v>1149</v>
      </c>
      <c r="G28" s="2" t="s">
        <v>3</v>
      </c>
      <c r="H28" s="2" t="s">
        <v>1331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v>1143230192.01</v>
      </c>
      <c r="R28" s="1">
        <v>0</v>
      </c>
      <c r="S28" s="1">
        <v>852591186</v>
      </c>
      <c r="T28" s="1">
        <v>0</v>
      </c>
      <c r="U28" s="2" t="s">
        <v>0</v>
      </c>
      <c r="V28" s="1">
        <v>0</v>
      </c>
      <c r="W28" s="1">
        <v>250550867.25</v>
      </c>
      <c r="X28" s="2" t="s">
        <v>9</v>
      </c>
      <c r="Y28" s="1">
        <v>40088138.760000005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41" t="s">
        <v>1</v>
      </c>
      <c r="AN28" s="2" t="s">
        <v>1</v>
      </c>
      <c r="AO28" s="141" t="s">
        <v>1</v>
      </c>
      <c r="AP28" s="2" t="s">
        <v>1</v>
      </c>
    </row>
    <row r="29" spans="1:42" s="52" customFormat="1" x14ac:dyDescent="0.25">
      <c r="A29" s="59" t="s">
        <v>817</v>
      </c>
      <c r="B29" s="125">
        <v>44330</v>
      </c>
      <c r="C29" s="59" t="s">
        <v>6</v>
      </c>
      <c r="D29" s="59" t="s">
        <v>19</v>
      </c>
      <c r="E29" s="59" t="s">
        <v>185</v>
      </c>
      <c r="F29" s="59" t="s">
        <v>1156</v>
      </c>
      <c r="G29" s="59" t="s">
        <v>3</v>
      </c>
      <c r="H29" s="59" t="s">
        <v>1332</v>
      </c>
      <c r="I29" s="126" t="s">
        <v>1</v>
      </c>
      <c r="J29" s="126" t="s">
        <v>1</v>
      </c>
      <c r="K29" s="126" t="s">
        <v>1</v>
      </c>
      <c r="L29" s="126" t="s">
        <v>1</v>
      </c>
      <c r="M29" s="126">
        <v>0</v>
      </c>
      <c r="N29" s="59" t="s">
        <v>1</v>
      </c>
      <c r="O29" s="59" t="s">
        <v>1333</v>
      </c>
      <c r="P29" s="59" t="s">
        <v>1334</v>
      </c>
      <c r="Q29" s="126">
        <v>1661552622</v>
      </c>
      <c r="R29" s="126">
        <v>0</v>
      </c>
      <c r="S29" s="126">
        <v>0</v>
      </c>
      <c r="T29" s="126">
        <v>0</v>
      </c>
      <c r="U29" s="59" t="s">
        <v>0</v>
      </c>
      <c r="V29" s="126">
        <v>0</v>
      </c>
      <c r="W29" s="126">
        <v>1432372950</v>
      </c>
      <c r="X29" s="59" t="s">
        <v>9</v>
      </c>
      <c r="Y29" s="126">
        <v>229179672</v>
      </c>
      <c r="Z29" s="126">
        <v>0</v>
      </c>
      <c r="AA29" s="59" t="s">
        <v>0</v>
      </c>
      <c r="AB29" s="126">
        <v>0</v>
      </c>
      <c r="AC29" s="126">
        <v>0</v>
      </c>
      <c r="AD29" s="59" t="s">
        <v>0</v>
      </c>
      <c r="AE29" s="126">
        <v>0</v>
      </c>
      <c r="AF29" s="59">
        <v>0</v>
      </c>
      <c r="AG29" s="59" t="s">
        <v>0</v>
      </c>
      <c r="AH29" s="126">
        <v>0</v>
      </c>
      <c r="AI29" s="126">
        <v>0</v>
      </c>
      <c r="AJ29" s="59" t="s">
        <v>0</v>
      </c>
      <c r="AK29" s="126">
        <v>0</v>
      </c>
      <c r="AL29" s="126">
        <v>0</v>
      </c>
      <c r="AM29" s="142" t="s">
        <v>1</v>
      </c>
      <c r="AN29" s="59" t="s">
        <v>1</v>
      </c>
      <c r="AO29" s="142" t="s">
        <v>1</v>
      </c>
      <c r="AP29" s="59" t="s">
        <v>1</v>
      </c>
    </row>
    <row r="30" spans="1:42" s="52" customFormat="1" x14ac:dyDescent="0.25">
      <c r="A30" s="59" t="s">
        <v>884</v>
      </c>
      <c r="B30" s="125">
        <v>44330</v>
      </c>
      <c r="C30" s="59" t="s">
        <v>6</v>
      </c>
      <c r="D30" s="59" t="s">
        <v>19</v>
      </c>
      <c r="E30" s="59" t="s">
        <v>185</v>
      </c>
      <c r="F30" s="59" t="s">
        <v>1156</v>
      </c>
      <c r="G30" s="59" t="s">
        <v>13</v>
      </c>
      <c r="H30" s="59" t="s">
        <v>1</v>
      </c>
      <c r="I30" s="126" t="s">
        <v>1335</v>
      </c>
      <c r="J30" s="126" t="s">
        <v>1</v>
      </c>
      <c r="K30" s="126" t="s">
        <v>1332</v>
      </c>
      <c r="L30" s="126" t="s">
        <v>1336</v>
      </c>
      <c r="M30" s="126">
        <v>1661552622</v>
      </c>
      <c r="N30" s="59" t="s">
        <v>12</v>
      </c>
      <c r="O30" s="59" t="s">
        <v>1333</v>
      </c>
      <c r="P30" s="59" t="s">
        <v>1334</v>
      </c>
      <c r="Q30" s="126">
        <v>-1661552622</v>
      </c>
      <c r="R30" s="126">
        <v>0</v>
      </c>
      <c r="S30" s="126">
        <v>0</v>
      </c>
      <c r="T30" s="126">
        <v>0</v>
      </c>
      <c r="U30" s="59" t="s">
        <v>0</v>
      </c>
      <c r="V30" s="126">
        <v>0</v>
      </c>
      <c r="W30" s="126">
        <v>-1432372950</v>
      </c>
      <c r="X30" s="59" t="s">
        <v>9</v>
      </c>
      <c r="Y30" s="126">
        <v>-229179672</v>
      </c>
      <c r="Z30" s="126">
        <v>0</v>
      </c>
      <c r="AA30" s="59" t="s">
        <v>0</v>
      </c>
      <c r="AB30" s="126">
        <v>0</v>
      </c>
      <c r="AC30" s="126">
        <v>0</v>
      </c>
      <c r="AD30" s="59" t="s">
        <v>0</v>
      </c>
      <c r="AE30" s="126">
        <v>0</v>
      </c>
      <c r="AF30" s="59">
        <v>0</v>
      </c>
      <c r="AG30" s="59" t="s">
        <v>0</v>
      </c>
      <c r="AH30" s="126">
        <v>0</v>
      </c>
      <c r="AI30" s="126">
        <v>0</v>
      </c>
      <c r="AJ30" s="59" t="s">
        <v>0</v>
      </c>
      <c r="AK30" s="126">
        <v>0</v>
      </c>
      <c r="AL30" s="126">
        <v>0</v>
      </c>
      <c r="AM30" s="142" t="s">
        <v>1</v>
      </c>
      <c r="AN30" s="59" t="s">
        <v>1</v>
      </c>
      <c r="AO30" s="142" t="s">
        <v>1</v>
      </c>
      <c r="AP30" s="59" t="s">
        <v>1</v>
      </c>
    </row>
    <row r="31" spans="1:42" x14ac:dyDescent="0.25">
      <c r="A31" s="2" t="s">
        <v>948</v>
      </c>
      <c r="B31" s="47">
        <v>44331</v>
      </c>
      <c r="C31" s="2" t="s">
        <v>6</v>
      </c>
      <c r="D31" s="2" t="s">
        <v>19</v>
      </c>
      <c r="E31" s="2" t="s">
        <v>185</v>
      </c>
      <c r="F31" s="2" t="s">
        <v>1163</v>
      </c>
      <c r="G31" s="2" t="s">
        <v>3</v>
      </c>
      <c r="H31" s="2" t="s">
        <v>1337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3156706822.5999999</v>
      </c>
      <c r="R31" s="1">
        <v>0</v>
      </c>
      <c r="S31" s="1">
        <v>2366173364.3000002</v>
      </c>
      <c r="T31" s="1">
        <v>0</v>
      </c>
      <c r="U31" s="2" t="s">
        <v>0</v>
      </c>
      <c r="V31" s="1">
        <v>0</v>
      </c>
      <c r="W31" s="1">
        <v>681494360.60000002</v>
      </c>
      <c r="X31" s="2" t="s">
        <v>9</v>
      </c>
      <c r="Y31" s="1">
        <v>109039097.7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41" t="s">
        <v>1</v>
      </c>
      <c r="AN31" s="2" t="s">
        <v>1</v>
      </c>
      <c r="AO31" s="141" t="s">
        <v>1</v>
      </c>
      <c r="AP31" s="2" t="s">
        <v>1</v>
      </c>
    </row>
    <row r="32" spans="1:42" x14ac:dyDescent="0.25">
      <c r="A32" s="2" t="s">
        <v>206</v>
      </c>
      <c r="B32" s="47">
        <v>44317</v>
      </c>
      <c r="C32" s="2" t="s">
        <v>6</v>
      </c>
      <c r="D32" s="2" t="s">
        <v>10</v>
      </c>
      <c r="E32" s="2" t="s">
        <v>178</v>
      </c>
      <c r="F32" s="2" t="s">
        <v>1338</v>
      </c>
      <c r="G32" s="2" t="s">
        <v>3</v>
      </c>
      <c r="H32" s="2" t="s">
        <v>1339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180959856.07499999</v>
      </c>
      <c r="R32" s="1">
        <v>0</v>
      </c>
      <c r="S32" s="1">
        <v>130152630.375</v>
      </c>
      <c r="T32" s="1">
        <v>0</v>
      </c>
      <c r="U32" s="2" t="s">
        <v>0</v>
      </c>
      <c r="V32" s="1">
        <v>0</v>
      </c>
      <c r="W32" s="1">
        <v>43799332.5</v>
      </c>
      <c r="X32" s="2" t="s">
        <v>0</v>
      </c>
      <c r="Y32" s="1">
        <v>7007893.1999999993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41" t="s">
        <v>1</v>
      </c>
      <c r="AN32" s="2" t="s">
        <v>1</v>
      </c>
      <c r="AO32" s="141" t="s">
        <v>1</v>
      </c>
      <c r="AP32" s="2" t="s">
        <v>1</v>
      </c>
    </row>
    <row r="33" spans="1:42" x14ac:dyDescent="0.25">
      <c r="A33" s="2" t="s">
        <v>205</v>
      </c>
      <c r="B33" s="47">
        <v>44317</v>
      </c>
      <c r="C33" s="2" t="s">
        <v>6</v>
      </c>
      <c r="D33" s="2" t="s">
        <v>10</v>
      </c>
      <c r="E33" s="2" t="s">
        <v>178</v>
      </c>
      <c r="F33" s="2" t="s">
        <v>1338</v>
      </c>
      <c r="G33" s="2" t="s">
        <v>3</v>
      </c>
      <c r="H33" s="2" t="s">
        <v>1340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1100</v>
      </c>
      <c r="P33" s="2" t="s">
        <v>1101</v>
      </c>
      <c r="Q33" s="1">
        <v>8783311.9499999993</v>
      </c>
      <c r="R33" s="1">
        <v>0</v>
      </c>
      <c r="S33" s="1">
        <v>8783311.9499999993</v>
      </c>
      <c r="T33" s="1">
        <v>0</v>
      </c>
      <c r="U33" s="2" t="s">
        <v>0</v>
      </c>
      <c r="V33" s="1">
        <v>0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41" t="s">
        <v>1</v>
      </c>
      <c r="AN33" s="2" t="s">
        <v>1</v>
      </c>
      <c r="AO33" s="141" t="s">
        <v>1</v>
      </c>
      <c r="AP33" s="2" t="s">
        <v>1</v>
      </c>
    </row>
    <row r="34" spans="1:42" x14ac:dyDescent="0.25">
      <c r="A34" s="2" t="s">
        <v>203</v>
      </c>
      <c r="B34" s="47">
        <v>44317</v>
      </c>
      <c r="C34" s="2" t="s">
        <v>6</v>
      </c>
      <c r="D34" s="2" t="s">
        <v>10</v>
      </c>
      <c r="E34" s="2" t="s">
        <v>178</v>
      </c>
      <c r="F34" s="2" t="s">
        <v>1338</v>
      </c>
      <c r="G34" s="2" t="s">
        <v>3</v>
      </c>
      <c r="H34" s="2" t="s">
        <v>1341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1100</v>
      </c>
      <c r="P34" s="2" t="s">
        <v>1101</v>
      </c>
      <c r="Q34" s="1">
        <v>964381.95</v>
      </c>
      <c r="R34" s="1">
        <v>0</v>
      </c>
      <c r="S34" s="1">
        <v>964381.95</v>
      </c>
      <c r="T34" s="1">
        <v>0</v>
      </c>
      <c r="U34" s="2" t="s">
        <v>0</v>
      </c>
      <c r="V34" s="1">
        <v>0</v>
      </c>
      <c r="W34" s="1">
        <v>0</v>
      </c>
      <c r="X34" s="2" t="s">
        <v>0</v>
      </c>
      <c r="Y34" s="1">
        <v>0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41" t="s">
        <v>1</v>
      </c>
      <c r="AN34" s="2" t="s">
        <v>1</v>
      </c>
      <c r="AO34" s="141" t="s">
        <v>1</v>
      </c>
      <c r="AP34" s="2" t="s">
        <v>1</v>
      </c>
    </row>
    <row r="35" spans="1:42" x14ac:dyDescent="0.25">
      <c r="A35" s="2" t="s">
        <v>201</v>
      </c>
      <c r="B35" s="47">
        <v>44317</v>
      </c>
      <c r="C35" s="2" t="s">
        <v>6</v>
      </c>
      <c r="D35" s="2" t="s">
        <v>10</v>
      </c>
      <c r="E35" s="2" t="s">
        <v>178</v>
      </c>
      <c r="F35" s="2" t="s">
        <v>1338</v>
      </c>
      <c r="G35" s="2" t="s">
        <v>3</v>
      </c>
      <c r="H35" s="2" t="s">
        <v>1342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1">
        <v>1283150538.5220001</v>
      </c>
      <c r="R35" s="1">
        <v>0</v>
      </c>
      <c r="S35" s="1">
        <v>919656066.23000002</v>
      </c>
      <c r="T35" s="1">
        <v>0</v>
      </c>
      <c r="U35" s="2" t="s">
        <v>0</v>
      </c>
      <c r="V35" s="1">
        <v>0</v>
      </c>
      <c r="W35" s="1">
        <v>313357303.69999999</v>
      </c>
      <c r="X35" s="2" t="s">
        <v>9</v>
      </c>
      <c r="Y35" s="1">
        <v>50137168.592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41" t="s">
        <v>1</v>
      </c>
      <c r="AN35" s="2" t="s">
        <v>1</v>
      </c>
      <c r="AO35" s="141" t="s">
        <v>1</v>
      </c>
      <c r="AP35" s="2" t="s">
        <v>1</v>
      </c>
    </row>
    <row r="36" spans="1:42" x14ac:dyDescent="0.25">
      <c r="A36" s="2" t="s">
        <v>200</v>
      </c>
      <c r="B36" s="47">
        <v>44317</v>
      </c>
      <c r="C36" s="2" t="s">
        <v>6</v>
      </c>
      <c r="D36" s="2" t="s">
        <v>10</v>
      </c>
      <c r="E36" s="2" t="s">
        <v>178</v>
      </c>
      <c r="F36" s="2" t="s">
        <v>1338</v>
      </c>
      <c r="G36" s="2" t="s">
        <v>13</v>
      </c>
      <c r="H36" s="2" t="s">
        <v>1</v>
      </c>
      <c r="I36" s="1" t="s">
        <v>1343</v>
      </c>
      <c r="J36" s="1" t="s">
        <v>1</v>
      </c>
      <c r="K36" s="1" t="s">
        <v>1344</v>
      </c>
      <c r="L36" s="1" t="s">
        <v>1345</v>
      </c>
      <c r="M36" s="1">
        <v>43088881.5</v>
      </c>
      <c r="N36" s="2" t="s">
        <v>12</v>
      </c>
      <c r="O36" s="2" t="s">
        <v>1346</v>
      </c>
      <c r="P36" s="2" t="s">
        <v>1347</v>
      </c>
      <c r="Q36" s="1">
        <v>-3138345</v>
      </c>
      <c r="R36" s="1">
        <v>0</v>
      </c>
      <c r="S36" s="1">
        <v>-3138345</v>
      </c>
      <c r="T36" s="1">
        <v>0</v>
      </c>
      <c r="U36" s="2" t="s">
        <v>0</v>
      </c>
      <c r="V36" s="1">
        <v>0</v>
      </c>
      <c r="W36" s="1">
        <v>0</v>
      </c>
      <c r="X36" s="2" t="s">
        <v>0</v>
      </c>
      <c r="Y36" s="1">
        <v>0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41" t="s">
        <v>1</v>
      </c>
      <c r="AN36" s="2" t="s">
        <v>1</v>
      </c>
      <c r="AO36" s="141" t="s">
        <v>1</v>
      </c>
      <c r="AP36" s="2" t="s">
        <v>1</v>
      </c>
    </row>
    <row r="37" spans="1:42" x14ac:dyDescent="0.25">
      <c r="A37" s="2" t="s">
        <v>173</v>
      </c>
      <c r="B37" s="47">
        <v>44318</v>
      </c>
      <c r="C37" s="2" t="s">
        <v>6</v>
      </c>
      <c r="D37" s="2" t="s">
        <v>10</v>
      </c>
      <c r="E37" s="2" t="s">
        <v>178</v>
      </c>
      <c r="F37" s="2" t="s">
        <v>1348</v>
      </c>
      <c r="G37" s="2" t="s">
        <v>3</v>
      </c>
      <c r="H37" s="2" t="s">
        <v>1349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544635338.47500002</v>
      </c>
      <c r="R37" s="1">
        <v>0</v>
      </c>
      <c r="S37" s="1">
        <v>335680374.07499999</v>
      </c>
      <c r="T37" s="1">
        <v>0</v>
      </c>
      <c r="U37" s="2" t="s">
        <v>0</v>
      </c>
      <c r="V37" s="1">
        <v>0</v>
      </c>
      <c r="W37" s="1">
        <v>180133590</v>
      </c>
      <c r="X37" s="2" t="s">
        <v>9</v>
      </c>
      <c r="Y37" s="1">
        <v>28821374.400000002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41" t="s">
        <v>1</v>
      </c>
      <c r="AN37" s="2" t="s">
        <v>1</v>
      </c>
      <c r="AO37" s="141" t="s">
        <v>1</v>
      </c>
      <c r="AP37" s="2" t="s">
        <v>1</v>
      </c>
    </row>
    <row r="38" spans="1:42" x14ac:dyDescent="0.25">
      <c r="A38" s="2" t="s">
        <v>123</v>
      </c>
      <c r="B38" s="47">
        <v>44319</v>
      </c>
      <c r="C38" s="2" t="s">
        <v>6</v>
      </c>
      <c r="D38" s="2" t="s">
        <v>10</v>
      </c>
      <c r="E38" s="2" t="s">
        <v>178</v>
      </c>
      <c r="F38" s="2" t="s">
        <v>1350</v>
      </c>
      <c r="G38" s="2" t="s">
        <v>3</v>
      </c>
      <c r="H38" s="2" t="s">
        <v>1351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2</v>
      </c>
      <c r="P38" s="2" t="s">
        <v>1</v>
      </c>
      <c r="Q38" s="1">
        <v>200867698.13999999</v>
      </c>
      <c r="R38" s="1">
        <v>0</v>
      </c>
      <c r="S38" s="1">
        <v>160662060.15000001</v>
      </c>
      <c r="T38" s="1">
        <v>0</v>
      </c>
      <c r="U38" s="2" t="s">
        <v>0</v>
      </c>
      <c r="V38" s="1">
        <v>0</v>
      </c>
      <c r="W38" s="1">
        <v>34660032.75</v>
      </c>
      <c r="X38" s="2" t="s">
        <v>9</v>
      </c>
      <c r="Y38" s="1">
        <v>5545605.2399999993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41" t="s">
        <v>1</v>
      </c>
      <c r="AN38" s="2" t="s">
        <v>1</v>
      </c>
      <c r="AO38" s="141" t="s">
        <v>1</v>
      </c>
      <c r="AP38" s="2" t="s">
        <v>1</v>
      </c>
    </row>
    <row r="39" spans="1:42" x14ac:dyDescent="0.25">
      <c r="A39" s="2" t="s">
        <v>77</v>
      </c>
      <c r="B39" s="47">
        <v>44320</v>
      </c>
      <c r="C39" s="2" t="s">
        <v>6</v>
      </c>
      <c r="D39" s="2" t="s">
        <v>10</v>
      </c>
      <c r="E39" s="2" t="s">
        <v>178</v>
      </c>
      <c r="F39" s="2" t="s">
        <v>1352</v>
      </c>
      <c r="G39" s="2" t="s">
        <v>3</v>
      </c>
      <c r="H39" s="2" t="s">
        <v>1353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258940281.59999999</v>
      </c>
      <c r="R39" s="1">
        <v>0</v>
      </c>
      <c r="S39" s="1">
        <v>103419099</v>
      </c>
      <c r="T39" s="1">
        <v>0</v>
      </c>
      <c r="U39" s="2" t="s">
        <v>0</v>
      </c>
      <c r="V39" s="1">
        <v>0</v>
      </c>
      <c r="W39" s="1">
        <v>134069985</v>
      </c>
      <c r="X39" s="2" t="s">
        <v>9</v>
      </c>
      <c r="Y39" s="1">
        <v>21451197.600000005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41" t="s">
        <v>1</v>
      </c>
      <c r="AN39" s="2" t="s">
        <v>1</v>
      </c>
      <c r="AO39" s="141" t="s">
        <v>1</v>
      </c>
      <c r="AP39" s="2" t="s">
        <v>1</v>
      </c>
    </row>
    <row r="40" spans="1:42" x14ac:dyDescent="0.25">
      <c r="A40" s="2" t="s">
        <v>28</v>
      </c>
      <c r="B40" s="47">
        <v>44321</v>
      </c>
      <c r="C40" s="2" t="s">
        <v>6</v>
      </c>
      <c r="D40" s="2" t="s">
        <v>10</v>
      </c>
      <c r="E40" s="2" t="s">
        <v>178</v>
      </c>
      <c r="F40" s="2" t="s">
        <v>1354</v>
      </c>
      <c r="G40" s="2" t="s">
        <v>3</v>
      </c>
      <c r="H40" s="2" t="s">
        <v>1355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206961116.02959999</v>
      </c>
      <c r="R40" s="1">
        <v>0</v>
      </c>
      <c r="S40" s="1">
        <v>84485116.099999994</v>
      </c>
      <c r="T40" s="1">
        <v>0</v>
      </c>
      <c r="U40" s="2" t="s">
        <v>0</v>
      </c>
      <c r="V40" s="1">
        <v>0</v>
      </c>
      <c r="W40" s="1">
        <v>105582758.56</v>
      </c>
      <c r="X40" s="2" t="s">
        <v>0</v>
      </c>
      <c r="Y40" s="1">
        <v>16893241.369599998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41" t="s">
        <v>1</v>
      </c>
      <c r="AN40" s="2" t="s">
        <v>1</v>
      </c>
      <c r="AO40" s="141" t="s">
        <v>1</v>
      </c>
      <c r="AP40" s="2" t="s">
        <v>1</v>
      </c>
    </row>
    <row r="41" spans="1:42" x14ac:dyDescent="0.25">
      <c r="A41" s="2" t="s">
        <v>430</v>
      </c>
      <c r="B41" s="47">
        <v>44322</v>
      </c>
      <c r="C41" s="2" t="s">
        <v>6</v>
      </c>
      <c r="D41" s="2" t="s">
        <v>10</v>
      </c>
      <c r="E41" s="2" t="s">
        <v>178</v>
      </c>
      <c r="F41" s="2" t="s">
        <v>1356</v>
      </c>
      <c r="G41" s="2" t="s">
        <v>3</v>
      </c>
      <c r="H41" s="2" t="s">
        <v>1357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61753912</v>
      </c>
      <c r="R41" s="1">
        <v>0</v>
      </c>
      <c r="S41" s="1">
        <v>40746660</v>
      </c>
      <c r="T41" s="1">
        <v>0</v>
      </c>
      <c r="U41" s="2" t="s">
        <v>0</v>
      </c>
      <c r="V41" s="1">
        <v>0</v>
      </c>
      <c r="W41" s="1">
        <v>18109700</v>
      </c>
      <c r="X41" s="2" t="s">
        <v>0</v>
      </c>
      <c r="Y41" s="1">
        <v>2897552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41" t="s">
        <v>1</v>
      </c>
      <c r="AN41" s="2" t="s">
        <v>1</v>
      </c>
      <c r="AO41" s="141" t="s">
        <v>1</v>
      </c>
      <c r="AP41" s="2" t="s">
        <v>1</v>
      </c>
    </row>
    <row r="42" spans="1:42" x14ac:dyDescent="0.25">
      <c r="A42" s="2" t="s">
        <v>491</v>
      </c>
      <c r="B42" s="47">
        <v>44323</v>
      </c>
      <c r="C42" s="2" t="s">
        <v>6</v>
      </c>
      <c r="D42" s="2" t="s">
        <v>10</v>
      </c>
      <c r="E42" s="2" t="s">
        <v>178</v>
      </c>
      <c r="F42" s="2" t="s">
        <v>1358</v>
      </c>
      <c r="G42" s="2" t="s">
        <v>3</v>
      </c>
      <c r="H42" s="2" t="s">
        <v>1359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</v>
      </c>
      <c r="P42" s="2" t="s">
        <v>1</v>
      </c>
      <c r="Q42" s="1">
        <v>277441407.60000002</v>
      </c>
      <c r="R42" s="1">
        <v>0</v>
      </c>
      <c r="S42" s="1">
        <v>124354804</v>
      </c>
      <c r="T42" s="1">
        <v>0</v>
      </c>
      <c r="U42" s="2" t="s">
        <v>0</v>
      </c>
      <c r="V42" s="1">
        <v>0</v>
      </c>
      <c r="W42" s="1">
        <v>131971210</v>
      </c>
      <c r="X42" s="2" t="s">
        <v>9</v>
      </c>
      <c r="Y42" s="1">
        <v>21115393.600000001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41" t="s">
        <v>1</v>
      </c>
      <c r="AN42" s="2" t="s">
        <v>1</v>
      </c>
      <c r="AO42" s="141" t="s">
        <v>1</v>
      </c>
      <c r="AP42" s="2" t="s">
        <v>1</v>
      </c>
    </row>
    <row r="43" spans="1:42" x14ac:dyDescent="0.25">
      <c r="A43" s="2" t="s">
        <v>493</v>
      </c>
      <c r="B43" s="47">
        <v>44323</v>
      </c>
      <c r="C43" s="2" t="s">
        <v>6</v>
      </c>
      <c r="D43" s="2" t="s">
        <v>10</v>
      </c>
      <c r="E43" s="2" t="s">
        <v>178</v>
      </c>
      <c r="F43" s="2" t="s">
        <v>1358</v>
      </c>
      <c r="G43" s="2" t="s">
        <v>13</v>
      </c>
      <c r="H43" s="2" t="s">
        <v>1</v>
      </c>
      <c r="I43" s="1" t="s">
        <v>1360</v>
      </c>
      <c r="J43" s="1" t="s">
        <v>1</v>
      </c>
      <c r="K43" s="1" t="s">
        <v>1361</v>
      </c>
      <c r="L43" s="1" t="s">
        <v>1362</v>
      </c>
      <c r="M43" s="1">
        <v>5166000</v>
      </c>
      <c r="N43" s="2" t="s">
        <v>12</v>
      </c>
      <c r="O43" s="2" t="s">
        <v>1187</v>
      </c>
      <c r="P43" s="2" t="s">
        <v>1188</v>
      </c>
      <c r="Q43" s="1">
        <v>-1148000</v>
      </c>
      <c r="R43" s="1">
        <v>0</v>
      </c>
      <c r="S43" s="1">
        <v>-1148000</v>
      </c>
      <c r="T43" s="1">
        <v>0</v>
      </c>
      <c r="U43" s="2" t="s">
        <v>0</v>
      </c>
      <c r="V43" s="1">
        <v>0</v>
      </c>
      <c r="W43" s="1">
        <v>0</v>
      </c>
      <c r="X43" s="2" t="s">
        <v>0</v>
      </c>
      <c r="Y43" s="1">
        <v>0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41" t="s">
        <v>1</v>
      </c>
      <c r="AN43" s="2" t="s">
        <v>1</v>
      </c>
      <c r="AO43" s="141" t="s">
        <v>1</v>
      </c>
      <c r="AP43" s="2" t="s">
        <v>1</v>
      </c>
    </row>
    <row r="44" spans="1:42" x14ac:dyDescent="0.25">
      <c r="A44" s="2" t="s">
        <v>544</v>
      </c>
      <c r="B44" s="47">
        <v>44324</v>
      </c>
      <c r="C44" s="2" t="s">
        <v>6</v>
      </c>
      <c r="D44" s="2" t="s">
        <v>10</v>
      </c>
      <c r="E44" s="2" t="s">
        <v>178</v>
      </c>
      <c r="F44" s="2" t="s">
        <v>1363</v>
      </c>
      <c r="G44" s="2" t="s">
        <v>3</v>
      </c>
      <c r="H44" s="2" t="s">
        <v>1364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1112769713.0599999</v>
      </c>
      <c r="R44" s="1">
        <v>0</v>
      </c>
      <c r="S44" s="1">
        <v>461805244.5</v>
      </c>
      <c r="T44" s="1">
        <v>0</v>
      </c>
      <c r="U44" s="2" t="s">
        <v>0</v>
      </c>
      <c r="V44" s="1">
        <v>0</v>
      </c>
      <c r="W44" s="1">
        <v>561176266</v>
      </c>
      <c r="X44" s="2" t="s">
        <v>9</v>
      </c>
      <c r="Y44" s="1">
        <v>89788202.560000002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41" t="s">
        <v>1</v>
      </c>
      <c r="AN44" s="2" t="s">
        <v>1</v>
      </c>
      <c r="AO44" s="141" t="s">
        <v>1</v>
      </c>
      <c r="AP44" s="2" t="s">
        <v>1</v>
      </c>
    </row>
    <row r="45" spans="1:42" x14ac:dyDescent="0.25">
      <c r="A45" s="2" t="s">
        <v>545</v>
      </c>
      <c r="B45" s="47">
        <v>44324</v>
      </c>
      <c r="C45" s="2" t="s">
        <v>6</v>
      </c>
      <c r="D45" s="2" t="s">
        <v>10</v>
      </c>
      <c r="E45" s="2" t="s">
        <v>178</v>
      </c>
      <c r="F45" s="2" t="s">
        <v>1363</v>
      </c>
      <c r="G45" s="2" t="s">
        <v>3</v>
      </c>
      <c r="H45" s="2" t="s">
        <v>1365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962</v>
      </c>
      <c r="P45" s="2" t="s">
        <v>998</v>
      </c>
      <c r="Q45" s="1">
        <v>73902213</v>
      </c>
      <c r="R45" s="1">
        <v>0</v>
      </c>
      <c r="S45" s="1">
        <v>73902213</v>
      </c>
      <c r="T45" s="1">
        <v>0</v>
      </c>
      <c r="U45" s="2" t="s">
        <v>0</v>
      </c>
      <c r="V45" s="1">
        <v>0</v>
      </c>
      <c r="W45" s="1">
        <v>0</v>
      </c>
      <c r="X45" s="2" t="s">
        <v>0</v>
      </c>
      <c r="Y45" s="1">
        <v>0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41" t="s">
        <v>1</v>
      </c>
      <c r="AN45" s="2" t="s">
        <v>1</v>
      </c>
      <c r="AO45" s="141" t="s">
        <v>1</v>
      </c>
      <c r="AP45" s="2" t="s">
        <v>1</v>
      </c>
    </row>
    <row r="46" spans="1:42" x14ac:dyDescent="0.25">
      <c r="A46" s="2" t="s">
        <v>546</v>
      </c>
      <c r="B46" s="47">
        <v>44324</v>
      </c>
      <c r="C46" s="2" t="s">
        <v>6</v>
      </c>
      <c r="D46" s="2" t="s">
        <v>10</v>
      </c>
      <c r="E46" s="2" t="s">
        <v>178</v>
      </c>
      <c r="F46" s="2" t="s">
        <v>1363</v>
      </c>
      <c r="G46" s="2" t="s">
        <v>3</v>
      </c>
      <c r="H46" s="2" t="s">
        <v>1366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1">
        <v>21424750.899999999</v>
      </c>
      <c r="R46" s="1">
        <v>0</v>
      </c>
      <c r="S46" s="1">
        <v>14110498.5</v>
      </c>
      <c r="T46" s="1">
        <v>0</v>
      </c>
      <c r="U46" s="2" t="s">
        <v>0</v>
      </c>
      <c r="V46" s="1">
        <v>0</v>
      </c>
      <c r="W46" s="1">
        <v>6305390</v>
      </c>
      <c r="X46" s="2" t="s">
        <v>9</v>
      </c>
      <c r="Y46" s="1">
        <v>1008862.4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41" t="s">
        <v>1</v>
      </c>
      <c r="AN46" s="2" t="s">
        <v>1</v>
      </c>
      <c r="AO46" s="141" t="s">
        <v>1</v>
      </c>
      <c r="AP46" s="2" t="s">
        <v>1</v>
      </c>
    </row>
    <row r="47" spans="1:42" x14ac:dyDescent="0.25">
      <c r="A47" s="2" t="s">
        <v>547</v>
      </c>
      <c r="B47" s="47">
        <v>44324</v>
      </c>
      <c r="C47" s="2" t="s">
        <v>6</v>
      </c>
      <c r="D47" s="2" t="s">
        <v>10</v>
      </c>
      <c r="E47" s="2" t="s">
        <v>178</v>
      </c>
      <c r="F47" s="2" t="s">
        <v>1363</v>
      </c>
      <c r="G47" s="2" t="s">
        <v>13</v>
      </c>
      <c r="H47" s="2" t="s">
        <v>1</v>
      </c>
      <c r="I47" s="1" t="s">
        <v>1367</v>
      </c>
      <c r="J47" s="1" t="s">
        <v>1</v>
      </c>
      <c r="K47" s="1" t="s">
        <v>1368</v>
      </c>
      <c r="L47" s="1" t="s">
        <v>1369</v>
      </c>
      <c r="M47" s="1">
        <v>54701511.200000003</v>
      </c>
      <c r="N47" s="2" t="s">
        <v>12</v>
      </c>
      <c r="O47" s="2" t="s">
        <v>1370</v>
      </c>
      <c r="P47" s="2" t="s">
        <v>1371</v>
      </c>
      <c r="Q47" s="1">
        <v>-9321760</v>
      </c>
      <c r="R47" s="1">
        <v>0</v>
      </c>
      <c r="S47" s="1">
        <v>0</v>
      </c>
      <c r="T47" s="1">
        <v>0</v>
      </c>
      <c r="U47" s="2" t="s">
        <v>0</v>
      </c>
      <c r="V47" s="1">
        <v>0</v>
      </c>
      <c r="W47" s="1">
        <v>-8036000</v>
      </c>
      <c r="X47" s="2" t="s">
        <v>9</v>
      </c>
      <c r="Y47" s="1">
        <v>-1285760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41" t="s">
        <v>1</v>
      </c>
      <c r="AN47" s="2" t="s">
        <v>1</v>
      </c>
      <c r="AO47" s="141" t="s">
        <v>1</v>
      </c>
      <c r="AP47" s="2" t="s">
        <v>1</v>
      </c>
    </row>
    <row r="48" spans="1:42" x14ac:dyDescent="0.25">
      <c r="A48" s="2" t="s">
        <v>576</v>
      </c>
      <c r="B48" s="47">
        <v>44325</v>
      </c>
      <c r="C48" s="2" t="s">
        <v>6</v>
      </c>
      <c r="D48" s="2" t="s">
        <v>10</v>
      </c>
      <c r="E48" s="2" t="s">
        <v>178</v>
      </c>
      <c r="F48" s="2" t="s">
        <v>1372</v>
      </c>
      <c r="G48" s="2" t="s">
        <v>3</v>
      </c>
      <c r="H48" s="2" t="s">
        <v>1373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1262658128.3800004</v>
      </c>
      <c r="R48" s="1">
        <v>0</v>
      </c>
      <c r="S48" s="1">
        <v>615788141.4000001</v>
      </c>
      <c r="T48" s="1">
        <v>0</v>
      </c>
      <c r="U48" s="2" t="s">
        <v>0</v>
      </c>
      <c r="V48" s="1">
        <v>0</v>
      </c>
      <c r="W48" s="1">
        <v>557646540.5</v>
      </c>
      <c r="X48" s="2" t="s">
        <v>9</v>
      </c>
      <c r="Y48" s="1">
        <v>89223446.480000019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41" t="s">
        <v>1</v>
      </c>
      <c r="AN48" s="2" t="s">
        <v>1</v>
      </c>
      <c r="AO48" s="141" t="s">
        <v>1</v>
      </c>
      <c r="AP48" s="2" t="s">
        <v>1</v>
      </c>
    </row>
    <row r="49" spans="1:42" x14ac:dyDescent="0.25">
      <c r="A49" s="2" t="s">
        <v>642</v>
      </c>
      <c r="B49" s="47">
        <v>44326</v>
      </c>
      <c r="C49" s="2" t="s">
        <v>6</v>
      </c>
      <c r="D49" s="2" t="s">
        <v>10</v>
      </c>
      <c r="E49" s="2" t="s">
        <v>178</v>
      </c>
      <c r="F49" s="2" t="s">
        <v>1374</v>
      </c>
      <c r="G49" s="2" t="s">
        <v>3</v>
      </c>
      <c r="H49" s="2" t="s">
        <v>1375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37866521.699999996</v>
      </c>
      <c r="R49" s="1">
        <v>0</v>
      </c>
      <c r="S49" s="1">
        <v>20617936.5</v>
      </c>
      <c r="T49" s="1">
        <v>0</v>
      </c>
      <c r="U49" s="2" t="s">
        <v>0</v>
      </c>
      <c r="V49" s="1">
        <v>0</v>
      </c>
      <c r="W49" s="1">
        <v>14869470</v>
      </c>
      <c r="X49" s="2" t="s">
        <v>9</v>
      </c>
      <c r="Y49" s="1">
        <v>2379115.1999999997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41" t="s">
        <v>1</v>
      </c>
      <c r="AN49" s="2" t="s">
        <v>1</v>
      </c>
      <c r="AO49" s="141" t="s">
        <v>1</v>
      </c>
      <c r="AP49" s="2" t="s">
        <v>1</v>
      </c>
    </row>
    <row r="50" spans="1:42" x14ac:dyDescent="0.25">
      <c r="A50" s="2" t="s">
        <v>682</v>
      </c>
      <c r="B50" s="47">
        <v>44327</v>
      </c>
      <c r="C50" s="2" t="s">
        <v>6</v>
      </c>
      <c r="D50" s="2" t="s">
        <v>10</v>
      </c>
      <c r="E50" s="2" t="s">
        <v>178</v>
      </c>
      <c r="F50" s="2" t="s">
        <v>1376</v>
      </c>
      <c r="G50" s="2" t="s">
        <v>3</v>
      </c>
      <c r="H50" s="2" t="s">
        <v>1377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64666500</v>
      </c>
      <c r="R50" s="1">
        <v>0</v>
      </c>
      <c r="S50" s="1">
        <v>46648800</v>
      </c>
      <c r="T50" s="1">
        <v>0</v>
      </c>
      <c r="U50" s="2" t="s">
        <v>0</v>
      </c>
      <c r="V50" s="1">
        <v>0</v>
      </c>
      <c r="W50" s="1">
        <v>15532500</v>
      </c>
      <c r="X50" s="2" t="s">
        <v>0</v>
      </c>
      <c r="Y50" s="1">
        <v>2485200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41" t="s">
        <v>1</v>
      </c>
      <c r="AN50" s="2" t="s">
        <v>1</v>
      </c>
      <c r="AO50" s="141" t="s">
        <v>1</v>
      </c>
      <c r="AP50" s="2" t="s">
        <v>1</v>
      </c>
    </row>
    <row r="51" spans="1:42" x14ac:dyDescent="0.25">
      <c r="A51" s="2" t="s">
        <v>771</v>
      </c>
      <c r="B51" s="47">
        <v>44328</v>
      </c>
      <c r="C51" s="2" t="s">
        <v>6</v>
      </c>
      <c r="D51" s="2" t="s">
        <v>10</v>
      </c>
      <c r="E51" s="2" t="s">
        <v>178</v>
      </c>
      <c r="F51" s="2" t="s">
        <v>1378</v>
      </c>
      <c r="G51" s="2" t="s">
        <v>3</v>
      </c>
      <c r="H51" s="2" t="s">
        <v>1379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65014086</v>
      </c>
      <c r="R51" s="1">
        <v>0</v>
      </c>
      <c r="S51" s="1">
        <v>10693200</v>
      </c>
      <c r="T51" s="1">
        <v>0</v>
      </c>
      <c r="U51" s="2" t="s">
        <v>0</v>
      </c>
      <c r="V51" s="1">
        <v>0</v>
      </c>
      <c r="W51" s="1">
        <v>46828350</v>
      </c>
      <c r="X51" s="2" t="s">
        <v>9</v>
      </c>
      <c r="Y51" s="1">
        <v>7492536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41" t="s">
        <v>1</v>
      </c>
      <c r="AN51" s="2" t="s">
        <v>1</v>
      </c>
      <c r="AO51" s="141" t="s">
        <v>1</v>
      </c>
      <c r="AP51" s="2" t="s">
        <v>1</v>
      </c>
    </row>
    <row r="52" spans="1:42" x14ac:dyDescent="0.25">
      <c r="A52" s="2" t="s">
        <v>819</v>
      </c>
      <c r="B52" s="47">
        <v>44329</v>
      </c>
      <c r="C52" s="2" t="s">
        <v>6</v>
      </c>
      <c r="D52" s="2" t="s">
        <v>10</v>
      </c>
      <c r="E52" s="2" t="s">
        <v>178</v>
      </c>
      <c r="F52" s="2" t="s">
        <v>1380</v>
      </c>
      <c r="G52" s="2" t="s">
        <v>3</v>
      </c>
      <c r="H52" s="2" t="s">
        <v>1381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1382</v>
      </c>
      <c r="P52" s="2" t="s">
        <v>1383</v>
      </c>
      <c r="Q52" s="1">
        <v>1172000</v>
      </c>
      <c r="R52" s="1">
        <v>0</v>
      </c>
      <c r="S52" s="1">
        <v>1172000</v>
      </c>
      <c r="T52" s="1">
        <v>0</v>
      </c>
      <c r="U52" s="2" t="s">
        <v>0</v>
      </c>
      <c r="V52" s="1">
        <v>0</v>
      </c>
      <c r="W52" s="1">
        <v>0</v>
      </c>
      <c r="X52" s="2" t="s">
        <v>0</v>
      </c>
      <c r="Y52" s="1">
        <v>0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41" t="s">
        <v>1</v>
      </c>
      <c r="AN52" s="2" t="s">
        <v>1</v>
      </c>
      <c r="AO52" s="141" t="s">
        <v>1</v>
      </c>
      <c r="AP52" s="2" t="s">
        <v>1</v>
      </c>
    </row>
    <row r="53" spans="1:42" x14ac:dyDescent="0.25">
      <c r="A53" s="2" t="s">
        <v>820</v>
      </c>
      <c r="B53" s="47">
        <v>44329</v>
      </c>
      <c r="C53" s="2" t="s">
        <v>6</v>
      </c>
      <c r="D53" s="2" t="s">
        <v>10</v>
      </c>
      <c r="E53" s="2" t="s">
        <v>178</v>
      </c>
      <c r="F53" s="2" t="s">
        <v>1380</v>
      </c>
      <c r="G53" s="2" t="s">
        <v>13</v>
      </c>
      <c r="H53" s="2" t="s">
        <v>1</v>
      </c>
      <c r="I53" s="1" t="s">
        <v>1384</v>
      </c>
      <c r="J53" s="1" t="s">
        <v>1</v>
      </c>
      <c r="K53" s="1" t="s">
        <v>1381</v>
      </c>
      <c r="L53" s="1" t="s">
        <v>1336</v>
      </c>
      <c r="M53" s="1">
        <v>1172000</v>
      </c>
      <c r="N53" s="2" t="s">
        <v>12</v>
      </c>
      <c r="O53" s="2" t="s">
        <v>1382</v>
      </c>
      <c r="P53" s="2" t="s">
        <v>1383</v>
      </c>
      <c r="Q53" s="1">
        <v>-1172000</v>
      </c>
      <c r="R53" s="1">
        <v>0</v>
      </c>
      <c r="S53" s="1">
        <v>-1172000</v>
      </c>
      <c r="T53" s="1">
        <v>0</v>
      </c>
      <c r="U53" s="2" t="s">
        <v>0</v>
      </c>
      <c r="V53" s="1">
        <v>0</v>
      </c>
      <c r="W53" s="1">
        <v>0</v>
      </c>
      <c r="X53" s="2" t="s">
        <v>0</v>
      </c>
      <c r="Y53" s="1">
        <v>0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41" t="s">
        <v>1</v>
      </c>
      <c r="AN53" s="2" t="s">
        <v>1</v>
      </c>
      <c r="AO53" s="141" t="s">
        <v>1</v>
      </c>
      <c r="AP53" s="2" t="s">
        <v>1</v>
      </c>
    </row>
    <row r="54" spans="1:42" x14ac:dyDescent="0.25">
      <c r="A54" s="2" t="s">
        <v>888</v>
      </c>
      <c r="B54" s="47">
        <v>44330</v>
      </c>
      <c r="C54" s="2" t="s">
        <v>6</v>
      </c>
      <c r="D54" s="2" t="s">
        <v>10</v>
      </c>
      <c r="E54" s="2" t="s">
        <v>178</v>
      </c>
      <c r="F54" s="2" t="s">
        <v>1385</v>
      </c>
      <c r="G54" s="2" t="s">
        <v>3</v>
      </c>
      <c r="H54" s="2" t="s">
        <v>1386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116043057.59999999</v>
      </c>
      <c r="R54" s="1">
        <v>0</v>
      </c>
      <c r="S54" s="1">
        <v>54964336.400000006</v>
      </c>
      <c r="T54" s="1">
        <v>0</v>
      </c>
      <c r="U54" s="2" t="s">
        <v>0</v>
      </c>
      <c r="V54" s="1">
        <v>0</v>
      </c>
      <c r="W54" s="1">
        <v>52654070</v>
      </c>
      <c r="X54" s="2" t="s">
        <v>9</v>
      </c>
      <c r="Y54" s="1">
        <v>8424651.2000000011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41" t="s">
        <v>1</v>
      </c>
      <c r="AN54" s="2" t="s">
        <v>1</v>
      </c>
      <c r="AO54" s="141" t="s">
        <v>1</v>
      </c>
      <c r="AP54" s="2" t="s">
        <v>1</v>
      </c>
    </row>
    <row r="55" spans="1:42" x14ac:dyDescent="0.25">
      <c r="A55" s="2" t="s">
        <v>950</v>
      </c>
      <c r="B55" s="47">
        <v>44331</v>
      </c>
      <c r="C55" s="2" t="s">
        <v>6</v>
      </c>
      <c r="D55" s="2" t="s">
        <v>10</v>
      </c>
      <c r="E55" s="2" t="s">
        <v>178</v>
      </c>
      <c r="F55" s="2" t="s">
        <v>1387</v>
      </c>
      <c r="G55" s="2" t="s">
        <v>3</v>
      </c>
      <c r="H55" s="2" t="s">
        <v>1388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27259848</v>
      </c>
      <c r="R55" s="1">
        <v>0</v>
      </c>
      <c r="S55" s="1">
        <v>22731440</v>
      </c>
      <c r="T55" s="1">
        <v>0</v>
      </c>
      <c r="U55" s="2" t="s">
        <v>0</v>
      </c>
      <c r="V55" s="1">
        <v>0</v>
      </c>
      <c r="W55" s="1">
        <v>3903800</v>
      </c>
      <c r="X55" s="2" t="s">
        <v>0</v>
      </c>
      <c r="Y55" s="1">
        <v>624608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41" t="s">
        <v>1</v>
      </c>
      <c r="AN55" s="2" t="s">
        <v>1</v>
      </c>
      <c r="AO55" s="141" t="s">
        <v>1</v>
      </c>
      <c r="AP55" s="2" t="s">
        <v>1</v>
      </c>
    </row>
    <row r="56" spans="1:42" x14ac:dyDescent="0.25">
      <c r="A56" s="2" t="s">
        <v>224</v>
      </c>
      <c r="B56" s="47">
        <v>44317</v>
      </c>
      <c r="C56" s="2" t="s">
        <v>6</v>
      </c>
      <c r="D56" s="2" t="s">
        <v>24</v>
      </c>
      <c r="E56" s="2" t="s">
        <v>194</v>
      </c>
      <c r="F56" s="2" t="s">
        <v>975</v>
      </c>
      <c r="G56" s="2" t="s">
        <v>3</v>
      </c>
      <c r="H56" s="2" t="s">
        <v>1389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2</v>
      </c>
      <c r="P56" s="2" t="s">
        <v>1</v>
      </c>
      <c r="Q56" s="1">
        <v>1201261098.9101999</v>
      </c>
      <c r="R56" s="1">
        <v>0</v>
      </c>
      <c r="S56" s="1">
        <v>885396090.14999986</v>
      </c>
      <c r="T56" s="1">
        <v>0</v>
      </c>
      <c r="U56" s="2" t="s">
        <v>0</v>
      </c>
      <c r="V56" s="1">
        <v>0</v>
      </c>
      <c r="W56" s="1">
        <v>272297421.34500003</v>
      </c>
      <c r="X56" s="2" t="s">
        <v>9</v>
      </c>
      <c r="Y56" s="1">
        <v>43567587.415199995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41" t="s">
        <v>1</v>
      </c>
      <c r="AN56" s="2" t="s">
        <v>1</v>
      </c>
      <c r="AO56" s="141" t="s">
        <v>1</v>
      </c>
      <c r="AP56" s="2" t="s">
        <v>1</v>
      </c>
    </row>
    <row r="57" spans="1:42" x14ac:dyDescent="0.25">
      <c r="A57" s="2" t="s">
        <v>223</v>
      </c>
      <c r="B57" s="47">
        <v>44317</v>
      </c>
      <c r="C57" s="2" t="s">
        <v>6</v>
      </c>
      <c r="D57" s="2" t="s">
        <v>24</v>
      </c>
      <c r="E57" s="2" t="s">
        <v>194</v>
      </c>
      <c r="F57" s="2" t="s">
        <v>975</v>
      </c>
      <c r="G57" s="2" t="s">
        <v>3</v>
      </c>
      <c r="H57" s="2" t="s">
        <v>1390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760</v>
      </c>
      <c r="P57" s="2" t="s">
        <v>1239</v>
      </c>
      <c r="Q57" s="1">
        <v>186490949.40000001</v>
      </c>
      <c r="R57" s="1">
        <v>0</v>
      </c>
      <c r="S57" s="1">
        <v>165019680</v>
      </c>
      <c r="T57" s="1">
        <v>18509715</v>
      </c>
      <c r="U57" s="2" t="s">
        <v>9</v>
      </c>
      <c r="V57" s="1">
        <v>2961554.4</v>
      </c>
      <c r="W57" s="1">
        <v>0</v>
      </c>
      <c r="X57" s="2" t="s">
        <v>0</v>
      </c>
      <c r="Y57" s="1">
        <v>0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41" t="s">
        <v>1</v>
      </c>
      <c r="AN57" s="2" t="s">
        <v>1</v>
      </c>
      <c r="AO57" s="141" t="s">
        <v>1</v>
      </c>
      <c r="AP57" s="2" t="s">
        <v>1</v>
      </c>
    </row>
    <row r="58" spans="1:42" x14ac:dyDescent="0.25">
      <c r="A58" s="2" t="s">
        <v>222</v>
      </c>
      <c r="B58" s="47">
        <v>44317</v>
      </c>
      <c r="C58" s="2" t="s">
        <v>6</v>
      </c>
      <c r="D58" s="2" t="s">
        <v>24</v>
      </c>
      <c r="E58" s="2" t="s">
        <v>194</v>
      </c>
      <c r="F58" s="2" t="s">
        <v>975</v>
      </c>
      <c r="G58" s="2" t="s">
        <v>3</v>
      </c>
      <c r="H58" s="2" t="s">
        <v>1391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402013810.98899996</v>
      </c>
      <c r="R58" s="1">
        <v>0</v>
      </c>
      <c r="S58" s="1">
        <v>261887420.02500001</v>
      </c>
      <c r="T58" s="1">
        <v>0</v>
      </c>
      <c r="U58" s="2" t="s">
        <v>0</v>
      </c>
      <c r="V58" s="1">
        <v>0</v>
      </c>
      <c r="W58" s="1">
        <v>120798612.90000001</v>
      </c>
      <c r="X58" s="2" t="s">
        <v>0</v>
      </c>
      <c r="Y58" s="1">
        <v>19327778.063999999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41" t="s">
        <v>1</v>
      </c>
      <c r="AN58" s="2" t="s">
        <v>1</v>
      </c>
      <c r="AO58" s="141" t="s">
        <v>1</v>
      </c>
      <c r="AP58" s="2" t="s">
        <v>1</v>
      </c>
    </row>
    <row r="59" spans="1:42" x14ac:dyDescent="0.25">
      <c r="A59" s="2" t="s">
        <v>220</v>
      </c>
      <c r="B59" s="47">
        <v>44317</v>
      </c>
      <c r="C59" s="2" t="s">
        <v>6</v>
      </c>
      <c r="D59" s="2" t="s">
        <v>24</v>
      </c>
      <c r="E59" s="2" t="s">
        <v>194</v>
      </c>
      <c r="F59" s="2" t="s">
        <v>975</v>
      </c>
      <c r="G59" s="2" t="s">
        <v>3</v>
      </c>
      <c r="H59" s="2" t="s">
        <v>1392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1393</v>
      </c>
      <c r="P59" s="2" t="s">
        <v>1394</v>
      </c>
      <c r="Q59" s="1">
        <v>85105282.5</v>
      </c>
      <c r="R59" s="1">
        <v>0</v>
      </c>
      <c r="S59" s="1">
        <v>66031402.5</v>
      </c>
      <c r="T59" s="1">
        <v>16443000</v>
      </c>
      <c r="U59" s="2" t="s">
        <v>9</v>
      </c>
      <c r="V59" s="1">
        <v>2630880</v>
      </c>
      <c r="W59" s="1">
        <v>0</v>
      </c>
      <c r="X59" s="2" t="s">
        <v>0</v>
      </c>
      <c r="Y59" s="1">
        <v>0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41" t="s">
        <v>1</v>
      </c>
      <c r="AN59" s="2" t="s">
        <v>1</v>
      </c>
      <c r="AO59" s="141" t="s">
        <v>1</v>
      </c>
      <c r="AP59" s="2" t="s">
        <v>1</v>
      </c>
    </row>
    <row r="60" spans="1:42" x14ac:dyDescent="0.25">
      <c r="A60" s="2" t="s">
        <v>218</v>
      </c>
      <c r="B60" s="47">
        <v>44317</v>
      </c>
      <c r="C60" s="2" t="s">
        <v>6</v>
      </c>
      <c r="D60" s="2" t="s">
        <v>24</v>
      </c>
      <c r="E60" s="2" t="s">
        <v>194</v>
      </c>
      <c r="F60" s="2" t="s">
        <v>975</v>
      </c>
      <c r="G60" s="2" t="s">
        <v>3</v>
      </c>
      <c r="H60" s="2" t="s">
        <v>1395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1">
        <v>3083650936.2827997</v>
      </c>
      <c r="R60" s="1">
        <v>0</v>
      </c>
      <c r="S60" s="1">
        <v>2310634610.0250006</v>
      </c>
      <c r="T60" s="1">
        <v>0</v>
      </c>
      <c r="U60" s="2" t="s">
        <v>0</v>
      </c>
      <c r="V60" s="1">
        <v>0</v>
      </c>
      <c r="W60" s="1">
        <v>666393384.70499992</v>
      </c>
      <c r="X60" s="2" t="s">
        <v>9</v>
      </c>
      <c r="Y60" s="1">
        <v>106622941.55280001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41" t="s">
        <v>1</v>
      </c>
      <c r="AN60" s="2" t="s">
        <v>1</v>
      </c>
      <c r="AO60" s="141" t="s">
        <v>1</v>
      </c>
      <c r="AP60" s="2" t="s">
        <v>1</v>
      </c>
    </row>
    <row r="61" spans="1:42" x14ac:dyDescent="0.25">
      <c r="A61" s="2" t="s">
        <v>177</v>
      </c>
      <c r="B61" s="47">
        <v>44318</v>
      </c>
      <c r="C61" s="2" t="s">
        <v>6</v>
      </c>
      <c r="D61" s="2" t="s">
        <v>24</v>
      </c>
      <c r="E61" s="2" t="s">
        <v>194</v>
      </c>
      <c r="F61" s="2" t="s">
        <v>976</v>
      </c>
      <c r="G61" s="2" t="s">
        <v>3</v>
      </c>
      <c r="H61" s="2" t="s">
        <v>1396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3371786382.1500001</v>
      </c>
      <c r="R61" s="1">
        <v>0</v>
      </c>
      <c r="S61" s="1">
        <v>2606983142.9499998</v>
      </c>
      <c r="T61" s="1">
        <v>0</v>
      </c>
      <c r="U61" s="2" t="s">
        <v>0</v>
      </c>
      <c r="V61" s="1">
        <v>0</v>
      </c>
      <c r="W61" s="1">
        <v>659313137.14499998</v>
      </c>
      <c r="X61" s="2" t="s">
        <v>9</v>
      </c>
      <c r="Y61" s="1">
        <v>105490101.94320004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41" t="s">
        <v>1</v>
      </c>
      <c r="AN61" s="2" t="s">
        <v>1</v>
      </c>
      <c r="AO61" s="141" t="s">
        <v>1</v>
      </c>
      <c r="AP61" s="2" t="s">
        <v>1</v>
      </c>
    </row>
    <row r="62" spans="1:42" x14ac:dyDescent="0.25">
      <c r="A62" s="2" t="s">
        <v>131</v>
      </c>
      <c r="B62" s="47">
        <v>44319</v>
      </c>
      <c r="C62" s="2" t="s">
        <v>6</v>
      </c>
      <c r="D62" s="2" t="s">
        <v>24</v>
      </c>
      <c r="E62" s="2" t="s">
        <v>194</v>
      </c>
      <c r="F62" s="2" t="s">
        <v>977</v>
      </c>
      <c r="G62" s="2" t="s">
        <v>3</v>
      </c>
      <c r="H62" s="2" t="s">
        <v>1397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1802619214.6210001</v>
      </c>
      <c r="R62" s="1">
        <v>0</v>
      </c>
      <c r="S62" s="1">
        <v>1363161179.5</v>
      </c>
      <c r="T62" s="1">
        <v>0</v>
      </c>
      <c r="U62" s="2" t="s">
        <v>0</v>
      </c>
      <c r="V62" s="1">
        <v>0</v>
      </c>
      <c r="W62" s="1">
        <v>378843133.72500002</v>
      </c>
      <c r="X62" s="2" t="s">
        <v>0</v>
      </c>
      <c r="Y62" s="1">
        <v>60614901.39599999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41" t="s">
        <v>1</v>
      </c>
      <c r="AN62" s="2" t="s">
        <v>1</v>
      </c>
      <c r="AO62" s="141" t="s">
        <v>1</v>
      </c>
      <c r="AP62" s="2" t="s">
        <v>1</v>
      </c>
    </row>
    <row r="63" spans="1:42" x14ac:dyDescent="0.25">
      <c r="A63" s="2" t="s">
        <v>130</v>
      </c>
      <c r="B63" s="47">
        <v>44319</v>
      </c>
      <c r="C63" s="2" t="s">
        <v>6</v>
      </c>
      <c r="D63" s="2" t="s">
        <v>24</v>
      </c>
      <c r="E63" s="2" t="s">
        <v>194</v>
      </c>
      <c r="F63" s="2" t="s">
        <v>977</v>
      </c>
      <c r="G63" s="2" t="s">
        <v>3</v>
      </c>
      <c r="H63" s="2" t="s">
        <v>1398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1399</v>
      </c>
      <c r="P63" s="2" t="s">
        <v>1400</v>
      </c>
      <c r="Q63" s="1">
        <v>198290428.55399999</v>
      </c>
      <c r="R63" s="1">
        <v>0</v>
      </c>
      <c r="S63" s="1">
        <v>155844007.94999999</v>
      </c>
      <c r="T63" s="1">
        <v>36591741.899999999</v>
      </c>
      <c r="U63" s="2" t="s">
        <v>9</v>
      </c>
      <c r="V63" s="1">
        <v>5854678.7039999999</v>
      </c>
      <c r="W63" s="1">
        <v>0</v>
      </c>
      <c r="X63" s="2" t="s">
        <v>0</v>
      </c>
      <c r="Y63" s="1">
        <v>0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41" t="s">
        <v>1</v>
      </c>
      <c r="AN63" s="2" t="s">
        <v>1</v>
      </c>
      <c r="AO63" s="141" t="s">
        <v>1</v>
      </c>
      <c r="AP63" s="2" t="s">
        <v>1</v>
      </c>
    </row>
    <row r="64" spans="1:42" x14ac:dyDescent="0.25">
      <c r="A64" s="2" t="s">
        <v>129</v>
      </c>
      <c r="B64" s="47">
        <v>44319</v>
      </c>
      <c r="C64" s="2" t="s">
        <v>6</v>
      </c>
      <c r="D64" s="2" t="s">
        <v>24</v>
      </c>
      <c r="E64" s="2" t="s">
        <v>194</v>
      </c>
      <c r="F64" s="2" t="s">
        <v>977</v>
      </c>
      <c r="G64" s="2" t="s">
        <v>3</v>
      </c>
      <c r="H64" s="2" t="s">
        <v>1401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1366620543.023</v>
      </c>
      <c r="R64" s="1">
        <v>0</v>
      </c>
      <c r="S64" s="1">
        <v>1042238613.1999998</v>
      </c>
      <c r="T64" s="1">
        <v>0</v>
      </c>
      <c r="U64" s="2" t="s">
        <v>0</v>
      </c>
      <c r="V64" s="1">
        <v>0</v>
      </c>
      <c r="W64" s="1">
        <v>279639594.67500001</v>
      </c>
      <c r="X64" s="2" t="s">
        <v>9</v>
      </c>
      <c r="Y64" s="1">
        <v>44742335.148000009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41" t="s">
        <v>1</v>
      </c>
      <c r="AN64" s="2" t="s">
        <v>1</v>
      </c>
      <c r="AO64" s="141" t="s">
        <v>1</v>
      </c>
      <c r="AP64" s="2" t="s">
        <v>1</v>
      </c>
    </row>
    <row r="65" spans="1:42" x14ac:dyDescent="0.25">
      <c r="A65" s="2" t="s">
        <v>128</v>
      </c>
      <c r="B65" s="47">
        <v>44319</v>
      </c>
      <c r="C65" s="2" t="s">
        <v>6</v>
      </c>
      <c r="D65" s="2" t="s">
        <v>24</v>
      </c>
      <c r="E65" s="2" t="s">
        <v>194</v>
      </c>
      <c r="F65" s="2" t="s">
        <v>977</v>
      </c>
      <c r="G65" s="2" t="s">
        <v>13</v>
      </c>
      <c r="H65" s="2" t="s">
        <v>1</v>
      </c>
      <c r="I65" s="1" t="s">
        <v>1402</v>
      </c>
      <c r="J65" s="1" t="s">
        <v>1</v>
      </c>
      <c r="K65" s="1" t="s">
        <v>1403</v>
      </c>
      <c r="L65" s="1" t="s">
        <v>1404</v>
      </c>
      <c r="M65" s="1">
        <v>92326951.140000001</v>
      </c>
      <c r="N65" s="2" t="s">
        <v>12</v>
      </c>
      <c r="O65" s="2" t="s">
        <v>1405</v>
      </c>
      <c r="P65" s="2" t="s">
        <v>1406</v>
      </c>
      <c r="Q65" s="1">
        <v>-15025500</v>
      </c>
      <c r="R65" s="1">
        <v>0</v>
      </c>
      <c r="S65" s="1">
        <v>-15025500</v>
      </c>
      <c r="T65" s="1">
        <v>0</v>
      </c>
      <c r="U65" s="2" t="s">
        <v>0</v>
      </c>
      <c r="V65" s="1">
        <v>0</v>
      </c>
      <c r="W65" s="1">
        <v>0</v>
      </c>
      <c r="X65" s="2" t="s">
        <v>0</v>
      </c>
      <c r="Y65" s="1">
        <v>0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41" t="s">
        <v>1</v>
      </c>
      <c r="AN65" s="2" t="s">
        <v>1</v>
      </c>
      <c r="AO65" s="141" t="s">
        <v>1</v>
      </c>
      <c r="AP65" s="2" t="s">
        <v>1</v>
      </c>
    </row>
    <row r="66" spans="1:42" x14ac:dyDescent="0.25">
      <c r="A66" s="2" t="s">
        <v>81</v>
      </c>
      <c r="B66" s="47">
        <v>44320</v>
      </c>
      <c r="C66" s="2" t="s">
        <v>6</v>
      </c>
      <c r="D66" s="2" t="s">
        <v>24</v>
      </c>
      <c r="E66" s="2" t="s">
        <v>194</v>
      </c>
      <c r="F66" s="2" t="s">
        <v>980</v>
      </c>
      <c r="G66" s="2" t="s">
        <v>3</v>
      </c>
      <c r="H66" s="2" t="s">
        <v>1407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4489432870.6526003</v>
      </c>
      <c r="R66" s="1">
        <v>0</v>
      </c>
      <c r="S66" s="1">
        <v>3508385861.0000005</v>
      </c>
      <c r="T66" s="1">
        <v>0</v>
      </c>
      <c r="U66" s="2" t="s">
        <v>0</v>
      </c>
      <c r="V66" s="1">
        <v>0</v>
      </c>
      <c r="W66" s="1">
        <v>845730180.73500001</v>
      </c>
      <c r="X66" s="2" t="s">
        <v>9</v>
      </c>
      <c r="Y66" s="1">
        <v>135316828.91760001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41" t="s">
        <v>1</v>
      </c>
      <c r="AN66" s="2" t="s">
        <v>1</v>
      </c>
      <c r="AO66" s="141" t="s">
        <v>1</v>
      </c>
      <c r="AP66" s="2" t="s">
        <v>1</v>
      </c>
    </row>
    <row r="67" spans="1:42" x14ac:dyDescent="0.25">
      <c r="A67" s="2" t="s">
        <v>39</v>
      </c>
      <c r="B67" s="47">
        <v>44321</v>
      </c>
      <c r="C67" s="2" t="s">
        <v>6</v>
      </c>
      <c r="D67" s="2" t="s">
        <v>24</v>
      </c>
      <c r="E67" s="2" t="s">
        <v>194</v>
      </c>
      <c r="F67" s="2" t="s">
        <v>981</v>
      </c>
      <c r="G67" s="2" t="s">
        <v>3</v>
      </c>
      <c r="H67" s="2" t="s">
        <v>1408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1721369598.4455996</v>
      </c>
      <c r="R67" s="1">
        <v>0</v>
      </c>
      <c r="S67" s="1">
        <v>1443101172.9999993</v>
      </c>
      <c r="T67" s="1">
        <v>0</v>
      </c>
      <c r="U67" s="2" t="s">
        <v>0</v>
      </c>
      <c r="V67" s="1">
        <v>0</v>
      </c>
      <c r="W67" s="1">
        <v>239886573.66000003</v>
      </c>
      <c r="X67" s="2" t="s">
        <v>9</v>
      </c>
      <c r="Y67" s="1">
        <v>38381851.785600007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41" t="s">
        <v>1</v>
      </c>
      <c r="AN67" s="2" t="s">
        <v>1</v>
      </c>
      <c r="AO67" s="141" t="s">
        <v>1</v>
      </c>
      <c r="AP67" s="2" t="s">
        <v>1</v>
      </c>
    </row>
    <row r="68" spans="1:42" x14ac:dyDescent="0.25">
      <c r="A68" s="2" t="s">
        <v>37</v>
      </c>
      <c r="B68" s="47">
        <v>44321</v>
      </c>
      <c r="C68" s="2" t="s">
        <v>6</v>
      </c>
      <c r="D68" s="2" t="s">
        <v>24</v>
      </c>
      <c r="E68" s="2" t="s">
        <v>194</v>
      </c>
      <c r="F68" s="2" t="s">
        <v>981</v>
      </c>
      <c r="G68" s="2" t="s">
        <v>3</v>
      </c>
      <c r="H68" s="2" t="s">
        <v>1409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1410</v>
      </c>
      <c r="P68" s="2" t="s">
        <v>1411</v>
      </c>
      <c r="Q68" s="1">
        <v>9312719.5</v>
      </c>
      <c r="R68" s="1">
        <v>0</v>
      </c>
      <c r="S68" s="1">
        <v>9312719.5</v>
      </c>
      <c r="T68" s="1">
        <v>0</v>
      </c>
      <c r="U68" s="2" t="s">
        <v>0</v>
      </c>
      <c r="V68" s="1">
        <v>0</v>
      </c>
      <c r="W68" s="1">
        <v>0</v>
      </c>
      <c r="X68" s="2" t="s">
        <v>0</v>
      </c>
      <c r="Y68" s="1">
        <v>0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41" t="s">
        <v>1</v>
      </c>
      <c r="AN68" s="2" t="s">
        <v>1</v>
      </c>
      <c r="AO68" s="141" t="s">
        <v>1</v>
      </c>
      <c r="AP68" s="2" t="s">
        <v>1</v>
      </c>
    </row>
    <row r="69" spans="1:42" x14ac:dyDescent="0.25">
      <c r="A69" s="2" t="s">
        <v>36</v>
      </c>
      <c r="B69" s="47">
        <v>44321</v>
      </c>
      <c r="C69" s="2" t="s">
        <v>6</v>
      </c>
      <c r="D69" s="2" t="s">
        <v>24</v>
      </c>
      <c r="E69" s="2" t="s">
        <v>194</v>
      </c>
      <c r="F69" s="2" t="s">
        <v>981</v>
      </c>
      <c r="G69" s="2" t="s">
        <v>3</v>
      </c>
      <c r="H69" s="2" t="s">
        <v>1412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1556168390.6860001</v>
      </c>
      <c r="R69" s="1">
        <v>0</v>
      </c>
      <c r="S69" s="1">
        <v>1223953732.0499997</v>
      </c>
      <c r="T69" s="1">
        <v>0</v>
      </c>
      <c r="U69" s="2" t="s">
        <v>0</v>
      </c>
      <c r="V69" s="1">
        <v>0</v>
      </c>
      <c r="W69" s="1">
        <v>286391947.10000002</v>
      </c>
      <c r="X69" s="2" t="s">
        <v>0</v>
      </c>
      <c r="Y69" s="1">
        <v>45822711.535999984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41" t="s">
        <v>1</v>
      </c>
      <c r="AN69" s="2" t="s">
        <v>1</v>
      </c>
      <c r="AO69" s="141" t="s">
        <v>1</v>
      </c>
      <c r="AP69" s="2" t="s">
        <v>1</v>
      </c>
    </row>
    <row r="70" spans="1:42" x14ac:dyDescent="0.25">
      <c r="A70" s="2" t="s">
        <v>423</v>
      </c>
      <c r="B70" s="47">
        <v>44322</v>
      </c>
      <c r="C70" s="2" t="s">
        <v>6</v>
      </c>
      <c r="D70" s="2" t="s">
        <v>24</v>
      </c>
      <c r="E70" s="2" t="s">
        <v>194</v>
      </c>
      <c r="F70" s="2" t="s">
        <v>994</v>
      </c>
      <c r="G70" s="2" t="s">
        <v>3</v>
      </c>
      <c r="H70" s="2" t="s">
        <v>1413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1737199964.9799998</v>
      </c>
      <c r="R70" s="1">
        <v>0</v>
      </c>
      <c r="S70" s="1">
        <v>1354485037.3500001</v>
      </c>
      <c r="T70" s="1">
        <v>0</v>
      </c>
      <c r="U70" s="2" t="s">
        <v>0</v>
      </c>
      <c r="V70" s="1">
        <v>0</v>
      </c>
      <c r="W70" s="1">
        <v>329926661.75</v>
      </c>
      <c r="X70" s="2" t="s">
        <v>9</v>
      </c>
      <c r="Y70" s="1">
        <v>52788265.880000003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41" t="s">
        <v>1</v>
      </c>
      <c r="AN70" s="2" t="s">
        <v>1</v>
      </c>
      <c r="AO70" s="141" t="s">
        <v>1</v>
      </c>
      <c r="AP70" s="2" t="s">
        <v>1</v>
      </c>
    </row>
    <row r="71" spans="1:42" x14ac:dyDescent="0.25">
      <c r="A71" s="2" t="s">
        <v>424</v>
      </c>
      <c r="B71" s="47">
        <v>44322</v>
      </c>
      <c r="C71" s="2" t="s">
        <v>6</v>
      </c>
      <c r="D71" s="2" t="s">
        <v>24</v>
      </c>
      <c r="E71" s="2" t="s">
        <v>194</v>
      </c>
      <c r="F71" s="2" t="s">
        <v>994</v>
      </c>
      <c r="G71" s="2" t="s">
        <v>3</v>
      </c>
      <c r="H71" s="2" t="s">
        <v>1414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756</v>
      </c>
      <c r="P71" s="2" t="s">
        <v>1415</v>
      </c>
      <c r="Q71" s="1">
        <v>500086375.94599998</v>
      </c>
      <c r="R71" s="1">
        <v>0</v>
      </c>
      <c r="S71" s="1">
        <v>416938757</v>
      </c>
      <c r="T71" s="1">
        <v>71678981.849999994</v>
      </c>
      <c r="U71" s="2" t="s">
        <v>9</v>
      </c>
      <c r="V71" s="1">
        <v>11468637.096000001</v>
      </c>
      <c r="W71" s="1">
        <v>0</v>
      </c>
      <c r="X71" s="2" t="s">
        <v>0</v>
      </c>
      <c r="Y71" s="1">
        <v>0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41" t="s">
        <v>1</v>
      </c>
      <c r="AN71" s="2" t="s">
        <v>1</v>
      </c>
      <c r="AO71" s="141" t="s">
        <v>1</v>
      </c>
      <c r="AP71" s="2" t="s">
        <v>1</v>
      </c>
    </row>
    <row r="72" spans="1:42" x14ac:dyDescent="0.25">
      <c r="A72" s="2" t="s">
        <v>425</v>
      </c>
      <c r="B72" s="47">
        <v>44322</v>
      </c>
      <c r="C72" s="2" t="s">
        <v>6</v>
      </c>
      <c r="D72" s="2" t="s">
        <v>24</v>
      </c>
      <c r="E72" s="2" t="s">
        <v>194</v>
      </c>
      <c r="F72" s="2" t="s">
        <v>994</v>
      </c>
      <c r="G72" s="2" t="s">
        <v>3</v>
      </c>
      <c r="H72" s="2" t="s">
        <v>1416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756</v>
      </c>
      <c r="P72" s="2" t="s">
        <v>1415</v>
      </c>
      <c r="Q72" s="1">
        <v>97287030.400000006</v>
      </c>
      <c r="R72" s="1">
        <v>0</v>
      </c>
      <c r="S72" s="1">
        <v>12685400</v>
      </c>
      <c r="T72" s="1">
        <v>72932440</v>
      </c>
      <c r="U72" s="2" t="s">
        <v>9</v>
      </c>
      <c r="V72" s="1">
        <v>11669190.4</v>
      </c>
      <c r="W72" s="1">
        <v>0</v>
      </c>
      <c r="X72" s="2" t="s">
        <v>0</v>
      </c>
      <c r="Y72" s="1">
        <v>0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41" t="s">
        <v>1</v>
      </c>
      <c r="AN72" s="2" t="s">
        <v>1</v>
      </c>
      <c r="AO72" s="141" t="s">
        <v>1</v>
      </c>
      <c r="AP72" s="2" t="s">
        <v>1</v>
      </c>
    </row>
    <row r="73" spans="1:42" x14ac:dyDescent="0.25">
      <c r="A73" s="2" t="s">
        <v>426</v>
      </c>
      <c r="B73" s="47">
        <v>44322</v>
      </c>
      <c r="C73" s="2" t="s">
        <v>6</v>
      </c>
      <c r="D73" s="2" t="s">
        <v>24</v>
      </c>
      <c r="E73" s="2" t="s">
        <v>194</v>
      </c>
      <c r="F73" s="2" t="s">
        <v>994</v>
      </c>
      <c r="G73" s="2" t="s">
        <v>3</v>
      </c>
      <c r="H73" s="2" t="s">
        <v>1417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1228010489.6259997</v>
      </c>
      <c r="R73" s="1">
        <v>0</v>
      </c>
      <c r="S73" s="1">
        <v>865959889.74999988</v>
      </c>
      <c r="T73" s="1">
        <v>0</v>
      </c>
      <c r="U73" s="2" t="s">
        <v>0</v>
      </c>
      <c r="V73" s="1">
        <v>0</v>
      </c>
      <c r="W73" s="1">
        <v>312112586.10000002</v>
      </c>
      <c r="X73" s="2" t="s">
        <v>9</v>
      </c>
      <c r="Y73" s="1">
        <v>49938013.775999986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41" t="s">
        <v>1</v>
      </c>
      <c r="AN73" s="2" t="s">
        <v>1</v>
      </c>
      <c r="AO73" s="141" t="s">
        <v>1</v>
      </c>
      <c r="AP73" s="2" t="s">
        <v>1</v>
      </c>
    </row>
    <row r="74" spans="1:42" x14ac:dyDescent="0.25">
      <c r="A74" s="2" t="s">
        <v>480</v>
      </c>
      <c r="B74" s="47">
        <v>44323</v>
      </c>
      <c r="C74" s="2" t="s">
        <v>6</v>
      </c>
      <c r="D74" s="2" t="s">
        <v>24</v>
      </c>
      <c r="E74" s="2" t="s">
        <v>194</v>
      </c>
      <c r="F74" s="2" t="s">
        <v>995</v>
      </c>
      <c r="G74" s="2" t="s">
        <v>3</v>
      </c>
      <c r="H74" s="2" t="s">
        <v>1418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</v>
      </c>
      <c r="P74" s="2" t="s">
        <v>1</v>
      </c>
      <c r="Q74" s="1">
        <v>1935499760.4880002</v>
      </c>
      <c r="R74" s="1">
        <v>0</v>
      </c>
      <c r="S74" s="1">
        <v>1475151251.3500001</v>
      </c>
      <c r="T74" s="1">
        <v>0</v>
      </c>
      <c r="U74" s="2" t="s">
        <v>0</v>
      </c>
      <c r="V74" s="1">
        <v>0</v>
      </c>
      <c r="W74" s="1">
        <v>396852163.05000001</v>
      </c>
      <c r="X74" s="2" t="s">
        <v>9</v>
      </c>
      <c r="Y74" s="1">
        <v>63496346.088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41" t="s">
        <v>1</v>
      </c>
      <c r="AN74" s="2" t="s">
        <v>1</v>
      </c>
      <c r="AO74" s="141" t="s">
        <v>1</v>
      </c>
      <c r="AP74" s="2" t="s">
        <v>1</v>
      </c>
    </row>
    <row r="75" spans="1:42" x14ac:dyDescent="0.25">
      <c r="A75" s="2" t="s">
        <v>481</v>
      </c>
      <c r="B75" s="47">
        <v>44323</v>
      </c>
      <c r="C75" s="2" t="s">
        <v>6</v>
      </c>
      <c r="D75" s="2" t="s">
        <v>24</v>
      </c>
      <c r="E75" s="2" t="s">
        <v>194</v>
      </c>
      <c r="F75" s="2" t="s">
        <v>995</v>
      </c>
      <c r="G75" s="2" t="s">
        <v>3</v>
      </c>
      <c r="H75" s="2" t="s">
        <v>1419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1420</v>
      </c>
      <c r="P75" s="2" t="s">
        <v>1421</v>
      </c>
      <c r="Q75" s="1">
        <v>20657686</v>
      </c>
      <c r="R75" s="1">
        <v>0</v>
      </c>
      <c r="S75" s="1">
        <v>0</v>
      </c>
      <c r="T75" s="1">
        <v>17808350</v>
      </c>
      <c r="U75" s="2" t="s">
        <v>9</v>
      </c>
      <c r="V75" s="1">
        <v>2849336</v>
      </c>
      <c r="W75" s="1">
        <v>0</v>
      </c>
      <c r="X75" s="2" t="s">
        <v>0</v>
      </c>
      <c r="Y75" s="1">
        <v>0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41" t="s">
        <v>1</v>
      </c>
      <c r="AN75" s="2" t="s">
        <v>1</v>
      </c>
      <c r="AO75" s="141" t="s">
        <v>1</v>
      </c>
      <c r="AP75" s="2" t="s">
        <v>1</v>
      </c>
    </row>
    <row r="76" spans="1:42" x14ac:dyDescent="0.25">
      <c r="A76" s="2" t="s">
        <v>482</v>
      </c>
      <c r="B76" s="47">
        <v>44323</v>
      </c>
      <c r="C76" s="2" t="s">
        <v>6</v>
      </c>
      <c r="D76" s="2" t="s">
        <v>24</v>
      </c>
      <c r="E76" s="2" t="s">
        <v>194</v>
      </c>
      <c r="F76" s="2" t="s">
        <v>995</v>
      </c>
      <c r="G76" s="2" t="s">
        <v>3</v>
      </c>
      <c r="H76" s="2" t="s">
        <v>1422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738988115.95879984</v>
      </c>
      <c r="R76" s="1">
        <v>0</v>
      </c>
      <c r="S76" s="1">
        <v>506826478.44999999</v>
      </c>
      <c r="T76" s="1">
        <v>0</v>
      </c>
      <c r="U76" s="2" t="s">
        <v>0</v>
      </c>
      <c r="V76" s="1">
        <v>0</v>
      </c>
      <c r="W76" s="1">
        <v>200139342.68000001</v>
      </c>
      <c r="X76" s="2" t="s">
        <v>9</v>
      </c>
      <c r="Y76" s="1">
        <v>32022294.8288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41" t="s">
        <v>1</v>
      </c>
      <c r="AN76" s="2" t="s">
        <v>1</v>
      </c>
      <c r="AO76" s="141" t="s">
        <v>1</v>
      </c>
      <c r="AP76" s="2" t="s">
        <v>1</v>
      </c>
    </row>
    <row r="77" spans="1:42" x14ac:dyDescent="0.25">
      <c r="A77" s="2" t="s">
        <v>534</v>
      </c>
      <c r="B77" s="47">
        <v>44324</v>
      </c>
      <c r="C77" s="2" t="s">
        <v>6</v>
      </c>
      <c r="D77" s="2" t="s">
        <v>24</v>
      </c>
      <c r="E77" s="2" t="s">
        <v>194</v>
      </c>
      <c r="F77" s="2" t="s">
        <v>1069</v>
      </c>
      <c r="G77" s="2" t="s">
        <v>3</v>
      </c>
      <c r="H77" s="2" t="s">
        <v>1423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4095996154.348001</v>
      </c>
      <c r="R77" s="1">
        <v>0</v>
      </c>
      <c r="S77" s="1">
        <v>3221614557.0500002</v>
      </c>
      <c r="T77" s="1">
        <v>0</v>
      </c>
      <c r="U77" s="2" t="s">
        <v>0</v>
      </c>
      <c r="V77" s="1">
        <v>0</v>
      </c>
      <c r="W77" s="1">
        <v>753777239.04999995</v>
      </c>
      <c r="X77" s="2" t="s">
        <v>0</v>
      </c>
      <c r="Y77" s="1">
        <v>120604358.24799998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41" t="s">
        <v>1</v>
      </c>
      <c r="AN77" s="2" t="s">
        <v>1</v>
      </c>
      <c r="AO77" s="141" t="s">
        <v>1</v>
      </c>
      <c r="AP77" s="2" t="s">
        <v>1</v>
      </c>
    </row>
    <row r="78" spans="1:42" x14ac:dyDescent="0.25">
      <c r="A78" s="2" t="s">
        <v>565</v>
      </c>
      <c r="B78" s="47">
        <v>44325</v>
      </c>
      <c r="C78" s="2" t="s">
        <v>6</v>
      </c>
      <c r="D78" s="2" t="s">
        <v>24</v>
      </c>
      <c r="E78" s="2" t="s">
        <v>194</v>
      </c>
      <c r="F78" s="2" t="s">
        <v>1080</v>
      </c>
      <c r="G78" s="2" t="s">
        <v>3</v>
      </c>
      <c r="H78" s="2" t="s">
        <v>1424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2</v>
      </c>
      <c r="P78" s="2" t="s">
        <v>1</v>
      </c>
      <c r="Q78" s="1">
        <v>1840408035.6979995</v>
      </c>
      <c r="R78" s="1">
        <v>0</v>
      </c>
      <c r="S78" s="1">
        <v>1361435368.7</v>
      </c>
      <c r="T78" s="1">
        <v>0</v>
      </c>
      <c r="U78" s="2" t="s">
        <v>0</v>
      </c>
      <c r="V78" s="1">
        <v>0</v>
      </c>
      <c r="W78" s="1">
        <v>412907471.55000001</v>
      </c>
      <c r="X78" s="2" t="s">
        <v>9</v>
      </c>
      <c r="Y78" s="1">
        <v>66065195.447999999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41" t="s">
        <v>1</v>
      </c>
      <c r="AN78" s="2" t="s">
        <v>1</v>
      </c>
      <c r="AO78" s="141" t="s">
        <v>1</v>
      </c>
      <c r="AP78" s="2" t="s">
        <v>1</v>
      </c>
    </row>
    <row r="79" spans="1:42" x14ac:dyDescent="0.25">
      <c r="A79" s="2" t="s">
        <v>631</v>
      </c>
      <c r="B79" s="47">
        <v>44326</v>
      </c>
      <c r="C79" s="2" t="s">
        <v>6</v>
      </c>
      <c r="D79" s="2" t="s">
        <v>24</v>
      </c>
      <c r="E79" s="2" t="s">
        <v>194</v>
      </c>
      <c r="F79" s="2" t="s">
        <v>1091</v>
      </c>
      <c r="G79" s="2" t="s">
        <v>3</v>
      </c>
      <c r="H79" s="2" t="s">
        <v>1425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1054386075.618</v>
      </c>
      <c r="R79" s="1">
        <v>0</v>
      </c>
      <c r="S79" s="1">
        <v>812418021.85000002</v>
      </c>
      <c r="T79" s="1">
        <v>0</v>
      </c>
      <c r="U79" s="2" t="s">
        <v>0</v>
      </c>
      <c r="V79" s="1">
        <v>0</v>
      </c>
      <c r="W79" s="1">
        <v>208593149.79999998</v>
      </c>
      <c r="X79" s="2" t="s">
        <v>9</v>
      </c>
      <c r="Y79" s="1">
        <v>33374903.967999998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41" t="s">
        <v>1</v>
      </c>
      <c r="AN79" s="2" t="s">
        <v>1</v>
      </c>
      <c r="AO79" s="141" t="s">
        <v>1</v>
      </c>
      <c r="AP79" s="2" t="s">
        <v>1</v>
      </c>
    </row>
    <row r="80" spans="1:42" x14ac:dyDescent="0.25">
      <c r="A80" s="2" t="s">
        <v>632</v>
      </c>
      <c r="B80" s="47">
        <v>44326</v>
      </c>
      <c r="C80" s="2" t="s">
        <v>6</v>
      </c>
      <c r="D80" s="2" t="s">
        <v>24</v>
      </c>
      <c r="E80" s="2" t="s">
        <v>194</v>
      </c>
      <c r="F80" s="2" t="s">
        <v>1091</v>
      </c>
      <c r="G80" s="2" t="s">
        <v>3</v>
      </c>
      <c r="H80" s="2" t="s">
        <v>1426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1427</v>
      </c>
      <c r="P80" s="2" t="s">
        <v>1428</v>
      </c>
      <c r="Q80" s="1">
        <v>1774521</v>
      </c>
      <c r="R80" s="1">
        <v>0</v>
      </c>
      <c r="S80" s="1">
        <v>1774521</v>
      </c>
      <c r="T80" s="1">
        <v>0</v>
      </c>
      <c r="U80" s="2" t="s">
        <v>0</v>
      </c>
      <c r="V80" s="1">
        <v>0</v>
      </c>
      <c r="W80" s="1">
        <v>0</v>
      </c>
      <c r="X80" s="2" t="s">
        <v>0</v>
      </c>
      <c r="Y80" s="1">
        <v>0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41" t="s">
        <v>1</v>
      </c>
      <c r="AN80" s="2" t="s">
        <v>1</v>
      </c>
      <c r="AO80" s="141" t="s">
        <v>1</v>
      </c>
      <c r="AP80" s="2" t="s">
        <v>1</v>
      </c>
    </row>
    <row r="81" spans="1:42" x14ac:dyDescent="0.25">
      <c r="A81" s="2" t="s">
        <v>633</v>
      </c>
      <c r="B81" s="47">
        <v>44326</v>
      </c>
      <c r="C81" s="2" t="s">
        <v>6</v>
      </c>
      <c r="D81" s="2" t="s">
        <v>24</v>
      </c>
      <c r="E81" s="2" t="s">
        <v>194</v>
      </c>
      <c r="F81" s="2" t="s">
        <v>1091</v>
      </c>
      <c r="G81" s="2" t="s">
        <v>3</v>
      </c>
      <c r="H81" s="2" t="s">
        <v>1429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2</v>
      </c>
      <c r="P81" s="2" t="s">
        <v>1</v>
      </c>
      <c r="Q81" s="1">
        <v>500944787.90799999</v>
      </c>
      <c r="R81" s="1">
        <v>0</v>
      </c>
      <c r="S81" s="1">
        <v>420121000.5</v>
      </c>
      <c r="T81" s="1">
        <v>0</v>
      </c>
      <c r="U81" s="2" t="s">
        <v>0</v>
      </c>
      <c r="V81" s="1">
        <v>0</v>
      </c>
      <c r="W81" s="1">
        <v>69675678.799999997</v>
      </c>
      <c r="X81" s="2" t="s">
        <v>0</v>
      </c>
      <c r="Y81" s="1">
        <v>11148108.608000001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41" t="s">
        <v>1</v>
      </c>
      <c r="AN81" s="2" t="s">
        <v>1</v>
      </c>
      <c r="AO81" s="141" t="s">
        <v>1</v>
      </c>
      <c r="AP81" s="2" t="s">
        <v>1</v>
      </c>
    </row>
    <row r="82" spans="1:42" x14ac:dyDescent="0.25">
      <c r="A82" s="2" t="s">
        <v>634</v>
      </c>
      <c r="B82" s="47">
        <v>44326</v>
      </c>
      <c r="C82" s="2" t="s">
        <v>6</v>
      </c>
      <c r="D82" s="2" t="s">
        <v>24</v>
      </c>
      <c r="E82" s="2" t="s">
        <v>194</v>
      </c>
      <c r="F82" s="2" t="s">
        <v>1091</v>
      </c>
      <c r="G82" s="2" t="s">
        <v>3</v>
      </c>
      <c r="H82" s="2" t="s">
        <v>1430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1274</v>
      </c>
      <c r="P82" s="2" t="s">
        <v>1431</v>
      </c>
      <c r="Q82" s="1">
        <v>229057188.28999999</v>
      </c>
      <c r="R82" s="1">
        <v>0</v>
      </c>
      <c r="S82" s="1">
        <v>203521558.44999999</v>
      </c>
      <c r="T82" s="1">
        <v>22013474</v>
      </c>
      <c r="U82" s="2" t="s">
        <v>9</v>
      </c>
      <c r="V82" s="1">
        <v>3522155.84</v>
      </c>
      <c r="W82" s="1">
        <v>0</v>
      </c>
      <c r="X82" s="2" t="s">
        <v>0</v>
      </c>
      <c r="Y82" s="1">
        <v>0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41" t="s">
        <v>1</v>
      </c>
      <c r="AN82" s="2" t="s">
        <v>1</v>
      </c>
      <c r="AO82" s="141" t="s">
        <v>1</v>
      </c>
      <c r="AP82" s="2" t="s">
        <v>1</v>
      </c>
    </row>
    <row r="83" spans="1:42" x14ac:dyDescent="0.25">
      <c r="A83" s="2" t="s">
        <v>635</v>
      </c>
      <c r="B83" s="47">
        <v>44326</v>
      </c>
      <c r="C83" s="2" t="s">
        <v>6</v>
      </c>
      <c r="D83" s="2" t="s">
        <v>24</v>
      </c>
      <c r="E83" s="2" t="s">
        <v>194</v>
      </c>
      <c r="F83" s="2" t="s">
        <v>1091</v>
      </c>
      <c r="G83" s="2" t="s">
        <v>3</v>
      </c>
      <c r="H83" s="2" t="s">
        <v>1432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2</v>
      </c>
      <c r="P83" s="2" t="s">
        <v>1</v>
      </c>
      <c r="Q83" s="1">
        <v>941755993.63960004</v>
      </c>
      <c r="R83" s="1">
        <v>0</v>
      </c>
      <c r="S83" s="1">
        <v>684813455.20000005</v>
      </c>
      <c r="T83" s="1">
        <v>0</v>
      </c>
      <c r="U83" s="2" t="s">
        <v>0</v>
      </c>
      <c r="V83" s="1">
        <v>0</v>
      </c>
      <c r="W83" s="1">
        <v>221502188.31</v>
      </c>
      <c r="X83" s="2" t="s">
        <v>0</v>
      </c>
      <c r="Y83" s="1">
        <v>35440350.129600003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41" t="s">
        <v>1</v>
      </c>
      <c r="AN83" s="2" t="s">
        <v>1</v>
      </c>
      <c r="AO83" s="141" t="s">
        <v>1</v>
      </c>
      <c r="AP83" s="2" t="s">
        <v>1</v>
      </c>
    </row>
    <row r="84" spans="1:42" x14ac:dyDescent="0.25">
      <c r="A84" s="2" t="s">
        <v>676</v>
      </c>
      <c r="B84" s="47">
        <v>44327</v>
      </c>
      <c r="C84" s="2" t="s">
        <v>6</v>
      </c>
      <c r="D84" s="2" t="s">
        <v>24</v>
      </c>
      <c r="E84" s="2" t="s">
        <v>194</v>
      </c>
      <c r="F84" s="2" t="s">
        <v>1099</v>
      </c>
      <c r="G84" s="2" t="s">
        <v>3</v>
      </c>
      <c r="H84" s="2" t="s">
        <v>1433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2681393651.9864001</v>
      </c>
      <c r="R84" s="1">
        <v>0</v>
      </c>
      <c r="S84" s="1">
        <v>2023839514.25</v>
      </c>
      <c r="T84" s="1">
        <v>0</v>
      </c>
      <c r="U84" s="2" t="s">
        <v>0</v>
      </c>
      <c r="V84" s="1">
        <v>0</v>
      </c>
      <c r="W84" s="1">
        <v>566857015.28999996</v>
      </c>
      <c r="X84" s="2" t="s">
        <v>0</v>
      </c>
      <c r="Y84" s="1">
        <v>90697122.446400002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41" t="s">
        <v>1</v>
      </c>
      <c r="AN84" s="2" t="s">
        <v>1</v>
      </c>
      <c r="AO84" s="141" t="s">
        <v>1</v>
      </c>
      <c r="AP84" s="2" t="s">
        <v>1</v>
      </c>
    </row>
    <row r="85" spans="1:42" x14ac:dyDescent="0.25">
      <c r="A85" s="2" t="s">
        <v>764</v>
      </c>
      <c r="B85" s="47">
        <v>44328</v>
      </c>
      <c r="C85" s="2" t="s">
        <v>6</v>
      </c>
      <c r="D85" s="2" t="s">
        <v>24</v>
      </c>
      <c r="E85" s="2" t="s">
        <v>194</v>
      </c>
      <c r="F85" s="2" t="s">
        <v>1108</v>
      </c>
      <c r="G85" s="2" t="s">
        <v>3</v>
      </c>
      <c r="H85" s="2" t="s">
        <v>1434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2</v>
      </c>
      <c r="P85" s="2" t="s">
        <v>1</v>
      </c>
      <c r="Q85" s="1">
        <v>24287643</v>
      </c>
      <c r="R85" s="1">
        <v>0</v>
      </c>
      <c r="S85" s="1">
        <v>24287643</v>
      </c>
      <c r="T85" s="1">
        <v>0</v>
      </c>
      <c r="U85" s="2" t="s">
        <v>0</v>
      </c>
      <c r="V85" s="1">
        <v>0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41" t="s">
        <v>1</v>
      </c>
      <c r="AN85" s="2" t="s">
        <v>1</v>
      </c>
      <c r="AO85" s="141" t="s">
        <v>1</v>
      </c>
      <c r="AP85" s="2" t="s">
        <v>1</v>
      </c>
    </row>
    <row r="86" spans="1:42" x14ac:dyDescent="0.25">
      <c r="A86" s="2" t="s">
        <v>765</v>
      </c>
      <c r="B86" s="47">
        <v>44328</v>
      </c>
      <c r="C86" s="2" t="s">
        <v>6</v>
      </c>
      <c r="D86" s="2" t="s">
        <v>24</v>
      </c>
      <c r="E86" s="2" t="s">
        <v>194</v>
      </c>
      <c r="F86" s="2" t="s">
        <v>1108</v>
      </c>
      <c r="G86" s="2" t="s">
        <v>3</v>
      </c>
      <c r="H86" s="2" t="s">
        <v>1435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407</v>
      </c>
      <c r="P86" s="2" t="s">
        <v>408</v>
      </c>
      <c r="Q86" s="1">
        <v>25857594</v>
      </c>
      <c r="R86" s="1">
        <v>0</v>
      </c>
      <c r="S86" s="1">
        <v>20736600</v>
      </c>
      <c r="T86" s="1">
        <v>4414650</v>
      </c>
      <c r="U86" s="2" t="s">
        <v>9</v>
      </c>
      <c r="V86" s="1">
        <v>706344</v>
      </c>
      <c r="W86" s="1">
        <v>0</v>
      </c>
      <c r="X86" s="2" t="s">
        <v>0</v>
      </c>
      <c r="Y86" s="1">
        <v>0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41" t="s">
        <v>1</v>
      </c>
      <c r="AN86" s="2" t="s">
        <v>1</v>
      </c>
      <c r="AO86" s="141" t="s">
        <v>1</v>
      </c>
      <c r="AP86" s="2" t="s">
        <v>1</v>
      </c>
    </row>
    <row r="87" spans="1:42" x14ac:dyDescent="0.25">
      <c r="A87" s="2" t="s">
        <v>766</v>
      </c>
      <c r="B87" s="47">
        <v>44328</v>
      </c>
      <c r="C87" s="2" t="s">
        <v>6</v>
      </c>
      <c r="D87" s="2" t="s">
        <v>24</v>
      </c>
      <c r="E87" s="2" t="s">
        <v>194</v>
      </c>
      <c r="F87" s="2" t="s">
        <v>1108</v>
      </c>
      <c r="G87" s="2" t="s">
        <v>3</v>
      </c>
      <c r="H87" s="2" t="s">
        <v>1436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2230553572.71</v>
      </c>
      <c r="R87" s="1">
        <v>0</v>
      </c>
      <c r="S87" s="1">
        <v>1394008589.25</v>
      </c>
      <c r="T87" s="1">
        <v>0</v>
      </c>
      <c r="U87" s="2" t="s">
        <v>0</v>
      </c>
      <c r="V87" s="1">
        <v>0</v>
      </c>
      <c r="W87" s="1">
        <v>721159468.5</v>
      </c>
      <c r="X87" s="2" t="s">
        <v>0</v>
      </c>
      <c r="Y87" s="1">
        <v>115385514.95999999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41" t="s">
        <v>1</v>
      </c>
      <c r="AN87" s="2" t="s">
        <v>1</v>
      </c>
      <c r="AO87" s="141" t="s">
        <v>1</v>
      </c>
      <c r="AP87" s="2" t="s">
        <v>1</v>
      </c>
    </row>
    <row r="88" spans="1:42" x14ac:dyDescent="0.25">
      <c r="A88" s="2" t="s">
        <v>814</v>
      </c>
      <c r="B88" s="47">
        <v>44329</v>
      </c>
      <c r="C88" s="2" t="s">
        <v>6</v>
      </c>
      <c r="D88" s="2" t="s">
        <v>24</v>
      </c>
      <c r="E88" s="2" t="s">
        <v>194</v>
      </c>
      <c r="F88" s="2" t="s">
        <v>1111</v>
      </c>
      <c r="G88" s="2" t="s">
        <v>3</v>
      </c>
      <c r="H88" s="2" t="s">
        <v>1437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v>1773467843.3760006</v>
      </c>
      <c r="R88" s="1">
        <v>0</v>
      </c>
      <c r="S88" s="1">
        <v>1353083646.3500004</v>
      </c>
      <c r="T88" s="1">
        <v>0</v>
      </c>
      <c r="U88" s="2" t="s">
        <v>0</v>
      </c>
      <c r="V88" s="1">
        <v>0</v>
      </c>
      <c r="W88" s="1">
        <v>362400169.85000002</v>
      </c>
      <c r="X88" s="2" t="s">
        <v>9</v>
      </c>
      <c r="Y88" s="1">
        <v>57984027.176000006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41" t="s">
        <v>1</v>
      </c>
      <c r="AN88" s="2" t="s">
        <v>1</v>
      </c>
      <c r="AO88" s="141" t="s">
        <v>1</v>
      </c>
      <c r="AP88" s="2" t="s">
        <v>1</v>
      </c>
    </row>
    <row r="89" spans="1:42" x14ac:dyDescent="0.25">
      <c r="A89" s="2" t="s">
        <v>877</v>
      </c>
      <c r="B89" s="47">
        <v>44330</v>
      </c>
      <c r="C89" s="2" t="s">
        <v>6</v>
      </c>
      <c r="D89" s="2" t="s">
        <v>24</v>
      </c>
      <c r="E89" s="2" t="s">
        <v>194</v>
      </c>
      <c r="F89" s="2" t="s">
        <v>1114</v>
      </c>
      <c r="G89" s="2" t="s">
        <v>3</v>
      </c>
      <c r="H89" s="2" t="s">
        <v>1438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3638529013.3615994</v>
      </c>
      <c r="R89" s="1">
        <v>0</v>
      </c>
      <c r="S89" s="1">
        <v>2851018975.3999996</v>
      </c>
      <c r="T89" s="1">
        <v>0</v>
      </c>
      <c r="U89" s="2" t="s">
        <v>0</v>
      </c>
      <c r="V89" s="1">
        <v>0</v>
      </c>
      <c r="W89" s="1">
        <v>678887963.75999999</v>
      </c>
      <c r="X89" s="2" t="s">
        <v>9</v>
      </c>
      <c r="Y89" s="1">
        <v>108622074.20159999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41" t="s">
        <v>1</v>
      </c>
      <c r="AN89" s="2" t="s">
        <v>1</v>
      </c>
      <c r="AO89" s="141" t="s">
        <v>1</v>
      </c>
      <c r="AP89" s="2" t="s">
        <v>1</v>
      </c>
    </row>
    <row r="90" spans="1:42" x14ac:dyDescent="0.25">
      <c r="A90" s="2" t="s">
        <v>878</v>
      </c>
      <c r="B90" s="47">
        <v>44330</v>
      </c>
      <c r="C90" s="2" t="s">
        <v>6</v>
      </c>
      <c r="D90" s="2" t="s">
        <v>24</v>
      </c>
      <c r="E90" s="2" t="s">
        <v>194</v>
      </c>
      <c r="F90" s="2" t="s">
        <v>1114</v>
      </c>
      <c r="G90" s="2" t="s">
        <v>13</v>
      </c>
      <c r="H90" s="2" t="s">
        <v>1</v>
      </c>
      <c r="I90" s="1" t="s">
        <v>1439</v>
      </c>
      <c r="J90" s="1" t="s">
        <v>1</v>
      </c>
      <c r="K90" s="1" t="s">
        <v>1440</v>
      </c>
      <c r="L90" s="1" t="s">
        <v>1441</v>
      </c>
      <c r="M90" s="1">
        <v>22382773.600000001</v>
      </c>
      <c r="N90" s="2" t="s">
        <v>12</v>
      </c>
      <c r="O90" s="2" t="s">
        <v>1442</v>
      </c>
      <c r="P90" s="2" t="s">
        <v>1443</v>
      </c>
      <c r="Q90" s="1">
        <v>-22382773.600000001</v>
      </c>
      <c r="R90" s="1">
        <v>0</v>
      </c>
      <c r="S90" s="1">
        <v>-17829820</v>
      </c>
      <c r="T90" s="1">
        <v>0</v>
      </c>
      <c r="U90" s="2" t="s">
        <v>0</v>
      </c>
      <c r="V90" s="1">
        <v>0</v>
      </c>
      <c r="W90" s="1">
        <v>-3924960</v>
      </c>
      <c r="X90" s="2" t="s">
        <v>9</v>
      </c>
      <c r="Y90" s="1">
        <v>-627993.59999999998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41" t="s">
        <v>1</v>
      </c>
      <c r="AN90" s="2" t="s">
        <v>1</v>
      </c>
      <c r="AO90" s="141" t="s">
        <v>1</v>
      </c>
      <c r="AP90" s="2" t="s">
        <v>1</v>
      </c>
    </row>
    <row r="91" spans="1:42" x14ac:dyDescent="0.25">
      <c r="A91" s="2" t="s">
        <v>940</v>
      </c>
      <c r="B91" s="47">
        <v>44331</v>
      </c>
      <c r="C91" s="2" t="s">
        <v>6</v>
      </c>
      <c r="D91" s="2" t="s">
        <v>24</v>
      </c>
      <c r="E91" s="2" t="s">
        <v>194</v>
      </c>
      <c r="F91" s="2" t="s">
        <v>1120</v>
      </c>
      <c r="G91" s="2" t="s">
        <v>3</v>
      </c>
      <c r="H91" s="2" t="s">
        <v>1444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1768085385.2280002</v>
      </c>
      <c r="R91" s="1">
        <v>0</v>
      </c>
      <c r="S91" s="1">
        <v>1340240412.2000005</v>
      </c>
      <c r="T91" s="1">
        <v>0</v>
      </c>
      <c r="U91" s="2" t="s">
        <v>0</v>
      </c>
      <c r="V91" s="1">
        <v>0</v>
      </c>
      <c r="W91" s="1">
        <v>368831873.30000001</v>
      </c>
      <c r="X91" s="2" t="s">
        <v>0</v>
      </c>
      <c r="Y91" s="1">
        <v>59013099.728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41" t="s">
        <v>1</v>
      </c>
      <c r="AN91" s="2" t="s">
        <v>1</v>
      </c>
      <c r="AO91" s="141" t="s">
        <v>1</v>
      </c>
      <c r="AP91" s="2" t="s">
        <v>1</v>
      </c>
    </row>
    <row r="92" spans="1:42" x14ac:dyDescent="0.25">
      <c r="A92" s="2" t="s">
        <v>941</v>
      </c>
      <c r="B92" s="47">
        <v>44331</v>
      </c>
      <c r="C92" s="2" t="s">
        <v>6</v>
      </c>
      <c r="D92" s="2" t="s">
        <v>24</v>
      </c>
      <c r="E92" s="2" t="s">
        <v>194</v>
      </c>
      <c r="F92" s="2" t="s">
        <v>1120</v>
      </c>
      <c r="G92" s="2" t="s">
        <v>3</v>
      </c>
      <c r="H92" s="2" t="s">
        <v>1445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1230</v>
      </c>
      <c r="P92" s="2" t="s">
        <v>1446</v>
      </c>
      <c r="Q92" s="1">
        <v>114026808.7</v>
      </c>
      <c r="R92" s="1">
        <v>0</v>
      </c>
      <c r="S92" s="1">
        <v>98305282.299999997</v>
      </c>
      <c r="T92" s="1">
        <v>13553040</v>
      </c>
      <c r="U92" s="2" t="s">
        <v>9</v>
      </c>
      <c r="V92" s="1">
        <v>2168486.4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41" t="s">
        <v>1</v>
      </c>
      <c r="AN92" s="2" t="s">
        <v>1</v>
      </c>
      <c r="AO92" s="141" t="s">
        <v>1</v>
      </c>
      <c r="AP92" s="2" t="s">
        <v>1</v>
      </c>
    </row>
    <row r="93" spans="1:42" x14ac:dyDescent="0.25">
      <c r="A93" s="2" t="s">
        <v>942</v>
      </c>
      <c r="B93" s="47">
        <v>44331</v>
      </c>
      <c r="C93" s="2" t="s">
        <v>6</v>
      </c>
      <c r="D93" s="2" t="s">
        <v>24</v>
      </c>
      <c r="E93" s="2" t="s">
        <v>194</v>
      </c>
      <c r="F93" s="2" t="s">
        <v>1120</v>
      </c>
      <c r="G93" s="2" t="s">
        <v>3</v>
      </c>
      <c r="H93" s="2" t="s">
        <v>1447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1230</v>
      </c>
      <c r="P93" s="2" t="s">
        <v>1448</v>
      </c>
      <c r="Q93" s="1">
        <v>112427949.3</v>
      </c>
      <c r="R93" s="1">
        <v>0</v>
      </c>
      <c r="S93" s="1">
        <v>98203217.299999997</v>
      </c>
      <c r="T93" s="1">
        <v>12262700</v>
      </c>
      <c r="U93" s="2" t="s">
        <v>9</v>
      </c>
      <c r="V93" s="1">
        <v>1962032</v>
      </c>
      <c r="W93" s="1">
        <v>0</v>
      </c>
      <c r="X93" s="2" t="s">
        <v>0</v>
      </c>
      <c r="Y93" s="1">
        <v>0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41" t="s">
        <v>1</v>
      </c>
      <c r="AN93" s="2" t="s">
        <v>1</v>
      </c>
      <c r="AO93" s="141" t="s">
        <v>1</v>
      </c>
      <c r="AP93" s="2" t="s">
        <v>1</v>
      </c>
    </row>
    <row r="94" spans="1:42" x14ac:dyDescent="0.25">
      <c r="A94" s="2" t="s">
        <v>943</v>
      </c>
      <c r="B94" s="47">
        <v>44331</v>
      </c>
      <c r="C94" s="2" t="s">
        <v>6</v>
      </c>
      <c r="D94" s="2" t="s">
        <v>24</v>
      </c>
      <c r="E94" s="2" t="s">
        <v>194</v>
      </c>
      <c r="F94" s="2" t="s">
        <v>1120</v>
      </c>
      <c r="G94" s="2" t="s">
        <v>3</v>
      </c>
      <c r="H94" s="2" t="s">
        <v>1449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1721054586.3675997</v>
      </c>
      <c r="R94" s="1">
        <v>0</v>
      </c>
      <c r="S94" s="1">
        <v>1312159734.8999996</v>
      </c>
      <c r="T94" s="1">
        <v>0</v>
      </c>
      <c r="U94" s="2" t="s">
        <v>0</v>
      </c>
      <c r="V94" s="1">
        <v>0</v>
      </c>
      <c r="W94" s="1">
        <v>352495561.61000001</v>
      </c>
      <c r="X94" s="2" t="s">
        <v>9</v>
      </c>
      <c r="Y94" s="1">
        <v>56399289.857600003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41" t="s">
        <v>1</v>
      </c>
      <c r="AN94" s="2" t="s">
        <v>1</v>
      </c>
      <c r="AO94" s="141" t="s">
        <v>1</v>
      </c>
      <c r="AP94" s="2" t="s">
        <v>1</v>
      </c>
    </row>
    <row r="95" spans="1:42" x14ac:dyDescent="0.25">
      <c r="A95" s="2" t="s">
        <v>944</v>
      </c>
      <c r="B95" s="47">
        <v>44331</v>
      </c>
      <c r="C95" s="2" t="s">
        <v>6</v>
      </c>
      <c r="D95" s="2" t="s">
        <v>24</v>
      </c>
      <c r="E95" s="2" t="s">
        <v>194</v>
      </c>
      <c r="F95" s="2" t="s">
        <v>1120</v>
      </c>
      <c r="G95" s="2" t="s">
        <v>13</v>
      </c>
      <c r="H95" s="2" t="s">
        <v>1</v>
      </c>
      <c r="I95" s="1" t="s">
        <v>1450</v>
      </c>
      <c r="J95" s="1" t="s">
        <v>1</v>
      </c>
      <c r="K95" s="1" t="s">
        <v>1445</v>
      </c>
      <c r="L95" s="1" t="s">
        <v>1451</v>
      </c>
      <c r="M95" s="1">
        <v>114026808.7</v>
      </c>
      <c r="N95" s="2" t="s">
        <v>12</v>
      </c>
      <c r="O95" s="2" t="s">
        <v>1230</v>
      </c>
      <c r="P95" s="2" t="s">
        <v>1446</v>
      </c>
      <c r="Q95" s="1">
        <v>-114026808.70000002</v>
      </c>
      <c r="R95" s="1">
        <v>0</v>
      </c>
      <c r="S95" s="1">
        <v>-98305282.299999997</v>
      </c>
      <c r="T95" s="1">
        <v>-13553040</v>
      </c>
      <c r="U95" s="2" t="s">
        <v>9</v>
      </c>
      <c r="V95" s="1">
        <v>-2168486.4</v>
      </c>
      <c r="W95" s="1">
        <v>0</v>
      </c>
      <c r="X95" s="2" t="s">
        <v>0</v>
      </c>
      <c r="Y95" s="1">
        <v>0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41" t="s">
        <v>1</v>
      </c>
      <c r="AN95" s="2" t="s">
        <v>1</v>
      </c>
      <c r="AO95" s="141" t="s">
        <v>1</v>
      </c>
      <c r="AP95" s="2" t="s">
        <v>1</v>
      </c>
    </row>
    <row r="96" spans="1:42" x14ac:dyDescent="0.25">
      <c r="A96" s="2" t="s">
        <v>235</v>
      </c>
      <c r="B96" s="47">
        <v>44317</v>
      </c>
      <c r="C96" s="2" t="s">
        <v>6</v>
      </c>
      <c r="D96" s="2" t="s">
        <v>42</v>
      </c>
      <c r="E96" s="2" t="s">
        <v>219</v>
      </c>
      <c r="F96" s="2" t="s">
        <v>1099</v>
      </c>
      <c r="G96" s="2" t="s">
        <v>3</v>
      </c>
      <c r="H96" s="2" t="s">
        <v>1452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3822127541.5899997</v>
      </c>
      <c r="R96" s="1">
        <v>0</v>
      </c>
      <c r="S96" s="1">
        <v>3077224349.0250001</v>
      </c>
      <c r="T96" s="1">
        <v>0</v>
      </c>
      <c r="U96" s="2" t="s">
        <v>0</v>
      </c>
      <c r="V96" s="1">
        <v>0</v>
      </c>
      <c r="W96" s="1">
        <v>642157924.62500012</v>
      </c>
      <c r="X96" s="2" t="s">
        <v>0</v>
      </c>
      <c r="Y96" s="1">
        <v>102745267.94000001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41" t="s">
        <v>1</v>
      </c>
      <c r="AN96" s="2" t="s">
        <v>1</v>
      </c>
      <c r="AO96" s="141" t="s">
        <v>1</v>
      </c>
      <c r="AP96" s="2" t="s">
        <v>1</v>
      </c>
    </row>
    <row r="97" spans="1:42" x14ac:dyDescent="0.25">
      <c r="A97" s="2" t="s">
        <v>234</v>
      </c>
      <c r="B97" s="47">
        <v>44317</v>
      </c>
      <c r="C97" s="2" t="s">
        <v>6</v>
      </c>
      <c r="D97" s="2" t="s">
        <v>42</v>
      </c>
      <c r="E97" s="2" t="s">
        <v>219</v>
      </c>
      <c r="F97" s="2" t="s">
        <v>1099</v>
      </c>
      <c r="G97" s="2" t="s">
        <v>13</v>
      </c>
      <c r="H97" s="2" t="s">
        <v>1</v>
      </c>
      <c r="I97" s="1" t="s">
        <v>1094</v>
      </c>
      <c r="J97" s="1" t="s">
        <v>1</v>
      </c>
      <c r="K97" s="1" t="s">
        <v>1453</v>
      </c>
      <c r="L97" s="1" t="s">
        <v>1345</v>
      </c>
      <c r="M97" s="1">
        <v>75397037.629999995</v>
      </c>
      <c r="N97" s="2" t="s">
        <v>12</v>
      </c>
      <c r="O97" s="2" t="s">
        <v>1454</v>
      </c>
      <c r="P97" s="2" t="s">
        <v>1455</v>
      </c>
      <c r="Q97" s="1">
        <v>-18712134</v>
      </c>
      <c r="R97" s="1">
        <v>0</v>
      </c>
      <c r="S97" s="1">
        <v>0</v>
      </c>
      <c r="T97" s="1">
        <v>0</v>
      </c>
      <c r="U97" s="2" t="s">
        <v>0</v>
      </c>
      <c r="V97" s="1">
        <v>0</v>
      </c>
      <c r="W97" s="1">
        <v>-16131150</v>
      </c>
      <c r="X97" s="2" t="s">
        <v>9</v>
      </c>
      <c r="Y97" s="1">
        <v>-2580984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41" t="s">
        <v>1</v>
      </c>
      <c r="AN97" s="2" t="s">
        <v>1</v>
      </c>
      <c r="AO97" s="141" t="s">
        <v>1</v>
      </c>
      <c r="AP97" s="2" t="s">
        <v>1</v>
      </c>
    </row>
    <row r="98" spans="1:42" x14ac:dyDescent="0.25">
      <c r="A98" s="2" t="s">
        <v>189</v>
      </c>
      <c r="B98" s="47">
        <v>44318</v>
      </c>
      <c r="C98" s="2" t="s">
        <v>6</v>
      </c>
      <c r="D98" s="2" t="s">
        <v>42</v>
      </c>
      <c r="E98" s="2" t="s">
        <v>219</v>
      </c>
      <c r="F98" s="2" t="s">
        <v>1108</v>
      </c>
      <c r="G98" s="2" t="s">
        <v>3</v>
      </c>
      <c r="H98" s="2" t="s">
        <v>1456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197672359.49999997</v>
      </c>
      <c r="R98" s="1">
        <v>0</v>
      </c>
      <c r="S98" s="1">
        <v>143098042.5</v>
      </c>
      <c r="T98" s="1">
        <v>0</v>
      </c>
      <c r="U98" s="2" t="s">
        <v>0</v>
      </c>
      <c r="V98" s="1">
        <v>0</v>
      </c>
      <c r="W98" s="1">
        <v>47046825</v>
      </c>
      <c r="X98" s="2" t="s">
        <v>9</v>
      </c>
      <c r="Y98" s="1">
        <v>7527492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41" t="s">
        <v>1</v>
      </c>
      <c r="AN98" s="2" t="s">
        <v>1</v>
      </c>
      <c r="AO98" s="141" t="s">
        <v>1</v>
      </c>
      <c r="AP98" s="2" t="s">
        <v>1</v>
      </c>
    </row>
    <row r="99" spans="1:42" x14ac:dyDescent="0.25">
      <c r="A99" s="2" t="s">
        <v>188</v>
      </c>
      <c r="B99" s="47">
        <v>44318</v>
      </c>
      <c r="C99" s="2" t="s">
        <v>6</v>
      </c>
      <c r="D99" s="2" t="s">
        <v>42</v>
      </c>
      <c r="E99" s="2" t="s">
        <v>219</v>
      </c>
      <c r="F99" s="2" t="s">
        <v>1108</v>
      </c>
      <c r="G99" s="2" t="s">
        <v>3</v>
      </c>
      <c r="H99" s="2" t="s">
        <v>1457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1458</v>
      </c>
      <c r="P99" s="2" t="s">
        <v>1459</v>
      </c>
      <c r="Q99" s="1">
        <v>7371921.375</v>
      </c>
      <c r="R99" s="1">
        <v>0</v>
      </c>
      <c r="S99" s="1">
        <v>7371921.375</v>
      </c>
      <c r="T99" s="1">
        <v>0</v>
      </c>
      <c r="U99" s="2" t="s">
        <v>0</v>
      </c>
      <c r="V99" s="1">
        <v>0</v>
      </c>
      <c r="W99" s="1">
        <v>0</v>
      </c>
      <c r="X99" s="2" t="s">
        <v>0</v>
      </c>
      <c r="Y99" s="1">
        <v>0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41" t="s">
        <v>1</v>
      </c>
      <c r="AN99" s="2" t="s">
        <v>1</v>
      </c>
      <c r="AO99" s="141" t="s">
        <v>1</v>
      </c>
      <c r="AP99" s="2" t="s">
        <v>1</v>
      </c>
    </row>
    <row r="100" spans="1:42" x14ac:dyDescent="0.25">
      <c r="A100" s="2" t="s">
        <v>187</v>
      </c>
      <c r="B100" s="47">
        <v>44318</v>
      </c>
      <c r="C100" s="2" t="s">
        <v>6</v>
      </c>
      <c r="D100" s="2" t="s">
        <v>42</v>
      </c>
      <c r="E100" s="2" t="s">
        <v>219</v>
      </c>
      <c r="F100" s="2" t="s">
        <v>1108</v>
      </c>
      <c r="G100" s="2" t="s">
        <v>3</v>
      </c>
      <c r="H100" s="2" t="s">
        <v>1460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3295262619.4274011</v>
      </c>
      <c r="R100" s="1">
        <v>0</v>
      </c>
      <c r="S100" s="1">
        <v>2460369076.474999</v>
      </c>
      <c r="T100" s="1">
        <v>0</v>
      </c>
      <c r="U100" s="2" t="s">
        <v>0</v>
      </c>
      <c r="V100" s="1">
        <v>0</v>
      </c>
      <c r="W100" s="1">
        <v>719735812.88999999</v>
      </c>
      <c r="X100" s="2" t="s">
        <v>0</v>
      </c>
      <c r="Y100" s="1">
        <v>115157730.06240001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41" t="s">
        <v>1</v>
      </c>
      <c r="AN100" s="2" t="s">
        <v>1</v>
      </c>
      <c r="AO100" s="141" t="s">
        <v>1</v>
      </c>
      <c r="AP100" s="2" t="s">
        <v>1</v>
      </c>
    </row>
    <row r="101" spans="1:42" ht="13.5" customHeight="1" x14ac:dyDescent="0.25">
      <c r="A101" s="2" t="s">
        <v>137</v>
      </c>
      <c r="B101" s="47">
        <v>44319</v>
      </c>
      <c r="C101" s="2" t="s">
        <v>6</v>
      </c>
      <c r="D101" s="2" t="s">
        <v>42</v>
      </c>
      <c r="E101" s="2" t="s">
        <v>219</v>
      </c>
      <c r="F101" s="2" t="s">
        <v>1111</v>
      </c>
      <c r="G101" s="2" t="s">
        <v>3</v>
      </c>
      <c r="H101" s="2" t="s">
        <v>1461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</v>
      </c>
      <c r="P101" s="2" t="s">
        <v>1</v>
      </c>
      <c r="Q101" s="1">
        <v>1635066570.8259997</v>
      </c>
      <c r="R101" s="1">
        <v>0</v>
      </c>
      <c r="S101" s="1">
        <v>1146491485.9749999</v>
      </c>
      <c r="T101" s="1">
        <v>0</v>
      </c>
      <c r="U101" s="2" t="s">
        <v>0</v>
      </c>
      <c r="V101" s="1">
        <v>0</v>
      </c>
      <c r="W101" s="1">
        <v>421185417.97500002</v>
      </c>
      <c r="X101" s="2" t="s">
        <v>9</v>
      </c>
      <c r="Y101" s="1">
        <v>67389666.876000002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41" t="s">
        <v>1</v>
      </c>
      <c r="AN101" s="2" t="s">
        <v>1</v>
      </c>
      <c r="AO101" s="141" t="s">
        <v>1</v>
      </c>
      <c r="AP101" s="2" t="s">
        <v>1</v>
      </c>
    </row>
    <row r="102" spans="1:42" x14ac:dyDescent="0.25">
      <c r="A102" s="2" t="s">
        <v>136</v>
      </c>
      <c r="B102" s="47">
        <v>44319</v>
      </c>
      <c r="C102" s="2" t="s">
        <v>6</v>
      </c>
      <c r="D102" s="2" t="s">
        <v>42</v>
      </c>
      <c r="E102" s="2" t="s">
        <v>219</v>
      </c>
      <c r="F102" s="2" t="s">
        <v>1111</v>
      </c>
      <c r="G102" s="2" t="s">
        <v>3</v>
      </c>
      <c r="H102" s="2" t="s">
        <v>1462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1463</v>
      </c>
      <c r="P102" s="2" t="s">
        <v>1464</v>
      </c>
      <c r="Q102" s="1">
        <v>121192422.75000001</v>
      </c>
      <c r="R102" s="1">
        <v>0</v>
      </c>
      <c r="S102" s="1">
        <v>76723973.550000027</v>
      </c>
      <c r="T102" s="1">
        <v>38334870</v>
      </c>
      <c r="U102" s="2" t="s">
        <v>9</v>
      </c>
      <c r="V102" s="1">
        <v>6133579.2000000002</v>
      </c>
      <c r="W102" s="1">
        <v>0</v>
      </c>
      <c r="X102" s="2" t="s">
        <v>0</v>
      </c>
      <c r="Y102" s="1">
        <v>0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41" t="s">
        <v>1</v>
      </c>
      <c r="AN102" s="2" t="s">
        <v>1</v>
      </c>
      <c r="AO102" s="141" t="s">
        <v>1</v>
      </c>
      <c r="AP102" s="2" t="s">
        <v>1</v>
      </c>
    </row>
    <row r="103" spans="1:42" x14ac:dyDescent="0.25">
      <c r="A103" s="2" t="s">
        <v>135</v>
      </c>
      <c r="B103" s="47">
        <v>44319</v>
      </c>
      <c r="C103" s="2" t="s">
        <v>6</v>
      </c>
      <c r="D103" s="2" t="s">
        <v>42</v>
      </c>
      <c r="E103" s="2" t="s">
        <v>219</v>
      </c>
      <c r="F103" s="2" t="s">
        <v>1111</v>
      </c>
      <c r="G103" s="2" t="s">
        <v>3</v>
      </c>
      <c r="H103" s="2" t="s">
        <v>1465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540520043.47319996</v>
      </c>
      <c r="R103" s="1">
        <v>0</v>
      </c>
      <c r="S103" s="1">
        <v>447796558.5</v>
      </c>
      <c r="T103" s="1">
        <v>0</v>
      </c>
      <c r="U103" s="2" t="s">
        <v>0</v>
      </c>
      <c r="V103" s="1">
        <v>0</v>
      </c>
      <c r="W103" s="1">
        <v>79934038.770000011</v>
      </c>
      <c r="X103" s="2" t="s">
        <v>9</v>
      </c>
      <c r="Y103" s="1">
        <v>12789446.203199999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41" t="s">
        <v>1</v>
      </c>
      <c r="AN103" s="2" t="s">
        <v>1</v>
      </c>
      <c r="AO103" s="141" t="s">
        <v>1</v>
      </c>
      <c r="AP103" s="2" t="s">
        <v>1</v>
      </c>
    </row>
    <row r="104" spans="1:42" x14ac:dyDescent="0.25">
      <c r="A104" s="2" t="s">
        <v>91</v>
      </c>
      <c r="B104" s="47">
        <v>44320</v>
      </c>
      <c r="C104" s="2" t="s">
        <v>6</v>
      </c>
      <c r="D104" s="2" t="s">
        <v>42</v>
      </c>
      <c r="E104" s="2" t="s">
        <v>219</v>
      </c>
      <c r="F104" s="2" t="s">
        <v>1114</v>
      </c>
      <c r="G104" s="2" t="s">
        <v>3</v>
      </c>
      <c r="H104" s="2" t="s">
        <v>1466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715530988.10599995</v>
      </c>
      <c r="R104" s="1">
        <v>0</v>
      </c>
      <c r="S104" s="1">
        <v>638798626.92500007</v>
      </c>
      <c r="T104" s="1">
        <v>0</v>
      </c>
      <c r="U104" s="2" t="s">
        <v>0</v>
      </c>
      <c r="V104" s="1">
        <v>0</v>
      </c>
      <c r="W104" s="1">
        <v>66148587.225000001</v>
      </c>
      <c r="X104" s="2" t="s">
        <v>9</v>
      </c>
      <c r="Y104" s="1">
        <v>10583773.956000002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41" t="s">
        <v>1</v>
      </c>
      <c r="AN104" s="2" t="s">
        <v>1</v>
      </c>
      <c r="AO104" s="141" t="s">
        <v>1</v>
      </c>
      <c r="AP104" s="2" t="s">
        <v>1</v>
      </c>
    </row>
    <row r="105" spans="1:42" x14ac:dyDescent="0.25">
      <c r="A105" s="2" t="s">
        <v>90</v>
      </c>
      <c r="B105" s="47">
        <v>44320</v>
      </c>
      <c r="C105" s="2" t="s">
        <v>6</v>
      </c>
      <c r="D105" s="2" t="s">
        <v>42</v>
      </c>
      <c r="E105" s="2" t="s">
        <v>219</v>
      </c>
      <c r="F105" s="2" t="s">
        <v>1114</v>
      </c>
      <c r="G105" s="2" t="s">
        <v>3</v>
      </c>
      <c r="H105" s="2" t="s">
        <v>1467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1468</v>
      </c>
      <c r="P105" s="2" t="s">
        <v>1469</v>
      </c>
      <c r="Q105" s="1">
        <v>28202580</v>
      </c>
      <c r="R105" s="1">
        <v>0</v>
      </c>
      <c r="S105" s="1">
        <v>9128700</v>
      </c>
      <c r="T105" s="1">
        <v>16443000</v>
      </c>
      <c r="U105" s="2" t="s">
        <v>9</v>
      </c>
      <c r="V105" s="1">
        <v>2630880</v>
      </c>
      <c r="W105" s="1">
        <v>0</v>
      </c>
      <c r="X105" s="2" t="s">
        <v>0</v>
      </c>
      <c r="Y105" s="1">
        <v>0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41" t="s">
        <v>1</v>
      </c>
      <c r="AN105" s="2" t="s">
        <v>1</v>
      </c>
      <c r="AO105" s="141" t="s">
        <v>1</v>
      </c>
      <c r="AP105" s="2" t="s">
        <v>1</v>
      </c>
    </row>
    <row r="106" spans="1:42" x14ac:dyDescent="0.25">
      <c r="A106" s="2" t="s">
        <v>89</v>
      </c>
      <c r="B106" s="47">
        <v>44320</v>
      </c>
      <c r="C106" s="2" t="s">
        <v>6</v>
      </c>
      <c r="D106" s="2" t="s">
        <v>42</v>
      </c>
      <c r="E106" s="2" t="s">
        <v>219</v>
      </c>
      <c r="F106" s="2" t="s">
        <v>1114</v>
      </c>
      <c r="G106" s="2" t="s">
        <v>3</v>
      </c>
      <c r="H106" s="2" t="s">
        <v>1470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267270799.82400003</v>
      </c>
      <c r="R106" s="1">
        <v>0</v>
      </c>
      <c r="S106" s="1">
        <v>220647199.5</v>
      </c>
      <c r="T106" s="1">
        <v>0</v>
      </c>
      <c r="U106" s="2" t="s">
        <v>0</v>
      </c>
      <c r="V106" s="1">
        <v>0</v>
      </c>
      <c r="W106" s="1">
        <v>40192758.899999999</v>
      </c>
      <c r="X106" s="2" t="s">
        <v>0</v>
      </c>
      <c r="Y106" s="1">
        <v>6430841.4240000006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41" t="s">
        <v>1</v>
      </c>
      <c r="AN106" s="2" t="s">
        <v>1</v>
      </c>
      <c r="AO106" s="141" t="s">
        <v>1</v>
      </c>
      <c r="AP106" s="2" t="s">
        <v>1</v>
      </c>
    </row>
    <row r="107" spans="1:42" x14ac:dyDescent="0.25">
      <c r="A107" s="2" t="s">
        <v>51</v>
      </c>
      <c r="B107" s="47">
        <v>44321</v>
      </c>
      <c r="C107" s="2" t="s">
        <v>6</v>
      </c>
      <c r="D107" s="2" t="s">
        <v>42</v>
      </c>
      <c r="E107" s="2" t="s">
        <v>219</v>
      </c>
      <c r="F107" s="2" t="s">
        <v>74</v>
      </c>
      <c r="G107" s="2" t="s">
        <v>3</v>
      </c>
      <c r="H107" s="2" t="s">
        <v>1471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2</v>
      </c>
      <c r="P107" s="2" t="s">
        <v>1</v>
      </c>
      <c r="Q107" s="1">
        <v>53534669.650000006</v>
      </c>
      <c r="R107" s="1">
        <v>0</v>
      </c>
      <c r="S107" s="1">
        <v>43580361.649999999</v>
      </c>
      <c r="T107" s="1">
        <v>0</v>
      </c>
      <c r="U107" s="2" t="s">
        <v>0</v>
      </c>
      <c r="V107" s="1">
        <v>0</v>
      </c>
      <c r="W107" s="1">
        <v>8581300</v>
      </c>
      <c r="X107" s="2" t="s">
        <v>9</v>
      </c>
      <c r="Y107" s="1">
        <v>1373008</v>
      </c>
      <c r="Z107" s="1">
        <v>0</v>
      </c>
      <c r="AA107" s="2" t="s">
        <v>0</v>
      </c>
      <c r="AB107" s="1">
        <v>0</v>
      </c>
      <c r="AC107" s="1">
        <v>0</v>
      </c>
      <c r="AD107" s="2" t="s">
        <v>0</v>
      </c>
      <c r="AE107" s="1">
        <v>0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41" t="s">
        <v>1</v>
      </c>
      <c r="AN107" s="2" t="s">
        <v>1</v>
      </c>
      <c r="AO107" s="141" t="s">
        <v>1</v>
      </c>
      <c r="AP107" s="2" t="s">
        <v>1</v>
      </c>
    </row>
    <row r="108" spans="1:42" x14ac:dyDescent="0.25">
      <c r="A108" s="2" t="s">
        <v>50</v>
      </c>
      <c r="B108" s="47">
        <v>44321</v>
      </c>
      <c r="C108" s="2" t="s">
        <v>6</v>
      </c>
      <c r="D108" s="2" t="s">
        <v>42</v>
      </c>
      <c r="E108" s="2" t="s">
        <v>219</v>
      </c>
      <c r="F108" s="2" t="s">
        <v>1120</v>
      </c>
      <c r="G108" s="2" t="s">
        <v>3</v>
      </c>
      <c r="H108" s="2" t="s">
        <v>1472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1473</v>
      </c>
      <c r="P108" s="2" t="s">
        <v>1474</v>
      </c>
      <c r="Q108" s="1">
        <v>4128208</v>
      </c>
      <c r="R108" s="1">
        <v>0</v>
      </c>
      <c r="S108" s="1">
        <v>0</v>
      </c>
      <c r="T108" s="1">
        <v>3558800</v>
      </c>
      <c r="U108" s="2" t="s">
        <v>9</v>
      </c>
      <c r="V108" s="1">
        <v>569408</v>
      </c>
      <c r="W108" s="1">
        <v>0</v>
      </c>
      <c r="X108" s="2" t="s">
        <v>0</v>
      </c>
      <c r="Y108" s="1">
        <v>0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41" t="s">
        <v>1</v>
      </c>
      <c r="AN108" s="2" t="s">
        <v>1</v>
      </c>
      <c r="AO108" s="141" t="s">
        <v>1</v>
      </c>
      <c r="AP108" s="2" t="s">
        <v>1</v>
      </c>
    </row>
    <row r="109" spans="1:42" x14ac:dyDescent="0.25">
      <c r="A109" s="2" t="s">
        <v>48</v>
      </c>
      <c r="B109" s="47">
        <v>44321</v>
      </c>
      <c r="C109" s="2" t="s">
        <v>6</v>
      </c>
      <c r="D109" s="2" t="s">
        <v>42</v>
      </c>
      <c r="E109" s="2" t="s">
        <v>219</v>
      </c>
      <c r="F109" s="2" t="s">
        <v>1120</v>
      </c>
      <c r="G109" s="2" t="s">
        <v>3</v>
      </c>
      <c r="H109" s="2" t="s">
        <v>1475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467482012.38200003</v>
      </c>
      <c r="R109" s="1">
        <v>0</v>
      </c>
      <c r="S109" s="1">
        <v>248588910.14999998</v>
      </c>
      <c r="T109" s="1">
        <v>0</v>
      </c>
      <c r="U109" s="2" t="s">
        <v>0</v>
      </c>
      <c r="V109" s="1">
        <v>0</v>
      </c>
      <c r="W109" s="1">
        <v>188700950.19999999</v>
      </c>
      <c r="X109" s="2" t="s">
        <v>9</v>
      </c>
      <c r="Y109" s="1">
        <v>30192152.032000002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41" t="s">
        <v>1</v>
      </c>
      <c r="AN109" s="2" t="s">
        <v>1</v>
      </c>
      <c r="AO109" s="141" t="s">
        <v>1</v>
      </c>
      <c r="AP109" s="2" t="s">
        <v>1</v>
      </c>
    </row>
    <row r="110" spans="1:42" x14ac:dyDescent="0.25">
      <c r="A110" s="2" t="s">
        <v>419</v>
      </c>
      <c r="B110" s="47">
        <v>44322</v>
      </c>
      <c r="C110" s="2" t="s">
        <v>6</v>
      </c>
      <c r="D110" s="2" t="s">
        <v>42</v>
      </c>
      <c r="E110" s="2" t="s">
        <v>219</v>
      </c>
      <c r="F110" s="2" t="s">
        <v>1131</v>
      </c>
      <c r="G110" s="2" t="s">
        <v>3</v>
      </c>
      <c r="H110" s="2" t="s">
        <v>1476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384978428.75</v>
      </c>
      <c r="R110" s="1">
        <v>0</v>
      </c>
      <c r="S110" s="1">
        <v>292429997.95000005</v>
      </c>
      <c r="T110" s="1">
        <v>0</v>
      </c>
      <c r="U110" s="2" t="s">
        <v>0</v>
      </c>
      <c r="V110" s="1">
        <v>0</v>
      </c>
      <c r="W110" s="1">
        <v>79783130</v>
      </c>
      <c r="X110" s="2" t="s">
        <v>9</v>
      </c>
      <c r="Y110" s="1">
        <v>12765300.800000001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41" t="s">
        <v>1</v>
      </c>
      <c r="AN110" s="2" t="s">
        <v>1</v>
      </c>
      <c r="AO110" s="141" t="s">
        <v>1</v>
      </c>
      <c r="AP110" s="2" t="s">
        <v>1</v>
      </c>
    </row>
    <row r="111" spans="1:42" x14ac:dyDescent="0.25">
      <c r="A111" s="2" t="s">
        <v>473</v>
      </c>
      <c r="B111" s="47">
        <v>44323</v>
      </c>
      <c r="C111" s="2" t="s">
        <v>6</v>
      </c>
      <c r="D111" s="2" t="s">
        <v>42</v>
      </c>
      <c r="E111" s="2" t="s">
        <v>219</v>
      </c>
      <c r="F111" s="2" t="s">
        <v>1137</v>
      </c>
      <c r="G111" s="2" t="s">
        <v>3</v>
      </c>
      <c r="H111" s="2" t="s">
        <v>1477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2</v>
      </c>
      <c r="P111" s="2" t="s">
        <v>1</v>
      </c>
      <c r="Q111" s="1">
        <v>2285280941.1020002</v>
      </c>
      <c r="R111" s="1">
        <v>0</v>
      </c>
      <c r="S111" s="1">
        <v>1814300035.3500001</v>
      </c>
      <c r="T111" s="1">
        <v>0</v>
      </c>
      <c r="U111" s="2" t="s">
        <v>0</v>
      </c>
      <c r="V111" s="1">
        <v>0</v>
      </c>
      <c r="W111" s="1">
        <v>406018022.19999999</v>
      </c>
      <c r="X111" s="2" t="s">
        <v>9</v>
      </c>
      <c r="Y111" s="1">
        <v>64962883.552000001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41" t="s">
        <v>1</v>
      </c>
      <c r="AN111" s="2" t="s">
        <v>1</v>
      </c>
      <c r="AO111" s="141" t="s">
        <v>1</v>
      </c>
      <c r="AP111" s="2" t="s">
        <v>1</v>
      </c>
    </row>
    <row r="112" spans="1:42" x14ac:dyDescent="0.25">
      <c r="A112" s="2" t="s">
        <v>526</v>
      </c>
      <c r="B112" s="47">
        <v>44324</v>
      </c>
      <c r="C112" s="2" t="s">
        <v>6</v>
      </c>
      <c r="D112" s="2" t="s">
        <v>42</v>
      </c>
      <c r="E112" s="2" t="s">
        <v>219</v>
      </c>
      <c r="F112" s="2" t="s">
        <v>1143</v>
      </c>
      <c r="G112" s="2" t="s">
        <v>3</v>
      </c>
      <c r="H112" s="2" t="s">
        <v>1478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1518524472.0739996</v>
      </c>
      <c r="R112" s="1">
        <v>0</v>
      </c>
      <c r="S112" s="1">
        <v>1171809615.5999999</v>
      </c>
      <c r="T112" s="1">
        <v>0</v>
      </c>
      <c r="U112" s="2" t="s">
        <v>0</v>
      </c>
      <c r="V112" s="1">
        <v>0</v>
      </c>
      <c r="W112" s="1">
        <v>298892117.65000004</v>
      </c>
      <c r="X112" s="2" t="s">
        <v>9</v>
      </c>
      <c r="Y112" s="1">
        <v>47822738.824000008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41" t="s">
        <v>1</v>
      </c>
      <c r="AN112" s="2" t="s">
        <v>1</v>
      </c>
      <c r="AO112" s="141" t="s">
        <v>1</v>
      </c>
      <c r="AP112" s="2" t="s">
        <v>1</v>
      </c>
    </row>
    <row r="113" spans="1:42" x14ac:dyDescent="0.25">
      <c r="A113" s="2" t="s">
        <v>527</v>
      </c>
      <c r="B113" s="47">
        <v>44324</v>
      </c>
      <c r="C113" s="2" t="s">
        <v>6</v>
      </c>
      <c r="D113" s="2" t="s">
        <v>42</v>
      </c>
      <c r="E113" s="2" t="s">
        <v>219</v>
      </c>
      <c r="F113" s="2" t="s">
        <v>1143</v>
      </c>
      <c r="G113" s="2" t="s">
        <v>3</v>
      </c>
      <c r="H113" s="2" t="s">
        <v>1479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962</v>
      </c>
      <c r="P113" s="2" t="s">
        <v>1077</v>
      </c>
      <c r="Q113" s="1">
        <v>20719678</v>
      </c>
      <c r="R113" s="1">
        <v>0</v>
      </c>
      <c r="S113" s="1">
        <v>12929350</v>
      </c>
      <c r="T113" s="1">
        <v>6715800</v>
      </c>
      <c r="U113" s="2" t="s">
        <v>9</v>
      </c>
      <c r="V113" s="1">
        <v>1074528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41" t="s">
        <v>1</v>
      </c>
      <c r="AN113" s="2" t="s">
        <v>1</v>
      </c>
      <c r="AO113" s="141" t="s">
        <v>1</v>
      </c>
      <c r="AP113" s="2" t="s">
        <v>1</v>
      </c>
    </row>
    <row r="114" spans="1:42" x14ac:dyDescent="0.25">
      <c r="A114" s="2" t="s">
        <v>528</v>
      </c>
      <c r="B114" s="47">
        <v>44324</v>
      </c>
      <c r="C114" s="2" t="s">
        <v>6</v>
      </c>
      <c r="D114" s="2" t="s">
        <v>42</v>
      </c>
      <c r="E114" s="2" t="s">
        <v>219</v>
      </c>
      <c r="F114" s="2" t="s">
        <v>1143</v>
      </c>
      <c r="G114" s="2" t="s">
        <v>3</v>
      </c>
      <c r="H114" s="2" t="s">
        <v>1480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2321936318.4660001</v>
      </c>
      <c r="R114" s="1">
        <v>0</v>
      </c>
      <c r="S114" s="1">
        <v>1722853889.1500001</v>
      </c>
      <c r="T114" s="1">
        <v>0</v>
      </c>
      <c r="U114" s="2" t="s">
        <v>0</v>
      </c>
      <c r="V114" s="1">
        <v>0</v>
      </c>
      <c r="W114" s="1">
        <v>516450370.09999996</v>
      </c>
      <c r="X114" s="2" t="s">
        <v>0</v>
      </c>
      <c r="Y114" s="1">
        <v>82632059.215999991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41" t="s">
        <v>1</v>
      </c>
      <c r="AN114" s="2" t="s">
        <v>1</v>
      </c>
      <c r="AO114" s="141" t="s">
        <v>1</v>
      </c>
      <c r="AP114" s="2" t="s">
        <v>1</v>
      </c>
    </row>
    <row r="115" spans="1:42" x14ac:dyDescent="0.25">
      <c r="A115" s="2" t="s">
        <v>556</v>
      </c>
      <c r="B115" s="47">
        <v>44325</v>
      </c>
      <c r="C115" s="2" t="s">
        <v>6</v>
      </c>
      <c r="D115" s="2" t="s">
        <v>42</v>
      </c>
      <c r="E115" s="2" t="s">
        <v>219</v>
      </c>
      <c r="F115" s="2" t="s">
        <v>1149</v>
      </c>
      <c r="G115" s="2" t="s">
        <v>3</v>
      </c>
      <c r="H115" s="2" t="s">
        <v>1481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2</v>
      </c>
      <c r="P115" s="2" t="s">
        <v>1</v>
      </c>
      <c r="Q115" s="1">
        <v>879570257.93400002</v>
      </c>
      <c r="R115" s="1">
        <v>0</v>
      </c>
      <c r="S115" s="1">
        <v>643498182.45000005</v>
      </c>
      <c r="T115" s="1">
        <v>0</v>
      </c>
      <c r="U115" s="2" t="s">
        <v>0</v>
      </c>
      <c r="V115" s="1">
        <v>0</v>
      </c>
      <c r="W115" s="1">
        <v>203510409.90000001</v>
      </c>
      <c r="X115" s="2" t="s">
        <v>9</v>
      </c>
      <c r="Y115" s="1">
        <v>32561665.584000003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41" t="s">
        <v>1</v>
      </c>
      <c r="AN115" s="2" t="s">
        <v>1</v>
      </c>
      <c r="AO115" s="141" t="s">
        <v>1</v>
      </c>
      <c r="AP115" s="2" t="s">
        <v>1</v>
      </c>
    </row>
    <row r="116" spans="1:42" x14ac:dyDescent="0.25">
      <c r="A116" s="2" t="s">
        <v>557</v>
      </c>
      <c r="B116" s="47">
        <v>44325</v>
      </c>
      <c r="C116" s="2" t="s">
        <v>6</v>
      </c>
      <c r="D116" s="2" t="s">
        <v>42</v>
      </c>
      <c r="E116" s="2" t="s">
        <v>219</v>
      </c>
      <c r="F116" s="2" t="s">
        <v>1149</v>
      </c>
      <c r="G116" s="2" t="s">
        <v>3</v>
      </c>
      <c r="H116" s="2" t="s">
        <v>1482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969</v>
      </c>
      <c r="P116" s="2" t="s">
        <v>970</v>
      </c>
      <c r="Q116" s="1">
        <v>129706808.7</v>
      </c>
      <c r="R116" s="1">
        <v>0</v>
      </c>
      <c r="S116" s="1">
        <v>93881287.5</v>
      </c>
      <c r="T116" s="1">
        <v>30884070</v>
      </c>
      <c r="U116" s="2" t="s">
        <v>9</v>
      </c>
      <c r="V116" s="1">
        <v>4941451.2</v>
      </c>
      <c r="W116" s="1">
        <v>0</v>
      </c>
      <c r="X116" s="2" t="s">
        <v>0</v>
      </c>
      <c r="Y116" s="1">
        <v>0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41" t="s">
        <v>1</v>
      </c>
      <c r="AN116" s="2" t="s">
        <v>1</v>
      </c>
      <c r="AO116" s="141" t="s">
        <v>1</v>
      </c>
      <c r="AP116" s="2" t="s">
        <v>1</v>
      </c>
    </row>
    <row r="117" spans="1:42" x14ac:dyDescent="0.25">
      <c r="A117" s="2" t="s">
        <v>558</v>
      </c>
      <c r="B117" s="47">
        <v>44325</v>
      </c>
      <c r="C117" s="2" t="s">
        <v>6</v>
      </c>
      <c r="D117" s="2" t="s">
        <v>42</v>
      </c>
      <c r="E117" s="2" t="s">
        <v>219</v>
      </c>
      <c r="F117" s="2" t="s">
        <v>1149</v>
      </c>
      <c r="G117" s="2" t="s">
        <v>3</v>
      </c>
      <c r="H117" s="2" t="s">
        <v>1483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1874205055.132</v>
      </c>
      <c r="R117" s="1">
        <v>0</v>
      </c>
      <c r="S117" s="1">
        <v>1395495774.9499998</v>
      </c>
      <c r="T117" s="1">
        <v>0</v>
      </c>
      <c r="U117" s="2" t="s">
        <v>0</v>
      </c>
      <c r="V117" s="1">
        <v>0</v>
      </c>
      <c r="W117" s="1">
        <v>412680413.94999999</v>
      </c>
      <c r="X117" s="2" t="s">
        <v>9</v>
      </c>
      <c r="Y117" s="1">
        <v>66028866.231999986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41" t="s">
        <v>1</v>
      </c>
      <c r="AN117" s="2" t="s">
        <v>1</v>
      </c>
      <c r="AO117" s="141" t="s">
        <v>1</v>
      </c>
      <c r="AP117" s="2" t="s">
        <v>1</v>
      </c>
    </row>
    <row r="118" spans="1:42" x14ac:dyDescent="0.25">
      <c r="A118" s="2" t="s">
        <v>625</v>
      </c>
      <c r="B118" s="47">
        <v>44326</v>
      </c>
      <c r="C118" s="2" t="s">
        <v>6</v>
      </c>
      <c r="D118" s="2" t="s">
        <v>42</v>
      </c>
      <c r="E118" s="2" t="s">
        <v>219</v>
      </c>
      <c r="F118" s="2" t="s">
        <v>1156</v>
      </c>
      <c r="G118" s="2" t="s">
        <v>3</v>
      </c>
      <c r="H118" s="2" t="s">
        <v>1484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</v>
      </c>
      <c r="P118" s="2" t="s">
        <v>1</v>
      </c>
      <c r="Q118" s="1">
        <v>47919242</v>
      </c>
      <c r="R118" s="1">
        <v>0</v>
      </c>
      <c r="S118" s="1">
        <v>28343546</v>
      </c>
      <c r="T118" s="1">
        <v>0</v>
      </c>
      <c r="U118" s="2" t="s">
        <v>0</v>
      </c>
      <c r="V118" s="1">
        <v>0</v>
      </c>
      <c r="W118" s="1">
        <v>16875600</v>
      </c>
      <c r="X118" s="2" t="s">
        <v>9</v>
      </c>
      <c r="Y118" s="1">
        <v>2700096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41" t="s">
        <v>1</v>
      </c>
      <c r="AN118" s="2" t="s">
        <v>1</v>
      </c>
      <c r="AO118" s="141" t="s">
        <v>1</v>
      </c>
      <c r="AP118" s="2" t="s">
        <v>1</v>
      </c>
    </row>
    <row r="119" spans="1:42" x14ac:dyDescent="0.25">
      <c r="A119" s="2" t="s">
        <v>668</v>
      </c>
      <c r="B119" s="47">
        <v>44327</v>
      </c>
      <c r="C119" s="2" t="s">
        <v>6</v>
      </c>
      <c r="D119" s="2" t="s">
        <v>42</v>
      </c>
      <c r="E119" s="2" t="s">
        <v>219</v>
      </c>
      <c r="F119" s="2" t="s">
        <v>1163</v>
      </c>
      <c r="G119" s="2" t="s">
        <v>3</v>
      </c>
      <c r="H119" s="2" t="s">
        <v>1485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2260099180.1100001</v>
      </c>
      <c r="R119" s="1">
        <v>0</v>
      </c>
      <c r="S119" s="1">
        <v>1635203820.75</v>
      </c>
      <c r="T119" s="1">
        <v>0</v>
      </c>
      <c r="U119" s="2" t="s">
        <v>0</v>
      </c>
      <c r="V119" s="1">
        <v>0</v>
      </c>
      <c r="W119" s="1">
        <v>538702896</v>
      </c>
      <c r="X119" s="2" t="s">
        <v>9</v>
      </c>
      <c r="Y119" s="1">
        <v>86192463.359999999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41" t="s">
        <v>1</v>
      </c>
      <c r="AN119" s="2" t="s">
        <v>1</v>
      </c>
      <c r="AO119" s="141" t="s">
        <v>1</v>
      </c>
      <c r="AP119" s="2" t="s">
        <v>1</v>
      </c>
    </row>
    <row r="120" spans="1:42" x14ac:dyDescent="0.25">
      <c r="A120" s="2" t="s">
        <v>729</v>
      </c>
      <c r="B120" s="47">
        <v>44328</v>
      </c>
      <c r="C120" s="2" t="s">
        <v>6</v>
      </c>
      <c r="D120" s="2" t="s">
        <v>42</v>
      </c>
      <c r="E120" s="2" t="s">
        <v>219</v>
      </c>
      <c r="F120" s="2" t="s">
        <v>1176</v>
      </c>
      <c r="G120" s="2" t="s">
        <v>3</v>
      </c>
      <c r="H120" s="2" t="s">
        <v>1486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2178521277.3668003</v>
      </c>
      <c r="R120" s="1">
        <v>0</v>
      </c>
      <c r="S120" s="1">
        <v>1585428642.75</v>
      </c>
      <c r="T120" s="1">
        <v>0</v>
      </c>
      <c r="U120" s="2" t="s">
        <v>0</v>
      </c>
      <c r="V120" s="1">
        <v>0</v>
      </c>
      <c r="W120" s="1">
        <v>511286753.98000002</v>
      </c>
      <c r="X120" s="2" t="s">
        <v>0</v>
      </c>
      <c r="Y120" s="1">
        <v>81805880.636799991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41" t="s">
        <v>1</v>
      </c>
      <c r="AN120" s="2" t="s">
        <v>1</v>
      </c>
      <c r="AO120" s="141" t="s">
        <v>1</v>
      </c>
      <c r="AP120" s="2" t="s">
        <v>1</v>
      </c>
    </row>
    <row r="121" spans="1:42" x14ac:dyDescent="0.25">
      <c r="A121" s="2" t="s">
        <v>730</v>
      </c>
      <c r="B121" s="47">
        <v>44328</v>
      </c>
      <c r="C121" s="2" t="s">
        <v>6</v>
      </c>
      <c r="D121" s="2" t="s">
        <v>42</v>
      </c>
      <c r="E121" s="2" t="s">
        <v>219</v>
      </c>
      <c r="F121" s="2" t="s">
        <v>1176</v>
      </c>
      <c r="G121" s="2" t="s">
        <v>13</v>
      </c>
      <c r="H121" s="2" t="s">
        <v>1</v>
      </c>
      <c r="I121" s="1" t="s">
        <v>1133</v>
      </c>
      <c r="J121" s="1" t="s">
        <v>1</v>
      </c>
      <c r="K121" s="1" t="s">
        <v>1487</v>
      </c>
      <c r="L121" s="1" t="s">
        <v>1488</v>
      </c>
      <c r="M121" s="1">
        <v>102627934.56</v>
      </c>
      <c r="N121" s="2" t="s">
        <v>12</v>
      </c>
      <c r="O121" s="2" t="s">
        <v>1489</v>
      </c>
      <c r="P121" s="2" t="s">
        <v>1490</v>
      </c>
      <c r="Q121" s="1">
        <v>-6929376</v>
      </c>
      <c r="R121" s="1">
        <v>0</v>
      </c>
      <c r="S121" s="1">
        <v>0</v>
      </c>
      <c r="T121" s="1">
        <v>0</v>
      </c>
      <c r="U121" s="2" t="s">
        <v>0</v>
      </c>
      <c r="V121" s="1">
        <v>0</v>
      </c>
      <c r="W121" s="1">
        <v>-5973600</v>
      </c>
      <c r="X121" s="2" t="s">
        <v>9</v>
      </c>
      <c r="Y121" s="1">
        <v>-955776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41" t="s">
        <v>1</v>
      </c>
      <c r="AN121" s="2" t="s">
        <v>1</v>
      </c>
      <c r="AO121" s="141" t="s">
        <v>1</v>
      </c>
      <c r="AP121" s="2" t="s">
        <v>1</v>
      </c>
    </row>
    <row r="122" spans="1:42" x14ac:dyDescent="0.25">
      <c r="A122" s="2" t="s">
        <v>799</v>
      </c>
      <c r="B122" s="47">
        <v>44329</v>
      </c>
      <c r="C122" s="2" t="s">
        <v>6</v>
      </c>
      <c r="D122" s="2" t="s">
        <v>42</v>
      </c>
      <c r="E122" s="2" t="s">
        <v>219</v>
      </c>
      <c r="F122" s="2" t="s">
        <v>1491</v>
      </c>
      <c r="G122" s="2" t="s">
        <v>3</v>
      </c>
      <c r="H122" s="2" t="s">
        <v>1492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563657608.20000005</v>
      </c>
      <c r="R122" s="1">
        <v>0</v>
      </c>
      <c r="S122" s="1">
        <v>346972202.25</v>
      </c>
      <c r="T122" s="1">
        <v>0</v>
      </c>
      <c r="U122" s="2" t="s">
        <v>0</v>
      </c>
      <c r="V122" s="1">
        <v>0</v>
      </c>
      <c r="W122" s="1">
        <v>186797763.75</v>
      </c>
      <c r="X122" s="2" t="s">
        <v>0</v>
      </c>
      <c r="Y122" s="1">
        <v>29887642.199999999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41" t="s">
        <v>1</v>
      </c>
      <c r="AN122" s="2" t="s">
        <v>1</v>
      </c>
      <c r="AO122" s="141" t="s">
        <v>1</v>
      </c>
      <c r="AP122" s="2" t="s">
        <v>1</v>
      </c>
    </row>
    <row r="123" spans="1:42" x14ac:dyDescent="0.25">
      <c r="A123" s="2" t="s">
        <v>800</v>
      </c>
      <c r="B123" s="47">
        <v>44329</v>
      </c>
      <c r="C123" s="2" t="s">
        <v>6</v>
      </c>
      <c r="D123" s="2" t="s">
        <v>42</v>
      </c>
      <c r="E123" s="2" t="s">
        <v>219</v>
      </c>
      <c r="F123" s="2" t="s">
        <v>1491</v>
      </c>
      <c r="G123" s="2" t="s">
        <v>3</v>
      </c>
      <c r="H123" s="2" t="s">
        <v>1493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972</v>
      </c>
      <c r="P123" s="2" t="s">
        <v>1494</v>
      </c>
      <c r="Q123" s="1">
        <v>42105900</v>
      </c>
      <c r="R123" s="1">
        <v>0</v>
      </c>
      <c r="S123" s="1">
        <v>42105900</v>
      </c>
      <c r="T123" s="1">
        <v>0</v>
      </c>
      <c r="U123" s="2" t="s">
        <v>0</v>
      </c>
      <c r="V123" s="1">
        <v>0</v>
      </c>
      <c r="W123" s="1">
        <v>0</v>
      </c>
      <c r="X123" s="2" t="s">
        <v>0</v>
      </c>
      <c r="Y123" s="1">
        <v>0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41" t="s">
        <v>1</v>
      </c>
      <c r="AN123" s="2" t="s">
        <v>1</v>
      </c>
      <c r="AO123" s="141" t="s">
        <v>1</v>
      </c>
      <c r="AP123" s="2" t="s">
        <v>1</v>
      </c>
    </row>
    <row r="124" spans="1:42" x14ac:dyDescent="0.25">
      <c r="A124" s="2" t="s">
        <v>801</v>
      </c>
      <c r="B124" s="47">
        <v>44329</v>
      </c>
      <c r="C124" s="2" t="s">
        <v>6</v>
      </c>
      <c r="D124" s="2" t="s">
        <v>42</v>
      </c>
      <c r="E124" s="2" t="s">
        <v>219</v>
      </c>
      <c r="F124" s="2" t="s">
        <v>1491</v>
      </c>
      <c r="G124" s="2" t="s">
        <v>3</v>
      </c>
      <c r="H124" s="2" t="s">
        <v>1495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2</v>
      </c>
      <c r="P124" s="2" t="s">
        <v>1</v>
      </c>
      <c r="Q124" s="1">
        <v>564092398.33319986</v>
      </c>
      <c r="R124" s="1">
        <v>0</v>
      </c>
      <c r="S124" s="1">
        <v>432570016.64999998</v>
      </c>
      <c r="T124" s="1">
        <v>0</v>
      </c>
      <c r="U124" s="2" t="s">
        <v>0</v>
      </c>
      <c r="V124" s="1">
        <v>0</v>
      </c>
      <c r="W124" s="1">
        <v>113381363.52000001</v>
      </c>
      <c r="X124" s="2" t="s">
        <v>9</v>
      </c>
      <c r="Y124" s="1">
        <v>18141018.163199998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41" t="s">
        <v>1</v>
      </c>
      <c r="AN124" s="2" t="s">
        <v>1</v>
      </c>
      <c r="AO124" s="141" t="s">
        <v>1</v>
      </c>
      <c r="AP124" s="2" t="s">
        <v>1</v>
      </c>
    </row>
    <row r="125" spans="1:42" x14ac:dyDescent="0.25">
      <c r="A125" s="2" t="s">
        <v>802</v>
      </c>
      <c r="B125" s="47">
        <v>44329</v>
      </c>
      <c r="C125" s="2" t="s">
        <v>6</v>
      </c>
      <c r="D125" s="2" t="s">
        <v>42</v>
      </c>
      <c r="E125" s="2" t="s">
        <v>219</v>
      </c>
      <c r="F125" s="2" t="s">
        <v>1491</v>
      </c>
      <c r="G125" s="2" t="s">
        <v>3</v>
      </c>
      <c r="H125" s="2" t="s">
        <v>1496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756</v>
      </c>
      <c r="P125" s="2" t="s">
        <v>757</v>
      </c>
      <c r="Q125" s="1">
        <v>825987566.39680004</v>
      </c>
      <c r="R125" s="1">
        <v>0</v>
      </c>
      <c r="S125" s="1">
        <v>685102185.60000002</v>
      </c>
      <c r="T125" s="1">
        <v>121452914.48</v>
      </c>
      <c r="U125" s="2" t="s">
        <v>9</v>
      </c>
      <c r="V125" s="1">
        <v>19432466.316799998</v>
      </c>
      <c r="W125" s="1">
        <v>0</v>
      </c>
      <c r="X125" s="2" t="s">
        <v>0</v>
      </c>
      <c r="Y125" s="1">
        <v>0</v>
      </c>
      <c r="Z125" s="1">
        <v>0</v>
      </c>
      <c r="AA125" s="2" t="s">
        <v>0</v>
      </c>
      <c r="AB125" s="1">
        <v>0</v>
      </c>
      <c r="AC125" s="1">
        <v>0</v>
      </c>
      <c r="AD125" s="2" t="s">
        <v>0</v>
      </c>
      <c r="AE125" s="1">
        <v>0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41" t="s">
        <v>1</v>
      </c>
      <c r="AN125" s="2" t="s">
        <v>1</v>
      </c>
      <c r="AO125" s="141" t="s">
        <v>1</v>
      </c>
      <c r="AP125" s="2" t="s">
        <v>1</v>
      </c>
    </row>
    <row r="126" spans="1:42" x14ac:dyDescent="0.25">
      <c r="A126" s="2" t="s">
        <v>803</v>
      </c>
      <c r="B126" s="47">
        <v>44329</v>
      </c>
      <c r="C126" s="2" t="s">
        <v>6</v>
      </c>
      <c r="D126" s="2" t="s">
        <v>42</v>
      </c>
      <c r="E126" s="2" t="s">
        <v>219</v>
      </c>
      <c r="F126" s="2" t="s">
        <v>1491</v>
      </c>
      <c r="G126" s="2" t="s">
        <v>3</v>
      </c>
      <c r="H126" s="2" t="s">
        <v>1497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756</v>
      </c>
      <c r="P126" s="2" t="s">
        <v>757</v>
      </c>
      <c r="Q126" s="1">
        <v>50784927.600000001</v>
      </c>
      <c r="R126" s="1">
        <v>0</v>
      </c>
      <c r="S126" s="1">
        <v>5829000</v>
      </c>
      <c r="T126" s="1">
        <v>38755110</v>
      </c>
      <c r="U126" s="2" t="s">
        <v>9</v>
      </c>
      <c r="V126" s="1">
        <v>6200817.5999999996</v>
      </c>
      <c r="W126" s="1">
        <v>0</v>
      </c>
      <c r="X126" s="2" t="s">
        <v>0</v>
      </c>
      <c r="Y126" s="1">
        <v>0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41" t="s">
        <v>1</v>
      </c>
      <c r="AN126" s="2" t="s">
        <v>1</v>
      </c>
      <c r="AO126" s="141" t="s">
        <v>1</v>
      </c>
      <c r="AP126" s="2" t="s">
        <v>1</v>
      </c>
    </row>
    <row r="127" spans="1:42" x14ac:dyDescent="0.25">
      <c r="A127" s="2" t="s">
        <v>804</v>
      </c>
      <c r="B127" s="47">
        <v>44329</v>
      </c>
      <c r="C127" s="2" t="s">
        <v>6</v>
      </c>
      <c r="D127" s="2" t="s">
        <v>42</v>
      </c>
      <c r="E127" s="2" t="s">
        <v>219</v>
      </c>
      <c r="F127" s="2" t="s">
        <v>1491</v>
      </c>
      <c r="G127" s="2" t="s">
        <v>3</v>
      </c>
      <c r="H127" s="2" t="s">
        <v>1498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258650774.95000002</v>
      </c>
      <c r="R127" s="1">
        <v>0</v>
      </c>
      <c r="S127" s="1">
        <v>110763888.75</v>
      </c>
      <c r="T127" s="1">
        <v>0</v>
      </c>
      <c r="U127" s="2" t="s">
        <v>0</v>
      </c>
      <c r="V127" s="1">
        <v>0</v>
      </c>
      <c r="W127" s="1">
        <v>127488695</v>
      </c>
      <c r="X127" s="2" t="s">
        <v>9</v>
      </c>
      <c r="Y127" s="1">
        <v>20398191.200000003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41" t="s">
        <v>1</v>
      </c>
      <c r="AN127" s="2" t="s">
        <v>1</v>
      </c>
      <c r="AO127" s="141" t="s">
        <v>1</v>
      </c>
      <c r="AP127" s="2" t="s">
        <v>1</v>
      </c>
    </row>
    <row r="128" spans="1:42" x14ac:dyDescent="0.25">
      <c r="A128" s="2" t="s">
        <v>805</v>
      </c>
      <c r="B128" s="47">
        <v>44329</v>
      </c>
      <c r="C128" s="2" t="s">
        <v>6</v>
      </c>
      <c r="D128" s="2" t="s">
        <v>42</v>
      </c>
      <c r="E128" s="2" t="s">
        <v>219</v>
      </c>
      <c r="F128" s="2" t="s">
        <v>1491</v>
      </c>
      <c r="G128" s="2" t="s">
        <v>3</v>
      </c>
      <c r="H128" s="2" t="s">
        <v>1499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1500</v>
      </c>
      <c r="P128" s="2" t="s">
        <v>1501</v>
      </c>
      <c r="Q128" s="1">
        <v>401069651.19999999</v>
      </c>
      <c r="R128" s="1">
        <v>0</v>
      </c>
      <c r="S128" s="1">
        <v>388582460</v>
      </c>
      <c r="T128" s="1">
        <v>10764820</v>
      </c>
      <c r="U128" s="2" t="s">
        <v>9</v>
      </c>
      <c r="V128" s="1">
        <v>1722371.2</v>
      </c>
      <c r="W128" s="1">
        <v>0</v>
      </c>
      <c r="X128" s="2" t="s">
        <v>0</v>
      </c>
      <c r="Y128" s="1">
        <v>0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41" t="s">
        <v>1</v>
      </c>
      <c r="AN128" s="2" t="s">
        <v>1</v>
      </c>
      <c r="AO128" s="141" t="s">
        <v>1</v>
      </c>
      <c r="AP128" s="2" t="s">
        <v>1</v>
      </c>
    </row>
    <row r="129" spans="1:42" x14ac:dyDescent="0.25">
      <c r="A129" s="2" t="s">
        <v>806</v>
      </c>
      <c r="B129" s="47">
        <v>44329</v>
      </c>
      <c r="C129" s="2" t="s">
        <v>6</v>
      </c>
      <c r="D129" s="2" t="s">
        <v>42</v>
      </c>
      <c r="E129" s="2" t="s">
        <v>219</v>
      </c>
      <c r="F129" s="2" t="s">
        <v>1491</v>
      </c>
      <c r="G129" s="2" t="s">
        <v>3</v>
      </c>
      <c r="H129" s="2" t="s">
        <v>1502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501783460.04799992</v>
      </c>
      <c r="R129" s="1">
        <v>0</v>
      </c>
      <c r="S129" s="1">
        <v>366345664.49999994</v>
      </c>
      <c r="T129" s="1">
        <v>0</v>
      </c>
      <c r="U129" s="2" t="s">
        <v>0</v>
      </c>
      <c r="V129" s="1">
        <v>0</v>
      </c>
      <c r="W129" s="1">
        <v>116756720.3</v>
      </c>
      <c r="X129" s="2" t="s">
        <v>9</v>
      </c>
      <c r="Y129" s="1">
        <v>18681075.248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41" t="s">
        <v>1</v>
      </c>
      <c r="AN129" s="2" t="s">
        <v>1</v>
      </c>
      <c r="AO129" s="141" t="s">
        <v>1</v>
      </c>
      <c r="AP129" s="2" t="s">
        <v>1</v>
      </c>
    </row>
    <row r="130" spans="1:42" x14ac:dyDescent="0.25">
      <c r="A130" s="2" t="s">
        <v>867</v>
      </c>
      <c r="B130" s="47">
        <v>44330</v>
      </c>
      <c r="C130" s="2" t="s">
        <v>6</v>
      </c>
      <c r="D130" s="2" t="s">
        <v>42</v>
      </c>
      <c r="E130" s="2" t="s">
        <v>219</v>
      </c>
      <c r="F130" s="2" t="s">
        <v>1503</v>
      </c>
      <c r="G130" s="2" t="s">
        <v>3</v>
      </c>
      <c r="H130" s="2" t="s">
        <v>1504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2873493527.0239992</v>
      </c>
      <c r="R130" s="1">
        <v>0</v>
      </c>
      <c r="S130" s="1">
        <v>2393732486.4999995</v>
      </c>
      <c r="T130" s="1">
        <v>0</v>
      </c>
      <c r="U130" s="2" t="s">
        <v>0</v>
      </c>
      <c r="V130" s="1">
        <v>0</v>
      </c>
      <c r="W130" s="1">
        <v>413587103.90000004</v>
      </c>
      <c r="X130" s="2" t="s">
        <v>9</v>
      </c>
      <c r="Y130" s="1">
        <v>66173936.623999991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41" t="s">
        <v>1</v>
      </c>
      <c r="AN130" s="2" t="s">
        <v>1</v>
      </c>
      <c r="AO130" s="141" t="s">
        <v>1</v>
      </c>
      <c r="AP130" s="2" t="s">
        <v>1</v>
      </c>
    </row>
    <row r="131" spans="1:42" x14ac:dyDescent="0.25">
      <c r="A131" s="2" t="s">
        <v>930</v>
      </c>
      <c r="B131" s="47">
        <v>44331</v>
      </c>
      <c r="C131" s="2" t="s">
        <v>6</v>
      </c>
      <c r="D131" s="2" t="s">
        <v>42</v>
      </c>
      <c r="E131" s="2" t="s">
        <v>219</v>
      </c>
      <c r="F131" s="2" t="s">
        <v>1193</v>
      </c>
      <c r="G131" s="2" t="s">
        <v>3</v>
      </c>
      <c r="H131" s="2" t="s">
        <v>1505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4019180442.0519996</v>
      </c>
      <c r="R131" s="1">
        <v>0</v>
      </c>
      <c r="S131" s="1">
        <v>3018412592.599999</v>
      </c>
      <c r="T131" s="1">
        <v>0</v>
      </c>
      <c r="U131" s="2" t="s">
        <v>0</v>
      </c>
      <c r="V131" s="1">
        <v>0</v>
      </c>
      <c r="W131" s="1">
        <v>862730904.70000017</v>
      </c>
      <c r="X131" s="2" t="s">
        <v>9</v>
      </c>
      <c r="Y131" s="1">
        <v>138036944.752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41" t="s">
        <v>1</v>
      </c>
      <c r="AN131" s="2" t="s">
        <v>1</v>
      </c>
      <c r="AO131" s="141" t="s">
        <v>1</v>
      </c>
      <c r="AP131" s="2" t="s">
        <v>1</v>
      </c>
    </row>
    <row r="132" spans="1:42" x14ac:dyDescent="0.25">
      <c r="A132" s="2" t="s">
        <v>214</v>
      </c>
      <c r="B132" s="47">
        <v>44317</v>
      </c>
      <c r="C132" s="2" t="s">
        <v>6</v>
      </c>
      <c r="D132" s="2" t="s">
        <v>973</v>
      </c>
      <c r="E132" s="2" t="s">
        <v>974</v>
      </c>
      <c r="F132" s="2" t="s">
        <v>1506</v>
      </c>
      <c r="G132" s="2" t="s">
        <v>3</v>
      </c>
      <c r="H132" s="2" t="s">
        <v>1507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2</v>
      </c>
      <c r="P132" s="2" t="s">
        <v>1</v>
      </c>
      <c r="Q132" s="1">
        <v>4005729469.9230013</v>
      </c>
      <c r="R132" s="1">
        <v>0</v>
      </c>
      <c r="S132" s="1">
        <v>3145079237.7750001</v>
      </c>
      <c r="T132" s="1">
        <v>0</v>
      </c>
      <c r="U132" s="2" t="s">
        <v>0</v>
      </c>
      <c r="V132" s="1">
        <v>0</v>
      </c>
      <c r="W132" s="1">
        <v>741939855.30000007</v>
      </c>
      <c r="X132" s="2" t="s">
        <v>0</v>
      </c>
      <c r="Y132" s="1">
        <v>118710376.848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41" t="s">
        <v>1</v>
      </c>
      <c r="AN132" s="2" t="s">
        <v>1</v>
      </c>
      <c r="AO132" s="141" t="s">
        <v>1</v>
      </c>
      <c r="AP132" s="2" t="s">
        <v>1</v>
      </c>
    </row>
    <row r="133" spans="1:42" x14ac:dyDescent="0.25">
      <c r="A133" s="2" t="s">
        <v>174</v>
      </c>
      <c r="B133" s="47">
        <v>44318</v>
      </c>
      <c r="C133" s="2" t="s">
        <v>6</v>
      </c>
      <c r="D133" s="2" t="s">
        <v>973</v>
      </c>
      <c r="E133" s="2" t="s">
        <v>974</v>
      </c>
      <c r="F133" s="2" t="s">
        <v>1508</v>
      </c>
      <c r="G133" s="2" t="s">
        <v>3</v>
      </c>
      <c r="H133" s="2" t="s">
        <v>1509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3203673307.2856002</v>
      </c>
      <c r="R133" s="1">
        <v>0</v>
      </c>
      <c r="S133" s="1">
        <v>2458575438.5499992</v>
      </c>
      <c r="T133" s="1">
        <v>0</v>
      </c>
      <c r="U133" s="2" t="s">
        <v>0</v>
      </c>
      <c r="V133" s="1">
        <v>0</v>
      </c>
      <c r="W133" s="1">
        <v>642325748.91000009</v>
      </c>
      <c r="X133" s="2" t="s">
        <v>9</v>
      </c>
      <c r="Y133" s="1">
        <v>102772119.82560001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41" t="s">
        <v>1</v>
      </c>
      <c r="AN133" s="2" t="s">
        <v>1</v>
      </c>
      <c r="AO133" s="141" t="s">
        <v>1</v>
      </c>
      <c r="AP133" s="2" t="s">
        <v>1</v>
      </c>
    </row>
    <row r="134" spans="1:42" x14ac:dyDescent="0.25">
      <c r="A134" s="2" t="s">
        <v>126</v>
      </c>
      <c r="B134" s="47">
        <v>44319</v>
      </c>
      <c r="C134" s="2" t="s">
        <v>6</v>
      </c>
      <c r="D134" s="2" t="s">
        <v>973</v>
      </c>
      <c r="E134" s="2" t="s">
        <v>974</v>
      </c>
      <c r="F134" s="2" t="s">
        <v>1510</v>
      </c>
      <c r="G134" s="2" t="s">
        <v>3</v>
      </c>
      <c r="H134" s="2" t="s">
        <v>1511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1">
        <v>2206630026.8020005</v>
      </c>
      <c r="R134" s="1">
        <v>0</v>
      </c>
      <c r="S134" s="1">
        <v>1698362690.0500002</v>
      </c>
      <c r="T134" s="1">
        <v>0</v>
      </c>
      <c r="U134" s="2" t="s">
        <v>0</v>
      </c>
      <c r="V134" s="1">
        <v>0</v>
      </c>
      <c r="W134" s="1">
        <v>438161497.19999999</v>
      </c>
      <c r="X134" s="2" t="s">
        <v>9</v>
      </c>
      <c r="Y134" s="1">
        <v>70105839.551999986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41" t="s">
        <v>1</v>
      </c>
      <c r="AN134" s="2" t="s">
        <v>1</v>
      </c>
      <c r="AO134" s="141" t="s">
        <v>1</v>
      </c>
      <c r="AP134" s="2" t="s">
        <v>1</v>
      </c>
    </row>
    <row r="135" spans="1:42" x14ac:dyDescent="0.25">
      <c r="A135" s="2" t="s">
        <v>79</v>
      </c>
      <c r="B135" s="47">
        <v>44320</v>
      </c>
      <c r="C135" s="2" t="s">
        <v>6</v>
      </c>
      <c r="D135" s="2" t="s">
        <v>973</v>
      </c>
      <c r="E135" s="2" t="s">
        <v>974</v>
      </c>
      <c r="F135" s="2" t="s">
        <v>1512</v>
      </c>
      <c r="G135" s="2" t="s">
        <v>3</v>
      </c>
      <c r="H135" s="2" t="s">
        <v>1513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1077634868.181</v>
      </c>
      <c r="R135" s="1">
        <v>0</v>
      </c>
      <c r="S135" s="1">
        <v>864964526.32499993</v>
      </c>
      <c r="T135" s="1">
        <v>0</v>
      </c>
      <c r="U135" s="2" t="s">
        <v>0</v>
      </c>
      <c r="V135" s="1">
        <v>0</v>
      </c>
      <c r="W135" s="1">
        <v>183336501.59999999</v>
      </c>
      <c r="X135" s="2" t="s">
        <v>9</v>
      </c>
      <c r="Y135" s="1">
        <v>29333840.256000005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41" t="s">
        <v>1</v>
      </c>
      <c r="AN135" s="2" t="s">
        <v>1</v>
      </c>
      <c r="AO135" s="141" t="s">
        <v>1</v>
      </c>
      <c r="AP135" s="2" t="s">
        <v>1</v>
      </c>
    </row>
    <row r="136" spans="1:42" x14ac:dyDescent="0.25">
      <c r="A136" s="2" t="s">
        <v>31</v>
      </c>
      <c r="B136" s="47">
        <v>44321</v>
      </c>
      <c r="C136" s="2" t="s">
        <v>6</v>
      </c>
      <c r="D136" s="2" t="s">
        <v>973</v>
      </c>
      <c r="E136" s="2" t="s">
        <v>974</v>
      </c>
      <c r="F136" s="2" t="s">
        <v>1514</v>
      </c>
      <c r="G136" s="2" t="s">
        <v>3</v>
      </c>
      <c r="H136" s="2" t="s">
        <v>1515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1">
        <v>228076054.15799999</v>
      </c>
      <c r="R136" s="1">
        <v>0</v>
      </c>
      <c r="S136" s="1">
        <v>157017642.64999998</v>
      </c>
      <c r="T136" s="1">
        <v>0</v>
      </c>
      <c r="U136" s="2" t="s">
        <v>0</v>
      </c>
      <c r="V136" s="1">
        <v>0</v>
      </c>
      <c r="W136" s="1">
        <v>61257251.299999997</v>
      </c>
      <c r="X136" s="2" t="s">
        <v>9</v>
      </c>
      <c r="Y136" s="1">
        <v>9801160.2080000006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41" t="s">
        <v>1</v>
      </c>
      <c r="AN136" s="2" t="s">
        <v>1</v>
      </c>
      <c r="AO136" s="141" t="s">
        <v>1</v>
      </c>
      <c r="AP136" s="2" t="s">
        <v>1</v>
      </c>
    </row>
    <row r="137" spans="1:42" x14ac:dyDescent="0.25">
      <c r="A137" s="2" t="s">
        <v>30</v>
      </c>
      <c r="B137" s="47">
        <v>44321</v>
      </c>
      <c r="C137" s="2" t="s">
        <v>6</v>
      </c>
      <c r="D137" s="2" t="s">
        <v>973</v>
      </c>
      <c r="E137" s="2" t="s">
        <v>974</v>
      </c>
      <c r="F137" s="2" t="s">
        <v>1514</v>
      </c>
      <c r="G137" s="2" t="s">
        <v>3</v>
      </c>
      <c r="H137" s="2" t="s">
        <v>1516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1517</v>
      </c>
      <c r="P137" s="2" t="s">
        <v>1518</v>
      </c>
      <c r="Q137" s="1">
        <v>36449000</v>
      </c>
      <c r="R137" s="1">
        <v>0</v>
      </c>
      <c r="S137" s="1">
        <v>36449000</v>
      </c>
      <c r="T137" s="1">
        <v>0</v>
      </c>
      <c r="U137" s="2" t="s">
        <v>0</v>
      </c>
      <c r="V137" s="1">
        <v>0</v>
      </c>
      <c r="W137" s="1">
        <v>0</v>
      </c>
      <c r="X137" s="2" t="s">
        <v>0</v>
      </c>
      <c r="Y137" s="1">
        <v>0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41" t="s">
        <v>1</v>
      </c>
      <c r="AN137" s="2" t="s">
        <v>1</v>
      </c>
      <c r="AO137" s="141" t="s">
        <v>1</v>
      </c>
      <c r="AP137" s="2" t="s">
        <v>1</v>
      </c>
    </row>
    <row r="138" spans="1:42" x14ac:dyDescent="0.25">
      <c r="A138" s="2" t="s">
        <v>29</v>
      </c>
      <c r="B138" s="47">
        <v>44321</v>
      </c>
      <c r="C138" s="2" t="s">
        <v>6</v>
      </c>
      <c r="D138" s="2" t="s">
        <v>973</v>
      </c>
      <c r="E138" s="2" t="s">
        <v>974</v>
      </c>
      <c r="F138" s="2" t="s">
        <v>1514</v>
      </c>
      <c r="G138" s="2" t="s">
        <v>3</v>
      </c>
      <c r="H138" s="2" t="s">
        <v>1519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1511286044.7500002</v>
      </c>
      <c r="R138" s="1">
        <v>0</v>
      </c>
      <c r="S138" s="1">
        <v>1130256522.3000002</v>
      </c>
      <c r="T138" s="1">
        <v>0</v>
      </c>
      <c r="U138" s="2" t="s">
        <v>0</v>
      </c>
      <c r="V138" s="1">
        <v>0</v>
      </c>
      <c r="W138" s="1">
        <v>328473726.25</v>
      </c>
      <c r="X138" s="2" t="s">
        <v>0</v>
      </c>
      <c r="Y138" s="1">
        <v>52555796.199999981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41" t="s">
        <v>1</v>
      </c>
      <c r="AN138" s="2" t="s">
        <v>1</v>
      </c>
      <c r="AO138" s="141" t="s">
        <v>1</v>
      </c>
      <c r="AP138" s="2" t="s">
        <v>1</v>
      </c>
    </row>
    <row r="139" spans="1:42" x14ac:dyDescent="0.25">
      <c r="A139" s="2" t="s">
        <v>427</v>
      </c>
      <c r="B139" s="47">
        <v>44322</v>
      </c>
      <c r="C139" s="2" t="s">
        <v>6</v>
      </c>
      <c r="D139" s="2" t="s">
        <v>973</v>
      </c>
      <c r="E139" s="2" t="s">
        <v>974</v>
      </c>
      <c r="F139" s="2" t="s">
        <v>1520</v>
      </c>
      <c r="G139" s="2" t="s">
        <v>3</v>
      </c>
      <c r="H139" s="2" t="s">
        <v>1521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2162684844.2120004</v>
      </c>
      <c r="R139" s="1">
        <v>0</v>
      </c>
      <c r="S139" s="1">
        <v>1563216206.7000003</v>
      </c>
      <c r="T139" s="1">
        <v>0</v>
      </c>
      <c r="U139" s="2" t="s">
        <v>0</v>
      </c>
      <c r="V139" s="1">
        <v>0</v>
      </c>
      <c r="W139" s="1">
        <v>516783308.19999993</v>
      </c>
      <c r="X139" s="2" t="s">
        <v>0</v>
      </c>
      <c r="Y139" s="1">
        <v>82685329.311999977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41" t="s">
        <v>1</v>
      </c>
      <c r="AN139" s="2" t="s">
        <v>1</v>
      </c>
      <c r="AO139" s="141" t="s">
        <v>1</v>
      </c>
      <c r="AP139" s="2" t="s">
        <v>1</v>
      </c>
    </row>
    <row r="140" spans="1:42" x14ac:dyDescent="0.25">
      <c r="A140" s="2" t="s">
        <v>428</v>
      </c>
      <c r="B140" s="47">
        <v>44322</v>
      </c>
      <c r="C140" s="2" t="s">
        <v>6</v>
      </c>
      <c r="D140" s="2" t="s">
        <v>973</v>
      </c>
      <c r="E140" s="2" t="s">
        <v>974</v>
      </c>
      <c r="F140" s="2" t="s">
        <v>1520</v>
      </c>
      <c r="G140" s="2" t="s">
        <v>13</v>
      </c>
      <c r="H140" s="2" t="s">
        <v>1</v>
      </c>
      <c r="I140" s="1" t="s">
        <v>1083</v>
      </c>
      <c r="J140" s="1" t="s">
        <v>1</v>
      </c>
      <c r="K140" s="1" t="s">
        <v>1522</v>
      </c>
      <c r="L140" s="1" t="s">
        <v>1523</v>
      </c>
      <c r="M140" s="1">
        <v>139448995</v>
      </c>
      <c r="N140" s="2" t="s">
        <v>12</v>
      </c>
      <c r="O140" s="2" t="s">
        <v>1524</v>
      </c>
      <c r="P140" s="2" t="s">
        <v>1525</v>
      </c>
      <c r="Q140" s="1">
        <v>-139448995</v>
      </c>
      <c r="R140" s="1">
        <v>0</v>
      </c>
      <c r="S140" s="1">
        <v>-118891185</v>
      </c>
      <c r="T140" s="1">
        <v>0</v>
      </c>
      <c r="U140" s="2" t="s">
        <v>0</v>
      </c>
      <c r="V140" s="1">
        <v>0</v>
      </c>
      <c r="W140" s="1">
        <v>-17722250</v>
      </c>
      <c r="X140" s="2" t="s">
        <v>9</v>
      </c>
      <c r="Y140" s="1">
        <v>-2835560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41" t="s">
        <v>1</v>
      </c>
      <c r="AN140" s="2" t="s">
        <v>1</v>
      </c>
      <c r="AO140" s="141" t="s">
        <v>1</v>
      </c>
      <c r="AP140" s="2" t="s">
        <v>1</v>
      </c>
    </row>
    <row r="141" spans="1:42" x14ac:dyDescent="0.25">
      <c r="A141" s="2" t="s">
        <v>484</v>
      </c>
      <c r="B141" s="47">
        <v>44323</v>
      </c>
      <c r="C141" s="2" t="s">
        <v>6</v>
      </c>
      <c r="D141" s="2" t="s">
        <v>973</v>
      </c>
      <c r="E141" s="2" t="s">
        <v>974</v>
      </c>
      <c r="F141" s="2" t="s">
        <v>1526</v>
      </c>
      <c r="G141" s="2" t="s">
        <v>3</v>
      </c>
      <c r="H141" s="2" t="s">
        <v>1527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2</v>
      </c>
      <c r="P141" s="2" t="s">
        <v>1</v>
      </c>
      <c r="Q141" s="1">
        <v>2590099295.0679994</v>
      </c>
      <c r="R141" s="1">
        <v>0</v>
      </c>
      <c r="S141" s="1">
        <v>2082587174.7499998</v>
      </c>
      <c r="T141" s="1">
        <v>0</v>
      </c>
      <c r="U141" s="2" t="s">
        <v>0</v>
      </c>
      <c r="V141" s="1">
        <v>0</v>
      </c>
      <c r="W141" s="1">
        <v>437510448.54999995</v>
      </c>
      <c r="X141" s="2" t="s">
        <v>0</v>
      </c>
      <c r="Y141" s="1">
        <v>70001671.767999992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41" t="s">
        <v>1</v>
      </c>
      <c r="AN141" s="2" t="s">
        <v>1</v>
      </c>
      <c r="AO141" s="141" t="s">
        <v>1</v>
      </c>
      <c r="AP141" s="2" t="s">
        <v>1</v>
      </c>
    </row>
    <row r="142" spans="1:42" x14ac:dyDescent="0.25">
      <c r="A142" s="2" t="s">
        <v>536</v>
      </c>
      <c r="B142" s="47">
        <v>44324</v>
      </c>
      <c r="C142" s="2" t="s">
        <v>6</v>
      </c>
      <c r="D142" s="2" t="s">
        <v>973</v>
      </c>
      <c r="E142" s="2" t="s">
        <v>974</v>
      </c>
      <c r="F142" s="2" t="s">
        <v>1528</v>
      </c>
      <c r="G142" s="2" t="s">
        <v>3</v>
      </c>
      <c r="H142" s="2" t="s">
        <v>1529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890262176.91599989</v>
      </c>
      <c r="R142" s="1">
        <v>0</v>
      </c>
      <c r="S142" s="1">
        <v>782657404.20000005</v>
      </c>
      <c r="T142" s="1">
        <v>0</v>
      </c>
      <c r="U142" s="2" t="s">
        <v>0</v>
      </c>
      <c r="V142" s="1">
        <v>0</v>
      </c>
      <c r="W142" s="1">
        <v>92762735.099999994</v>
      </c>
      <c r="X142" s="2" t="s">
        <v>9</v>
      </c>
      <c r="Y142" s="1">
        <v>14842037.616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41" t="s">
        <v>1</v>
      </c>
      <c r="AN142" s="2" t="s">
        <v>1</v>
      </c>
      <c r="AO142" s="141" t="s">
        <v>1</v>
      </c>
      <c r="AP142" s="2" t="s">
        <v>1</v>
      </c>
    </row>
    <row r="143" spans="1:42" x14ac:dyDescent="0.25">
      <c r="A143" s="2" t="s">
        <v>537</v>
      </c>
      <c r="B143" s="47">
        <v>44324</v>
      </c>
      <c r="C143" s="2" t="s">
        <v>6</v>
      </c>
      <c r="D143" s="2" t="s">
        <v>973</v>
      </c>
      <c r="E143" s="2" t="s">
        <v>974</v>
      </c>
      <c r="F143" s="2" t="s">
        <v>1528</v>
      </c>
      <c r="G143" s="2" t="s">
        <v>3</v>
      </c>
      <c r="H143" s="2" t="s">
        <v>1530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411</v>
      </c>
      <c r="P143" s="2" t="s">
        <v>412</v>
      </c>
      <c r="Q143" s="1">
        <v>66005895.899999999</v>
      </c>
      <c r="R143" s="1">
        <v>0</v>
      </c>
      <c r="S143" s="1">
        <v>57742821.5</v>
      </c>
      <c r="T143" s="1">
        <v>7123340</v>
      </c>
      <c r="U143" s="2" t="s">
        <v>9</v>
      </c>
      <c r="V143" s="1">
        <v>1139734.3999999999</v>
      </c>
      <c r="W143" s="1">
        <v>0</v>
      </c>
      <c r="X143" s="2" t="s">
        <v>0</v>
      </c>
      <c r="Y143" s="1">
        <v>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41" t="s">
        <v>1</v>
      </c>
      <c r="AN143" s="2" t="s">
        <v>1</v>
      </c>
      <c r="AO143" s="141" t="s">
        <v>1</v>
      </c>
      <c r="AP143" s="2" t="s">
        <v>1</v>
      </c>
    </row>
    <row r="144" spans="1:42" x14ac:dyDescent="0.25">
      <c r="A144" s="2" t="s">
        <v>538</v>
      </c>
      <c r="B144" s="47">
        <v>44324</v>
      </c>
      <c r="C144" s="2" t="s">
        <v>6</v>
      </c>
      <c r="D144" s="2" t="s">
        <v>973</v>
      </c>
      <c r="E144" s="2" t="s">
        <v>974</v>
      </c>
      <c r="F144" s="2" t="s">
        <v>1528</v>
      </c>
      <c r="G144" s="2" t="s">
        <v>3</v>
      </c>
      <c r="H144" s="2" t="s">
        <v>1531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2533568686.9880004</v>
      </c>
      <c r="R144" s="1">
        <v>0</v>
      </c>
      <c r="S144" s="1">
        <v>1855068067.8999999</v>
      </c>
      <c r="T144" s="1">
        <v>0</v>
      </c>
      <c r="U144" s="2" t="s">
        <v>0</v>
      </c>
      <c r="V144" s="1">
        <v>0</v>
      </c>
      <c r="W144" s="1">
        <v>584914326.79999995</v>
      </c>
      <c r="X144" s="2" t="s">
        <v>0</v>
      </c>
      <c r="Y144" s="1">
        <v>93586292.288000003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41" t="s">
        <v>1</v>
      </c>
      <c r="AN144" s="2" t="s">
        <v>1</v>
      </c>
      <c r="AO144" s="141" t="s">
        <v>1</v>
      </c>
      <c r="AP144" s="2" t="s">
        <v>1</v>
      </c>
    </row>
    <row r="145" spans="1:42" x14ac:dyDescent="0.25">
      <c r="A145" s="2" t="s">
        <v>539</v>
      </c>
      <c r="B145" s="47">
        <v>44324</v>
      </c>
      <c r="C145" s="2" t="s">
        <v>6</v>
      </c>
      <c r="D145" s="2" t="s">
        <v>973</v>
      </c>
      <c r="E145" s="2" t="s">
        <v>974</v>
      </c>
      <c r="F145" s="2" t="s">
        <v>1528</v>
      </c>
      <c r="G145" s="2" t="s">
        <v>13</v>
      </c>
      <c r="H145" s="2" t="s">
        <v>1</v>
      </c>
      <c r="I145" s="1" t="s">
        <v>1093</v>
      </c>
      <c r="J145" s="1" t="s">
        <v>1</v>
      </c>
      <c r="K145" s="1" t="s">
        <v>1532</v>
      </c>
      <c r="L145" s="1" t="s">
        <v>1369</v>
      </c>
      <c r="M145" s="1">
        <v>110668979.40000001</v>
      </c>
      <c r="N145" s="2" t="s">
        <v>12</v>
      </c>
      <c r="O145" s="2" t="s">
        <v>1533</v>
      </c>
      <c r="P145" s="2" t="s">
        <v>1534</v>
      </c>
      <c r="Q145" s="1">
        <v>-2238600</v>
      </c>
      <c r="R145" s="1">
        <v>0</v>
      </c>
      <c r="S145" s="1">
        <v>-2238600</v>
      </c>
      <c r="T145" s="1">
        <v>0</v>
      </c>
      <c r="U145" s="2" t="s">
        <v>0</v>
      </c>
      <c r="V145" s="1">
        <v>0</v>
      </c>
      <c r="W145" s="1">
        <v>0</v>
      </c>
      <c r="X145" s="2" t="s">
        <v>0</v>
      </c>
      <c r="Y145" s="1">
        <v>0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41" t="s">
        <v>1</v>
      </c>
      <c r="AN145" s="2" t="s">
        <v>1</v>
      </c>
      <c r="AO145" s="141" t="s">
        <v>1</v>
      </c>
      <c r="AP145" s="2" t="s">
        <v>1</v>
      </c>
    </row>
    <row r="146" spans="1:42" x14ac:dyDescent="0.25">
      <c r="A146" s="2" t="s">
        <v>568</v>
      </c>
      <c r="B146" s="47">
        <v>44325</v>
      </c>
      <c r="C146" s="2" t="s">
        <v>6</v>
      </c>
      <c r="D146" s="2" t="s">
        <v>973</v>
      </c>
      <c r="E146" s="2" t="s">
        <v>974</v>
      </c>
      <c r="F146" s="2" t="s">
        <v>1535</v>
      </c>
      <c r="G146" s="2" t="s">
        <v>3</v>
      </c>
      <c r="H146" s="2" t="s">
        <v>1536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2229228252.8359995</v>
      </c>
      <c r="R146" s="1">
        <v>0</v>
      </c>
      <c r="S146" s="1">
        <v>1672326068.9000001</v>
      </c>
      <c r="T146" s="1">
        <v>0</v>
      </c>
      <c r="U146" s="2" t="s">
        <v>0</v>
      </c>
      <c r="V146" s="1">
        <v>0</v>
      </c>
      <c r="W146" s="1">
        <v>480088089.60000002</v>
      </c>
      <c r="X146" s="2" t="s">
        <v>0</v>
      </c>
      <c r="Y146" s="1">
        <v>76814094.335999981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41" t="s">
        <v>1</v>
      </c>
      <c r="AN146" s="2" t="s">
        <v>1</v>
      </c>
      <c r="AO146" s="141" t="s">
        <v>1</v>
      </c>
      <c r="AP146" s="2" t="s">
        <v>1</v>
      </c>
    </row>
    <row r="147" spans="1:42" x14ac:dyDescent="0.25">
      <c r="A147" s="2" t="s">
        <v>638</v>
      </c>
      <c r="B147" s="47">
        <v>44326</v>
      </c>
      <c r="C147" s="2" t="s">
        <v>6</v>
      </c>
      <c r="D147" s="2" t="s">
        <v>973</v>
      </c>
      <c r="E147" s="2" t="s">
        <v>974</v>
      </c>
      <c r="F147" s="2" t="s">
        <v>1537</v>
      </c>
      <c r="G147" s="2" t="s">
        <v>3</v>
      </c>
      <c r="H147" s="2" t="s">
        <v>1538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826897814.88999999</v>
      </c>
      <c r="R147" s="1">
        <v>0</v>
      </c>
      <c r="S147" s="1">
        <v>668143414.75</v>
      </c>
      <c r="T147" s="1">
        <v>0</v>
      </c>
      <c r="U147" s="2" t="s">
        <v>0</v>
      </c>
      <c r="V147" s="1">
        <v>0</v>
      </c>
      <c r="W147" s="1">
        <v>136857241.5</v>
      </c>
      <c r="X147" s="2" t="s">
        <v>0</v>
      </c>
      <c r="Y147" s="1">
        <v>21897158.640000001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41" t="s">
        <v>1</v>
      </c>
      <c r="AN147" s="2" t="s">
        <v>1</v>
      </c>
      <c r="AO147" s="141" t="s">
        <v>1</v>
      </c>
      <c r="AP147" s="2" t="s">
        <v>1</v>
      </c>
    </row>
    <row r="148" spans="1:42" x14ac:dyDescent="0.25">
      <c r="A148" s="2" t="s">
        <v>639</v>
      </c>
      <c r="B148" s="47">
        <v>44326</v>
      </c>
      <c r="C148" s="2" t="s">
        <v>6</v>
      </c>
      <c r="D148" s="2" t="s">
        <v>973</v>
      </c>
      <c r="E148" s="2" t="s">
        <v>974</v>
      </c>
      <c r="F148" s="2" t="s">
        <v>1537</v>
      </c>
      <c r="G148" s="2" t="s">
        <v>3</v>
      </c>
      <c r="H148" s="2" t="s">
        <v>1539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1540</v>
      </c>
      <c r="P148" s="2" t="s">
        <v>1541</v>
      </c>
      <c r="Q148" s="1">
        <v>20013658</v>
      </c>
      <c r="R148" s="1">
        <v>0</v>
      </c>
      <c r="S148" s="1">
        <v>12123454</v>
      </c>
      <c r="T148" s="1">
        <v>6801900</v>
      </c>
      <c r="U148" s="2" t="s">
        <v>9</v>
      </c>
      <c r="V148" s="1">
        <v>1088304</v>
      </c>
      <c r="W148" s="1">
        <v>0</v>
      </c>
      <c r="X148" s="2" t="s">
        <v>0</v>
      </c>
      <c r="Y148" s="1">
        <v>0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41" t="s">
        <v>1</v>
      </c>
      <c r="AN148" s="2" t="s">
        <v>1</v>
      </c>
      <c r="AO148" s="141" t="s">
        <v>1</v>
      </c>
      <c r="AP148" s="2" t="s">
        <v>1</v>
      </c>
    </row>
    <row r="149" spans="1:42" x14ac:dyDescent="0.25">
      <c r="A149" s="2" t="s">
        <v>640</v>
      </c>
      <c r="B149" s="47">
        <v>44326</v>
      </c>
      <c r="C149" s="2" t="s">
        <v>6</v>
      </c>
      <c r="D149" s="2" t="s">
        <v>973</v>
      </c>
      <c r="E149" s="2" t="s">
        <v>974</v>
      </c>
      <c r="F149" s="2" t="s">
        <v>1537</v>
      </c>
      <c r="G149" s="2" t="s">
        <v>3</v>
      </c>
      <c r="H149" s="2" t="s">
        <v>1542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435173401.74999994</v>
      </c>
      <c r="R149" s="1">
        <v>0</v>
      </c>
      <c r="S149" s="1">
        <v>334957823.35000002</v>
      </c>
      <c r="T149" s="1">
        <v>0</v>
      </c>
      <c r="U149" s="2" t="s">
        <v>0</v>
      </c>
      <c r="V149" s="1">
        <v>0</v>
      </c>
      <c r="W149" s="1">
        <v>86392740</v>
      </c>
      <c r="X149" s="2" t="s">
        <v>9</v>
      </c>
      <c r="Y149" s="1">
        <v>13822838.4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41" t="s">
        <v>1</v>
      </c>
      <c r="AN149" s="2" t="s">
        <v>1</v>
      </c>
      <c r="AO149" s="141" t="s">
        <v>1</v>
      </c>
      <c r="AP149" s="2" t="s">
        <v>1</v>
      </c>
    </row>
    <row r="150" spans="1:42" x14ac:dyDescent="0.25">
      <c r="A150" s="2" t="s">
        <v>677</v>
      </c>
      <c r="B150" s="47">
        <v>44327</v>
      </c>
      <c r="C150" s="2" t="s">
        <v>6</v>
      </c>
      <c r="D150" s="2" t="s">
        <v>973</v>
      </c>
      <c r="E150" s="2" t="s">
        <v>974</v>
      </c>
      <c r="F150" s="2" t="s">
        <v>1543</v>
      </c>
      <c r="G150" s="2" t="s">
        <v>3</v>
      </c>
      <c r="H150" s="2" t="s">
        <v>1544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1930870213.1015999</v>
      </c>
      <c r="R150" s="1">
        <v>0</v>
      </c>
      <c r="S150" s="1">
        <v>1519498515.25</v>
      </c>
      <c r="T150" s="1">
        <v>0</v>
      </c>
      <c r="U150" s="2" t="s">
        <v>0</v>
      </c>
      <c r="V150" s="1">
        <v>0</v>
      </c>
      <c r="W150" s="1">
        <v>354630774.00999999</v>
      </c>
      <c r="X150" s="2" t="s">
        <v>9</v>
      </c>
      <c r="Y150" s="1">
        <v>56740923.841599993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41" t="s">
        <v>1</v>
      </c>
      <c r="AN150" s="2" t="s">
        <v>1</v>
      </c>
      <c r="AO150" s="141" t="s">
        <v>1</v>
      </c>
      <c r="AP150" s="2" t="s">
        <v>1</v>
      </c>
    </row>
    <row r="151" spans="1:42" x14ac:dyDescent="0.25">
      <c r="A151" s="2" t="s">
        <v>768</v>
      </c>
      <c r="B151" s="47">
        <v>44328</v>
      </c>
      <c r="C151" s="2" t="s">
        <v>6</v>
      </c>
      <c r="D151" s="2" t="s">
        <v>973</v>
      </c>
      <c r="E151" s="2" t="s">
        <v>974</v>
      </c>
      <c r="F151" s="2" t="s">
        <v>1545</v>
      </c>
      <c r="G151" s="2" t="s">
        <v>3</v>
      </c>
      <c r="H151" s="2" t="s">
        <v>1546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1">
        <v>1423182113.8216</v>
      </c>
      <c r="R151" s="1">
        <v>0</v>
      </c>
      <c r="S151" s="1">
        <v>968964679.75</v>
      </c>
      <c r="T151" s="1">
        <v>0</v>
      </c>
      <c r="U151" s="2" t="s">
        <v>0</v>
      </c>
      <c r="V151" s="1">
        <v>0</v>
      </c>
      <c r="W151" s="1">
        <v>391566753.50999999</v>
      </c>
      <c r="X151" s="2" t="s">
        <v>0</v>
      </c>
      <c r="Y151" s="1">
        <v>62650680.5616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41" t="s">
        <v>1</v>
      </c>
      <c r="AN151" s="2" t="s">
        <v>1</v>
      </c>
      <c r="AO151" s="141" t="s">
        <v>1</v>
      </c>
      <c r="AP151" s="2" t="s">
        <v>1</v>
      </c>
    </row>
    <row r="152" spans="1:42" x14ac:dyDescent="0.25">
      <c r="A152" s="2" t="s">
        <v>769</v>
      </c>
      <c r="B152" s="47">
        <v>44328</v>
      </c>
      <c r="C152" s="2" t="s">
        <v>6</v>
      </c>
      <c r="D152" s="2" t="s">
        <v>973</v>
      </c>
      <c r="E152" s="2" t="s">
        <v>974</v>
      </c>
      <c r="F152" s="2" t="s">
        <v>1545</v>
      </c>
      <c r="G152" s="2" t="s">
        <v>13</v>
      </c>
      <c r="H152" s="2" t="s">
        <v>1</v>
      </c>
      <c r="I152" s="1" t="s">
        <v>1094</v>
      </c>
      <c r="J152" s="1" t="s">
        <v>1</v>
      </c>
      <c r="K152" s="1" t="s">
        <v>1547</v>
      </c>
      <c r="L152" s="1" t="s">
        <v>1548</v>
      </c>
      <c r="M152" s="1">
        <v>145940587.46000001</v>
      </c>
      <c r="N152" s="2" t="s">
        <v>12</v>
      </c>
      <c r="O152" s="2" t="s">
        <v>1549</v>
      </c>
      <c r="P152" s="2" t="s">
        <v>1550</v>
      </c>
      <c r="Q152" s="1">
        <v>-5700000</v>
      </c>
      <c r="R152" s="1">
        <v>0</v>
      </c>
      <c r="S152" s="1">
        <v>-5700000</v>
      </c>
      <c r="T152" s="1">
        <v>0</v>
      </c>
      <c r="U152" s="2" t="s">
        <v>0</v>
      </c>
      <c r="V152" s="1">
        <v>0</v>
      </c>
      <c r="W152" s="1">
        <v>0</v>
      </c>
      <c r="X152" s="2" t="s">
        <v>0</v>
      </c>
      <c r="Y152" s="1">
        <v>0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41" t="s">
        <v>1</v>
      </c>
      <c r="AN152" s="2" t="s">
        <v>1</v>
      </c>
      <c r="AO152" s="141" t="s">
        <v>1</v>
      </c>
      <c r="AP152" s="2" t="s">
        <v>1</v>
      </c>
    </row>
    <row r="153" spans="1:42" x14ac:dyDescent="0.25">
      <c r="A153" s="2" t="s">
        <v>816</v>
      </c>
      <c r="B153" s="47">
        <v>44329</v>
      </c>
      <c r="C153" s="2" t="s">
        <v>6</v>
      </c>
      <c r="D153" s="2" t="s">
        <v>973</v>
      </c>
      <c r="E153" s="2" t="s">
        <v>974</v>
      </c>
      <c r="F153" s="2" t="s">
        <v>1551</v>
      </c>
      <c r="G153" s="2" t="s">
        <v>3</v>
      </c>
      <c r="H153" s="2" t="s">
        <v>1552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2</v>
      </c>
      <c r="P153" s="2" t="s">
        <v>1</v>
      </c>
      <c r="Q153" s="1">
        <v>2132302159.892</v>
      </c>
      <c r="R153" s="1">
        <v>0</v>
      </c>
      <c r="S153" s="1">
        <v>1596684247.1500003</v>
      </c>
      <c r="T153" s="1">
        <v>0</v>
      </c>
      <c r="U153" s="2" t="s">
        <v>0</v>
      </c>
      <c r="V153" s="1">
        <v>0</v>
      </c>
      <c r="W153" s="1">
        <v>461739579.94999999</v>
      </c>
      <c r="X153" s="2" t="s">
        <v>0</v>
      </c>
      <c r="Y153" s="1">
        <v>73878332.792000011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41" t="s">
        <v>1</v>
      </c>
      <c r="AN153" s="2" t="s">
        <v>1</v>
      </c>
      <c r="AO153" s="141" t="s">
        <v>1</v>
      </c>
      <c r="AP153" s="2" t="s">
        <v>1</v>
      </c>
    </row>
    <row r="154" spans="1:42" x14ac:dyDescent="0.25">
      <c r="A154" s="2" t="s">
        <v>880</v>
      </c>
      <c r="B154" s="47">
        <v>44330</v>
      </c>
      <c r="C154" s="2" t="s">
        <v>6</v>
      </c>
      <c r="D154" s="2" t="s">
        <v>973</v>
      </c>
      <c r="E154" s="2" t="s">
        <v>974</v>
      </c>
      <c r="F154" s="2" t="s">
        <v>1553</v>
      </c>
      <c r="G154" s="2" t="s">
        <v>3</v>
      </c>
      <c r="H154" s="2" t="s">
        <v>1554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1552960786.8959999</v>
      </c>
      <c r="R154" s="1">
        <v>0</v>
      </c>
      <c r="S154" s="1">
        <v>1164666208.4000001</v>
      </c>
      <c r="T154" s="1">
        <v>0</v>
      </c>
      <c r="U154" s="2" t="s">
        <v>0</v>
      </c>
      <c r="V154" s="1">
        <v>0</v>
      </c>
      <c r="W154" s="1">
        <v>334736705.59999996</v>
      </c>
      <c r="X154" s="2" t="s">
        <v>9</v>
      </c>
      <c r="Y154" s="1">
        <v>53557872.895999998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41" t="s">
        <v>1</v>
      </c>
      <c r="AN154" s="2" t="s">
        <v>1</v>
      </c>
      <c r="AO154" s="141" t="s">
        <v>1</v>
      </c>
      <c r="AP154" s="2" t="s">
        <v>1</v>
      </c>
    </row>
    <row r="155" spans="1:42" x14ac:dyDescent="0.25">
      <c r="A155" s="2" t="s">
        <v>881</v>
      </c>
      <c r="B155" s="47">
        <v>44330</v>
      </c>
      <c r="C155" s="2" t="s">
        <v>6</v>
      </c>
      <c r="D155" s="2" t="s">
        <v>973</v>
      </c>
      <c r="E155" s="2" t="s">
        <v>974</v>
      </c>
      <c r="F155" s="2" t="s">
        <v>1553</v>
      </c>
      <c r="G155" s="2" t="s">
        <v>3</v>
      </c>
      <c r="H155" s="2" t="s">
        <v>1555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962</v>
      </c>
      <c r="P155" s="2" t="s">
        <v>1077</v>
      </c>
      <c r="Q155" s="1">
        <v>17071060</v>
      </c>
      <c r="R155" s="1">
        <v>0</v>
      </c>
      <c r="S155" s="1">
        <v>17071060</v>
      </c>
      <c r="T155" s="1">
        <v>0</v>
      </c>
      <c r="U155" s="2" t="s">
        <v>0</v>
      </c>
      <c r="V155" s="1">
        <v>0</v>
      </c>
      <c r="W155" s="1">
        <v>0</v>
      </c>
      <c r="X155" s="2" t="s">
        <v>0</v>
      </c>
      <c r="Y155" s="1">
        <v>0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41" t="s">
        <v>1</v>
      </c>
      <c r="AN155" s="2" t="s">
        <v>1</v>
      </c>
      <c r="AO155" s="141" t="s">
        <v>1</v>
      </c>
      <c r="AP155" s="2" t="s">
        <v>1</v>
      </c>
    </row>
    <row r="156" spans="1:42" x14ac:dyDescent="0.25">
      <c r="A156" s="2" t="s">
        <v>882</v>
      </c>
      <c r="B156" s="47">
        <v>44330</v>
      </c>
      <c r="C156" s="2" t="s">
        <v>6</v>
      </c>
      <c r="D156" s="2" t="s">
        <v>973</v>
      </c>
      <c r="E156" s="2" t="s">
        <v>974</v>
      </c>
      <c r="F156" s="2" t="s">
        <v>1553</v>
      </c>
      <c r="G156" s="2" t="s">
        <v>3</v>
      </c>
      <c r="H156" s="2" t="s">
        <v>1556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1634329698.8035996</v>
      </c>
      <c r="R156" s="1">
        <v>0</v>
      </c>
      <c r="S156" s="1">
        <v>1292374880.8</v>
      </c>
      <c r="T156" s="1">
        <v>0</v>
      </c>
      <c r="U156" s="2" t="s">
        <v>0</v>
      </c>
      <c r="V156" s="1">
        <v>0</v>
      </c>
      <c r="W156" s="1">
        <v>294788636.21000004</v>
      </c>
      <c r="X156" s="2" t="s">
        <v>0</v>
      </c>
      <c r="Y156" s="1">
        <v>47166181.793600008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41" t="s">
        <v>1</v>
      </c>
      <c r="AN156" s="2" t="s">
        <v>1</v>
      </c>
      <c r="AO156" s="141" t="s">
        <v>1</v>
      </c>
      <c r="AP156" s="2" t="s">
        <v>1</v>
      </c>
    </row>
    <row r="157" spans="1:42" x14ac:dyDescent="0.25">
      <c r="A157" s="2" t="s">
        <v>883</v>
      </c>
      <c r="B157" s="47">
        <v>44330</v>
      </c>
      <c r="C157" s="2" t="s">
        <v>6</v>
      </c>
      <c r="D157" s="2" t="s">
        <v>973</v>
      </c>
      <c r="E157" s="2" t="s">
        <v>974</v>
      </c>
      <c r="F157" s="2" t="s">
        <v>1553</v>
      </c>
      <c r="G157" s="2" t="s">
        <v>13</v>
      </c>
      <c r="H157" s="2" t="s">
        <v>1</v>
      </c>
      <c r="I157" s="1" t="s">
        <v>1133</v>
      </c>
      <c r="J157" s="1" t="s">
        <v>1</v>
      </c>
      <c r="K157" s="1" t="s">
        <v>1557</v>
      </c>
      <c r="L157" s="1" t="s">
        <v>1441</v>
      </c>
      <c r="M157" s="1">
        <v>5075200</v>
      </c>
      <c r="N157" s="2" t="s">
        <v>12</v>
      </c>
      <c r="O157" s="2" t="s">
        <v>1558</v>
      </c>
      <c r="P157" s="2" t="s">
        <v>1559</v>
      </c>
      <c r="Q157" s="1">
        <v>-5075200</v>
      </c>
      <c r="R157" s="1">
        <v>0</v>
      </c>
      <c r="S157" s="1">
        <v>-5075200</v>
      </c>
      <c r="T157" s="1">
        <v>0</v>
      </c>
      <c r="U157" s="2" t="s">
        <v>0</v>
      </c>
      <c r="V157" s="1">
        <v>0</v>
      </c>
      <c r="W157" s="1">
        <v>0</v>
      </c>
      <c r="X157" s="2" t="s">
        <v>0</v>
      </c>
      <c r="Y157" s="1">
        <v>0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41" t="s">
        <v>1</v>
      </c>
      <c r="AN157" s="2" t="s">
        <v>1</v>
      </c>
      <c r="AO157" s="141" t="s">
        <v>1</v>
      </c>
      <c r="AP157" s="2" t="s">
        <v>1</v>
      </c>
    </row>
    <row r="158" spans="1:42" x14ac:dyDescent="0.25">
      <c r="A158" s="2" t="s">
        <v>946</v>
      </c>
      <c r="B158" s="47">
        <v>44331</v>
      </c>
      <c r="C158" s="2" t="s">
        <v>6</v>
      </c>
      <c r="D158" s="2" t="s">
        <v>973</v>
      </c>
      <c r="E158" s="2" t="s">
        <v>974</v>
      </c>
      <c r="F158" s="2" t="s">
        <v>1560</v>
      </c>
      <c r="G158" s="2" t="s">
        <v>3</v>
      </c>
      <c r="H158" s="2" t="s">
        <v>1561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3628962883.2399988</v>
      </c>
      <c r="R158" s="1">
        <v>0</v>
      </c>
      <c r="S158" s="1">
        <v>2795055513.000001</v>
      </c>
      <c r="T158" s="1">
        <v>0</v>
      </c>
      <c r="U158" s="2" t="s">
        <v>0</v>
      </c>
      <c r="V158" s="1">
        <v>0</v>
      </c>
      <c r="W158" s="1">
        <v>718885664</v>
      </c>
      <c r="X158" s="2" t="s">
        <v>0</v>
      </c>
      <c r="Y158" s="1">
        <v>115021706.24000001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41" t="s">
        <v>1</v>
      </c>
      <c r="AN158" s="2" t="s">
        <v>1</v>
      </c>
      <c r="AO158" s="141" t="s">
        <v>1</v>
      </c>
      <c r="AP158" s="2" t="s">
        <v>1</v>
      </c>
    </row>
    <row r="159" spans="1:42" x14ac:dyDescent="0.25">
      <c r="A159" s="2" t="s">
        <v>947</v>
      </c>
      <c r="B159" s="47">
        <v>44331</v>
      </c>
      <c r="C159" s="2" t="s">
        <v>6</v>
      </c>
      <c r="D159" s="2" t="s">
        <v>973</v>
      </c>
      <c r="E159" s="2" t="s">
        <v>974</v>
      </c>
      <c r="F159" s="2" t="s">
        <v>1560</v>
      </c>
      <c r="G159" s="2" t="s">
        <v>13</v>
      </c>
      <c r="H159" s="2" t="s">
        <v>1</v>
      </c>
      <c r="I159" s="1" t="s">
        <v>1145</v>
      </c>
      <c r="J159" s="1" t="s">
        <v>1</v>
      </c>
      <c r="K159" s="1" t="s">
        <v>1562</v>
      </c>
      <c r="L159" s="1" t="s">
        <v>1441</v>
      </c>
      <c r="M159" s="1">
        <v>268388474.02000001</v>
      </c>
      <c r="N159" s="2" t="s">
        <v>12</v>
      </c>
      <c r="O159" s="2" t="s">
        <v>1563</v>
      </c>
      <c r="P159" s="2" t="s">
        <v>1564</v>
      </c>
      <c r="Q159" s="1">
        <v>-7695000</v>
      </c>
      <c r="R159" s="1">
        <v>0</v>
      </c>
      <c r="S159" s="1">
        <v>-7695000</v>
      </c>
      <c r="T159" s="1">
        <v>0</v>
      </c>
      <c r="U159" s="2" t="s">
        <v>0</v>
      </c>
      <c r="V159" s="1">
        <v>0</v>
      </c>
      <c r="W159" s="1">
        <v>0</v>
      </c>
      <c r="X159" s="2" t="s">
        <v>0</v>
      </c>
      <c r="Y159" s="1">
        <v>0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41" t="s">
        <v>1</v>
      </c>
      <c r="AN159" s="2" t="s">
        <v>1</v>
      </c>
      <c r="AO159" s="141" t="s">
        <v>1</v>
      </c>
      <c r="AP159" s="2" t="s">
        <v>1</v>
      </c>
    </row>
    <row r="160" spans="1:42" x14ac:dyDescent="0.25">
      <c r="A160" s="2" t="s">
        <v>216</v>
      </c>
      <c r="B160" s="47">
        <v>44317</v>
      </c>
      <c r="C160" s="2" t="s">
        <v>6</v>
      </c>
      <c r="D160" s="2" t="s">
        <v>22</v>
      </c>
      <c r="E160" s="2" t="s">
        <v>192</v>
      </c>
      <c r="F160" s="2" t="s">
        <v>1565</v>
      </c>
      <c r="G160" s="2" t="s">
        <v>3</v>
      </c>
      <c r="H160" s="2" t="s">
        <v>1566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2848892307.744</v>
      </c>
      <c r="R160" s="1">
        <v>0</v>
      </c>
      <c r="S160" s="1">
        <v>2249293248.2999997</v>
      </c>
      <c r="T160" s="1">
        <v>0</v>
      </c>
      <c r="U160" s="2" t="s">
        <v>0</v>
      </c>
      <c r="V160" s="1">
        <v>0</v>
      </c>
      <c r="W160" s="1">
        <v>516895740.89999998</v>
      </c>
      <c r="X160" s="2" t="s">
        <v>9</v>
      </c>
      <c r="Y160" s="1">
        <v>82703318.544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41" t="s">
        <v>1</v>
      </c>
      <c r="AN160" s="2" t="s">
        <v>1</v>
      </c>
      <c r="AO160" s="141" t="s">
        <v>1</v>
      </c>
      <c r="AP160" s="2" t="s">
        <v>1</v>
      </c>
    </row>
    <row r="161" spans="1:42" x14ac:dyDescent="0.25">
      <c r="A161" s="2" t="s">
        <v>176</v>
      </c>
      <c r="B161" s="47">
        <v>44318</v>
      </c>
      <c r="C161" s="2" t="s">
        <v>6</v>
      </c>
      <c r="D161" s="2" t="s">
        <v>22</v>
      </c>
      <c r="E161" s="2" t="s">
        <v>192</v>
      </c>
      <c r="F161" s="2" t="s">
        <v>1567</v>
      </c>
      <c r="G161" s="2" t="s">
        <v>3</v>
      </c>
      <c r="H161" s="2" t="s">
        <v>1568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3392112373</v>
      </c>
      <c r="R161" s="1">
        <v>0</v>
      </c>
      <c r="S161" s="1">
        <v>2494631122.8999996</v>
      </c>
      <c r="T161" s="1">
        <v>0</v>
      </c>
      <c r="U161" s="2" t="s">
        <v>0</v>
      </c>
      <c r="V161" s="1">
        <v>0</v>
      </c>
      <c r="W161" s="1">
        <v>773690732.83500004</v>
      </c>
      <c r="X161" s="2" t="s">
        <v>9</v>
      </c>
      <c r="Y161" s="1">
        <v>123790517.25360002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41" t="s">
        <v>1</v>
      </c>
      <c r="AN161" s="2" t="s">
        <v>1</v>
      </c>
      <c r="AO161" s="141" t="s">
        <v>1</v>
      </c>
      <c r="AP161" s="2" t="s">
        <v>1</v>
      </c>
    </row>
    <row r="162" spans="1:42" x14ac:dyDescent="0.25">
      <c r="A162" s="2" t="s">
        <v>127</v>
      </c>
      <c r="B162" s="47">
        <v>44319</v>
      </c>
      <c r="C162" s="2" t="s">
        <v>6</v>
      </c>
      <c r="D162" s="2" t="s">
        <v>22</v>
      </c>
      <c r="E162" s="2" t="s">
        <v>192</v>
      </c>
      <c r="F162" s="2" t="s">
        <v>1569</v>
      </c>
      <c r="G162" s="2" t="s">
        <v>3</v>
      </c>
      <c r="H162" s="2" t="s">
        <v>1570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795988577.26300001</v>
      </c>
      <c r="R162" s="1">
        <v>0</v>
      </c>
      <c r="S162" s="1">
        <v>609116085.625</v>
      </c>
      <c r="T162" s="1">
        <v>0</v>
      </c>
      <c r="U162" s="2" t="s">
        <v>0</v>
      </c>
      <c r="V162" s="1">
        <v>0</v>
      </c>
      <c r="W162" s="1">
        <v>161096975.55000001</v>
      </c>
      <c r="X162" s="2" t="s">
        <v>9</v>
      </c>
      <c r="Y162" s="1">
        <v>25775516.088000003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41" t="s">
        <v>1</v>
      </c>
      <c r="AN162" s="2" t="s">
        <v>1</v>
      </c>
      <c r="AO162" s="141" t="s">
        <v>1</v>
      </c>
      <c r="AP162" s="2" t="s">
        <v>1</v>
      </c>
    </row>
    <row r="163" spans="1:42" x14ac:dyDescent="0.25">
      <c r="A163" s="2" t="s">
        <v>80</v>
      </c>
      <c r="B163" s="47">
        <v>44320</v>
      </c>
      <c r="C163" s="2" t="s">
        <v>6</v>
      </c>
      <c r="D163" s="2" t="s">
        <v>22</v>
      </c>
      <c r="E163" s="2" t="s">
        <v>192</v>
      </c>
      <c r="F163" s="2" t="s">
        <v>1571</v>
      </c>
      <c r="G163" s="2" t="s">
        <v>3</v>
      </c>
      <c r="H163" s="2" t="s">
        <v>1572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2</v>
      </c>
      <c r="P163" s="2" t="s">
        <v>1</v>
      </c>
      <c r="Q163" s="1">
        <v>215463671.32500002</v>
      </c>
      <c r="R163" s="1">
        <v>0</v>
      </c>
      <c r="S163" s="1">
        <v>176247116.32499999</v>
      </c>
      <c r="T163" s="1">
        <v>0</v>
      </c>
      <c r="U163" s="2" t="s">
        <v>0</v>
      </c>
      <c r="V163" s="1">
        <v>0</v>
      </c>
      <c r="W163" s="1">
        <v>33807375</v>
      </c>
      <c r="X163" s="2" t="s">
        <v>9</v>
      </c>
      <c r="Y163" s="1">
        <v>5409180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41" t="s">
        <v>1</v>
      </c>
      <c r="AN163" s="2" t="s">
        <v>1</v>
      </c>
      <c r="AO163" s="141" t="s">
        <v>1</v>
      </c>
      <c r="AP163" s="2" t="s">
        <v>1</v>
      </c>
    </row>
    <row r="164" spans="1:42" x14ac:dyDescent="0.25">
      <c r="A164" s="2" t="s">
        <v>34</v>
      </c>
      <c r="B164" s="47">
        <v>44321</v>
      </c>
      <c r="C164" s="2" t="s">
        <v>6</v>
      </c>
      <c r="D164" s="2" t="s">
        <v>22</v>
      </c>
      <c r="E164" s="2" t="s">
        <v>192</v>
      </c>
      <c r="F164" s="2" t="s">
        <v>1573</v>
      </c>
      <c r="G164" s="2" t="s">
        <v>3</v>
      </c>
      <c r="H164" s="2" t="s">
        <v>1574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331073322.92000002</v>
      </c>
      <c r="R164" s="1">
        <v>0</v>
      </c>
      <c r="S164" s="1">
        <v>289408884.29999995</v>
      </c>
      <c r="T164" s="1">
        <v>0</v>
      </c>
      <c r="U164" s="2" t="s">
        <v>0</v>
      </c>
      <c r="V164" s="1">
        <v>0</v>
      </c>
      <c r="W164" s="1">
        <v>35917619.5</v>
      </c>
      <c r="X164" s="2" t="s">
        <v>0</v>
      </c>
      <c r="Y164" s="1">
        <v>5746819.1199999992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41" t="s">
        <v>1</v>
      </c>
      <c r="AN164" s="2" t="s">
        <v>1</v>
      </c>
      <c r="AO164" s="141" t="s">
        <v>1</v>
      </c>
      <c r="AP164" s="2" t="s">
        <v>1</v>
      </c>
    </row>
    <row r="165" spans="1:42" x14ac:dyDescent="0.25">
      <c r="A165" s="2" t="s">
        <v>483</v>
      </c>
      <c r="B165" s="47">
        <v>44323</v>
      </c>
      <c r="C165" s="2" t="s">
        <v>6</v>
      </c>
      <c r="D165" s="2" t="s">
        <v>22</v>
      </c>
      <c r="E165" s="2" t="s">
        <v>192</v>
      </c>
      <c r="F165" s="2" t="s">
        <v>1575</v>
      </c>
      <c r="G165" s="2" t="s">
        <v>3</v>
      </c>
      <c r="H165" s="2" t="s">
        <v>1576</v>
      </c>
      <c r="I165" s="1" t="s">
        <v>1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2</v>
      </c>
      <c r="P165" s="2" t="s">
        <v>1</v>
      </c>
      <c r="Q165" s="1">
        <v>1986713296.1956</v>
      </c>
      <c r="R165" s="1">
        <v>0</v>
      </c>
      <c r="S165" s="1">
        <v>1502868851.5</v>
      </c>
      <c r="T165" s="1">
        <v>0</v>
      </c>
      <c r="U165" s="2" t="s">
        <v>0</v>
      </c>
      <c r="V165" s="1">
        <v>0</v>
      </c>
      <c r="W165" s="1">
        <v>417107279.91000003</v>
      </c>
      <c r="X165" s="2" t="s">
        <v>0</v>
      </c>
      <c r="Y165" s="1">
        <v>66737164.785600007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41" t="s">
        <v>1</v>
      </c>
      <c r="AN165" s="2" t="s">
        <v>1</v>
      </c>
      <c r="AO165" s="141" t="s">
        <v>1</v>
      </c>
      <c r="AP165" s="2" t="s">
        <v>1</v>
      </c>
    </row>
    <row r="166" spans="1:42" x14ac:dyDescent="0.25">
      <c r="A166" s="2" t="s">
        <v>535</v>
      </c>
      <c r="B166" s="47">
        <v>44324</v>
      </c>
      <c r="C166" s="2" t="s">
        <v>6</v>
      </c>
      <c r="D166" s="2" t="s">
        <v>22</v>
      </c>
      <c r="E166" s="2" t="s">
        <v>192</v>
      </c>
      <c r="F166" s="2" t="s">
        <v>1577</v>
      </c>
      <c r="G166" s="2" t="s">
        <v>3</v>
      </c>
      <c r="H166" s="2" t="s">
        <v>1578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5249851199.75</v>
      </c>
      <c r="R166" s="1">
        <v>0</v>
      </c>
      <c r="S166" s="1">
        <v>3868931699.1999998</v>
      </c>
      <c r="T166" s="1">
        <v>0</v>
      </c>
      <c r="U166" s="2" t="s">
        <v>0</v>
      </c>
      <c r="V166" s="1">
        <v>0</v>
      </c>
      <c r="W166" s="1">
        <v>1190447845.3</v>
      </c>
      <c r="X166" s="2" t="s">
        <v>9</v>
      </c>
      <c r="Y166" s="1">
        <v>190471655.25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41" t="s">
        <v>1</v>
      </c>
      <c r="AN166" s="2" t="s">
        <v>1</v>
      </c>
      <c r="AO166" s="141" t="s">
        <v>1</v>
      </c>
      <c r="AP166" s="2" t="s">
        <v>1</v>
      </c>
    </row>
    <row r="167" spans="1:42" x14ac:dyDescent="0.25">
      <c r="A167" s="2" t="s">
        <v>566</v>
      </c>
      <c r="B167" s="47">
        <v>44325</v>
      </c>
      <c r="C167" s="2" t="s">
        <v>6</v>
      </c>
      <c r="D167" s="2" t="s">
        <v>22</v>
      </c>
      <c r="E167" s="2" t="s">
        <v>192</v>
      </c>
      <c r="F167" s="2" t="s">
        <v>1579</v>
      </c>
      <c r="G167" s="2" t="s">
        <v>3</v>
      </c>
      <c r="H167" s="2" t="s">
        <v>1580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2824015330.7960005</v>
      </c>
      <c r="R167" s="1">
        <v>0</v>
      </c>
      <c r="S167" s="1">
        <v>2147302146.9500003</v>
      </c>
      <c r="T167" s="1">
        <v>0</v>
      </c>
      <c r="U167" s="2" t="s">
        <v>0</v>
      </c>
      <c r="V167" s="1">
        <v>0</v>
      </c>
      <c r="W167" s="1">
        <v>583373434.3499999</v>
      </c>
      <c r="X167" s="2" t="s">
        <v>0</v>
      </c>
      <c r="Y167" s="1">
        <v>93339749.496000022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41" t="s">
        <v>1</v>
      </c>
      <c r="AN167" s="2" t="s">
        <v>1</v>
      </c>
      <c r="AO167" s="141" t="s">
        <v>1</v>
      </c>
      <c r="AP167" s="2" t="s">
        <v>1</v>
      </c>
    </row>
    <row r="168" spans="1:42" x14ac:dyDescent="0.25">
      <c r="A168" s="2" t="s">
        <v>567</v>
      </c>
      <c r="B168" s="47">
        <v>44325</v>
      </c>
      <c r="C168" s="2" t="s">
        <v>6</v>
      </c>
      <c r="D168" s="2" t="s">
        <v>22</v>
      </c>
      <c r="E168" s="2" t="s">
        <v>192</v>
      </c>
      <c r="F168" s="2" t="s">
        <v>1579</v>
      </c>
      <c r="G168" s="2" t="s">
        <v>13</v>
      </c>
      <c r="H168" s="2" t="s">
        <v>1</v>
      </c>
      <c r="I168" s="1" t="s">
        <v>1581</v>
      </c>
      <c r="J168" s="1" t="s">
        <v>1</v>
      </c>
      <c r="K168" s="1" t="s">
        <v>1582</v>
      </c>
      <c r="L168" s="1" t="s">
        <v>1326</v>
      </c>
      <c r="M168" s="1">
        <v>48533795.100000001</v>
      </c>
      <c r="N168" s="2" t="s">
        <v>12</v>
      </c>
      <c r="O168" s="2" t="s">
        <v>1583</v>
      </c>
      <c r="P168" s="2" t="s">
        <v>1584</v>
      </c>
      <c r="Q168" s="1">
        <v>-4735500</v>
      </c>
      <c r="R168" s="1">
        <v>0</v>
      </c>
      <c r="S168" s="1">
        <v>-4735500</v>
      </c>
      <c r="T168" s="1">
        <v>0</v>
      </c>
      <c r="U168" s="2" t="s">
        <v>0</v>
      </c>
      <c r="V168" s="1">
        <v>0</v>
      </c>
      <c r="W168" s="1">
        <v>0</v>
      </c>
      <c r="X168" s="2" t="s">
        <v>0</v>
      </c>
      <c r="Y168" s="1">
        <v>0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41" t="s">
        <v>1</v>
      </c>
      <c r="AN168" s="2" t="s">
        <v>1</v>
      </c>
      <c r="AO168" s="141" t="s">
        <v>1</v>
      </c>
      <c r="AP168" s="2" t="s">
        <v>1</v>
      </c>
    </row>
    <row r="169" spans="1:42" x14ac:dyDescent="0.25">
      <c r="A169" s="2" t="s">
        <v>636</v>
      </c>
      <c r="B169" s="47">
        <v>44326</v>
      </c>
      <c r="C169" s="2" t="s">
        <v>6</v>
      </c>
      <c r="D169" s="2" t="s">
        <v>22</v>
      </c>
      <c r="E169" s="2" t="s">
        <v>192</v>
      </c>
      <c r="F169" s="2" t="s">
        <v>1585</v>
      </c>
      <c r="G169" s="2" t="s">
        <v>3</v>
      </c>
      <c r="H169" s="2" t="s">
        <v>1586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1587</v>
      </c>
      <c r="P169" s="2" t="s">
        <v>1588</v>
      </c>
      <c r="Q169" s="1">
        <v>175865506.59999999</v>
      </c>
      <c r="R169" s="1">
        <v>0</v>
      </c>
      <c r="S169" s="1">
        <v>90694583</v>
      </c>
      <c r="T169" s="1">
        <v>73423210</v>
      </c>
      <c r="U169" s="2" t="s">
        <v>9</v>
      </c>
      <c r="V169" s="1">
        <v>11747713.6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41" t="s">
        <v>1</v>
      </c>
      <c r="AN169" s="2" t="s">
        <v>1</v>
      </c>
      <c r="AO169" s="141" t="s">
        <v>1</v>
      </c>
      <c r="AP169" s="2" t="s">
        <v>1</v>
      </c>
    </row>
    <row r="170" spans="1:42" x14ac:dyDescent="0.25">
      <c r="A170" s="2" t="s">
        <v>637</v>
      </c>
      <c r="B170" s="47">
        <v>44326</v>
      </c>
      <c r="C170" s="2" t="s">
        <v>6</v>
      </c>
      <c r="D170" s="2" t="s">
        <v>22</v>
      </c>
      <c r="E170" s="2" t="s">
        <v>192</v>
      </c>
      <c r="F170" s="2" t="s">
        <v>1585</v>
      </c>
      <c r="G170" s="2" t="s">
        <v>3</v>
      </c>
      <c r="H170" s="2" t="s">
        <v>1589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1044731008.51</v>
      </c>
      <c r="R170" s="1">
        <v>0</v>
      </c>
      <c r="S170" s="1">
        <v>604156998.54999995</v>
      </c>
      <c r="T170" s="1">
        <v>0</v>
      </c>
      <c r="U170" s="2" t="s">
        <v>0</v>
      </c>
      <c r="V170" s="1">
        <v>0</v>
      </c>
      <c r="W170" s="1">
        <v>379805181</v>
      </c>
      <c r="X170" s="2" t="s">
        <v>9</v>
      </c>
      <c r="Y170" s="1">
        <v>60768828.959999993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41" t="s">
        <v>1</v>
      </c>
      <c r="AN170" s="2" t="s">
        <v>1</v>
      </c>
      <c r="AO170" s="141" t="s">
        <v>1</v>
      </c>
      <c r="AP170" s="2" t="s">
        <v>1</v>
      </c>
    </row>
    <row r="171" spans="1:42" s="127" customFormat="1" x14ac:dyDescent="0.25">
      <c r="A171" s="129" t="s">
        <v>767</v>
      </c>
      <c r="B171" s="128">
        <v>44328</v>
      </c>
      <c r="C171" s="129" t="s">
        <v>6</v>
      </c>
      <c r="D171" s="129" t="s">
        <v>22</v>
      </c>
      <c r="E171" s="129" t="s">
        <v>192</v>
      </c>
      <c r="F171" s="129" t="s">
        <v>0</v>
      </c>
      <c r="G171" s="129" t="s">
        <v>3</v>
      </c>
      <c r="H171" s="129" t="s">
        <v>1590</v>
      </c>
      <c r="I171" s="130" t="s">
        <v>1</v>
      </c>
      <c r="J171" s="130" t="s">
        <v>1</v>
      </c>
      <c r="K171" s="130" t="s">
        <v>1</v>
      </c>
      <c r="L171" s="130" t="s">
        <v>1</v>
      </c>
      <c r="M171" s="130">
        <v>0</v>
      </c>
      <c r="N171" s="129" t="s">
        <v>1</v>
      </c>
      <c r="O171" s="129" t="s">
        <v>2</v>
      </c>
      <c r="P171" s="129" t="s">
        <v>1</v>
      </c>
      <c r="Q171" s="130">
        <v>1712306594.5383999</v>
      </c>
      <c r="R171" s="130">
        <v>0</v>
      </c>
      <c r="S171" s="130">
        <v>1076347695.75</v>
      </c>
      <c r="T171" s="130">
        <v>0</v>
      </c>
      <c r="U171" s="129" t="s">
        <v>0</v>
      </c>
      <c r="V171" s="130">
        <v>0</v>
      </c>
      <c r="W171" s="130">
        <v>548240429.99000001</v>
      </c>
      <c r="X171" s="129" t="s">
        <v>9</v>
      </c>
      <c r="Y171" s="130">
        <v>87718468.798399985</v>
      </c>
      <c r="Z171" s="130">
        <v>0</v>
      </c>
      <c r="AA171" s="129" t="s">
        <v>0</v>
      </c>
      <c r="AB171" s="130">
        <v>0</v>
      </c>
      <c r="AC171" s="130">
        <v>0</v>
      </c>
      <c r="AD171" s="129" t="s">
        <v>0</v>
      </c>
      <c r="AE171" s="130">
        <v>0</v>
      </c>
      <c r="AF171" s="129">
        <v>0</v>
      </c>
      <c r="AG171" s="129" t="s">
        <v>0</v>
      </c>
      <c r="AH171" s="130">
        <v>0</v>
      </c>
      <c r="AI171" s="130">
        <v>0</v>
      </c>
      <c r="AJ171" s="129" t="s">
        <v>0</v>
      </c>
      <c r="AK171" s="130">
        <v>0</v>
      </c>
      <c r="AL171" s="130">
        <v>0</v>
      </c>
      <c r="AM171" s="143" t="s">
        <v>1</v>
      </c>
      <c r="AN171" s="129" t="s">
        <v>1</v>
      </c>
      <c r="AO171" s="143" t="s">
        <v>1</v>
      </c>
      <c r="AP171" s="129" t="s">
        <v>1</v>
      </c>
    </row>
    <row r="172" spans="1:42" x14ac:dyDescent="0.25">
      <c r="A172" s="2" t="s">
        <v>815</v>
      </c>
      <c r="B172" s="47">
        <v>44329</v>
      </c>
      <c r="C172" s="2" t="s">
        <v>6</v>
      </c>
      <c r="D172" s="2" t="s">
        <v>22</v>
      </c>
      <c r="E172" s="2" t="s">
        <v>192</v>
      </c>
      <c r="F172" s="2" t="s">
        <v>1591</v>
      </c>
      <c r="G172" s="2" t="s">
        <v>3</v>
      </c>
      <c r="H172" s="2" t="s">
        <v>1592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1345813497.2331998</v>
      </c>
      <c r="R172" s="1">
        <v>0</v>
      </c>
      <c r="S172" s="1">
        <v>1030741656.25</v>
      </c>
      <c r="T172" s="1">
        <v>0</v>
      </c>
      <c r="U172" s="2" t="s">
        <v>0</v>
      </c>
      <c r="V172" s="1">
        <v>0</v>
      </c>
      <c r="W172" s="1">
        <v>271613656.01999998</v>
      </c>
      <c r="X172" s="2" t="s">
        <v>0</v>
      </c>
      <c r="Y172" s="1">
        <v>43458184.963200003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41" t="s">
        <v>1</v>
      </c>
      <c r="AN172" s="2" t="s">
        <v>1</v>
      </c>
      <c r="AO172" s="141" t="s">
        <v>1</v>
      </c>
      <c r="AP172" s="2" t="s">
        <v>1</v>
      </c>
    </row>
    <row r="173" spans="1:42" x14ac:dyDescent="0.25">
      <c r="A173" s="2" t="s">
        <v>879</v>
      </c>
      <c r="B173" s="47">
        <v>44330</v>
      </c>
      <c r="C173" s="2" t="s">
        <v>6</v>
      </c>
      <c r="D173" s="2" t="s">
        <v>22</v>
      </c>
      <c r="E173" s="2" t="s">
        <v>192</v>
      </c>
      <c r="F173" s="2" t="s">
        <v>1593</v>
      </c>
      <c r="G173" s="2" t="s">
        <v>3</v>
      </c>
      <c r="H173" s="2" t="s">
        <v>1594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3076787711.1515994</v>
      </c>
      <c r="R173" s="1">
        <v>0</v>
      </c>
      <c r="S173" s="1">
        <v>2244549525.7999992</v>
      </c>
      <c r="T173" s="1">
        <v>0</v>
      </c>
      <c r="U173" s="2" t="s">
        <v>0</v>
      </c>
      <c r="V173" s="1">
        <v>0</v>
      </c>
      <c r="W173" s="1">
        <v>717446711.51000011</v>
      </c>
      <c r="X173" s="2" t="s">
        <v>9</v>
      </c>
      <c r="Y173" s="1">
        <v>114791473.84159999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41" t="s">
        <v>1</v>
      </c>
      <c r="AN173" s="2" t="s">
        <v>1</v>
      </c>
      <c r="AO173" s="141" t="s">
        <v>1</v>
      </c>
      <c r="AP173" s="2" t="s">
        <v>1</v>
      </c>
    </row>
    <row r="174" spans="1:42" x14ac:dyDescent="0.25">
      <c r="A174" s="2" t="s">
        <v>945</v>
      </c>
      <c r="B174" s="47">
        <v>44331</v>
      </c>
      <c r="C174" s="2" t="s">
        <v>6</v>
      </c>
      <c r="D174" s="2" t="s">
        <v>22</v>
      </c>
      <c r="E174" s="2" t="s">
        <v>192</v>
      </c>
      <c r="F174" s="2" t="s">
        <v>1595</v>
      </c>
      <c r="G174" s="2" t="s">
        <v>3</v>
      </c>
      <c r="H174" s="2" t="s">
        <v>1596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3629583243.8979993</v>
      </c>
      <c r="R174" s="1">
        <v>0</v>
      </c>
      <c r="S174" s="1">
        <v>2809554555.8500004</v>
      </c>
      <c r="T174" s="1">
        <v>0</v>
      </c>
      <c r="U174" s="2" t="s">
        <v>0</v>
      </c>
      <c r="V174" s="1">
        <v>0</v>
      </c>
      <c r="W174" s="1">
        <v>706921282.80000007</v>
      </c>
      <c r="X174" s="2" t="s">
        <v>9</v>
      </c>
      <c r="Y174" s="1">
        <v>113107405.24800001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41" t="s">
        <v>1</v>
      </c>
      <c r="AN174" s="2" t="s">
        <v>1</v>
      </c>
      <c r="AO174" s="141" t="s">
        <v>1</v>
      </c>
      <c r="AP174" s="2" t="s">
        <v>1</v>
      </c>
    </row>
    <row r="175" spans="1:42" x14ac:dyDescent="0.25">
      <c r="A175" s="2" t="s">
        <v>197</v>
      </c>
      <c r="B175" s="47">
        <v>44317</v>
      </c>
      <c r="C175" s="2" t="s">
        <v>6</v>
      </c>
      <c r="D175" s="2" t="s">
        <v>5</v>
      </c>
      <c r="E175" s="2" t="s">
        <v>175</v>
      </c>
      <c r="F175" s="2" t="s">
        <v>1122</v>
      </c>
      <c r="G175" s="2" t="s">
        <v>3</v>
      </c>
      <c r="H175" s="2" t="s">
        <v>1597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2851495555.8390002</v>
      </c>
      <c r="R175" s="1">
        <v>0</v>
      </c>
      <c r="S175" s="1">
        <v>2435795172.8249998</v>
      </c>
      <c r="T175" s="1">
        <v>0</v>
      </c>
      <c r="U175" s="2" t="s">
        <v>0</v>
      </c>
      <c r="V175" s="1">
        <v>0</v>
      </c>
      <c r="W175" s="1">
        <v>358362399.14999998</v>
      </c>
      <c r="X175" s="2" t="s">
        <v>9</v>
      </c>
      <c r="Y175" s="1">
        <v>57337983.863999985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41" t="s">
        <v>1</v>
      </c>
      <c r="AN175" s="2" t="s">
        <v>1</v>
      </c>
      <c r="AO175" s="141" t="s">
        <v>1</v>
      </c>
      <c r="AP175" s="2" t="s">
        <v>1</v>
      </c>
    </row>
    <row r="176" spans="1:42" x14ac:dyDescent="0.25">
      <c r="A176" s="2" t="s">
        <v>169</v>
      </c>
      <c r="B176" s="47">
        <v>44318</v>
      </c>
      <c r="C176" s="2" t="s">
        <v>6</v>
      </c>
      <c r="D176" s="2" t="s">
        <v>5</v>
      </c>
      <c r="E176" s="2" t="s">
        <v>175</v>
      </c>
      <c r="F176" s="2" t="s">
        <v>1134</v>
      </c>
      <c r="G176" s="2" t="s">
        <v>3</v>
      </c>
      <c r="H176" s="2" t="s">
        <v>1598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2483442752.0860009</v>
      </c>
      <c r="R176" s="1">
        <v>0</v>
      </c>
      <c r="S176" s="1">
        <v>1549336854.0250001</v>
      </c>
      <c r="T176" s="1">
        <v>0</v>
      </c>
      <c r="U176" s="2" t="s">
        <v>0</v>
      </c>
      <c r="V176" s="1">
        <v>0</v>
      </c>
      <c r="W176" s="1">
        <v>805263705.22500002</v>
      </c>
      <c r="X176" s="2" t="s">
        <v>0</v>
      </c>
      <c r="Y176" s="1">
        <v>128842192.83599998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41" t="s">
        <v>1</v>
      </c>
      <c r="AN176" s="2" t="s">
        <v>1</v>
      </c>
      <c r="AO176" s="141" t="s">
        <v>1</v>
      </c>
      <c r="AP176" s="2" t="s">
        <v>1</v>
      </c>
    </row>
    <row r="177" spans="1:42" x14ac:dyDescent="0.25">
      <c r="A177" s="2" t="s">
        <v>121</v>
      </c>
      <c r="B177" s="47">
        <v>44319</v>
      </c>
      <c r="C177" s="2" t="s">
        <v>6</v>
      </c>
      <c r="D177" s="2" t="s">
        <v>5</v>
      </c>
      <c r="E177" s="2" t="s">
        <v>175</v>
      </c>
      <c r="F177" s="2" t="s">
        <v>1599</v>
      </c>
      <c r="G177" s="2" t="s">
        <v>3</v>
      </c>
      <c r="H177" s="2" t="s">
        <v>1600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1">
        <v>677690929.35000002</v>
      </c>
      <c r="R177" s="1">
        <v>0</v>
      </c>
      <c r="S177" s="1">
        <v>542280022.95000005</v>
      </c>
      <c r="T177" s="1">
        <v>0</v>
      </c>
      <c r="U177" s="2" t="s">
        <v>0</v>
      </c>
      <c r="V177" s="1">
        <v>0</v>
      </c>
      <c r="W177" s="1">
        <v>116733540</v>
      </c>
      <c r="X177" s="2" t="s">
        <v>0</v>
      </c>
      <c r="Y177" s="1">
        <v>18677366.400000002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41" t="s">
        <v>1</v>
      </c>
      <c r="AN177" s="2" t="s">
        <v>1</v>
      </c>
      <c r="AO177" s="141" t="s">
        <v>1</v>
      </c>
      <c r="AP177" s="2" t="s">
        <v>1</v>
      </c>
    </row>
    <row r="178" spans="1:42" x14ac:dyDescent="0.25">
      <c r="A178" s="2" t="s">
        <v>121</v>
      </c>
      <c r="B178" s="47">
        <v>44320</v>
      </c>
      <c r="C178" s="2" t="s">
        <v>6</v>
      </c>
      <c r="D178" s="2" t="s">
        <v>5</v>
      </c>
      <c r="E178" s="2" t="s">
        <v>175</v>
      </c>
      <c r="F178" s="2" t="s">
        <v>1151</v>
      </c>
      <c r="G178" s="2" t="s">
        <v>3</v>
      </c>
      <c r="H178" s="2" t="s">
        <v>1601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98</v>
      </c>
      <c r="P178" s="2" t="s">
        <v>1</v>
      </c>
      <c r="Q178" s="1">
        <v>0</v>
      </c>
      <c r="R178" s="1">
        <v>0</v>
      </c>
      <c r="S178" s="1">
        <v>0</v>
      </c>
      <c r="T178" s="1">
        <v>0</v>
      </c>
      <c r="U178" s="2" t="s">
        <v>0</v>
      </c>
      <c r="V178" s="1">
        <v>0</v>
      </c>
      <c r="W178" s="1">
        <v>0</v>
      </c>
      <c r="X178" s="2" t="s">
        <v>0</v>
      </c>
      <c r="Y178" s="1">
        <v>0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41" t="s">
        <v>1</v>
      </c>
      <c r="AN178" s="2" t="s">
        <v>1</v>
      </c>
      <c r="AO178" s="141" t="s">
        <v>1</v>
      </c>
      <c r="AP178" s="2" t="s">
        <v>1</v>
      </c>
    </row>
    <row r="179" spans="1:42" x14ac:dyDescent="0.25">
      <c r="A179" s="2" t="s">
        <v>121</v>
      </c>
      <c r="B179" s="47">
        <v>44321</v>
      </c>
      <c r="C179" s="2" t="s">
        <v>6</v>
      </c>
      <c r="D179" s="2" t="s">
        <v>5</v>
      </c>
      <c r="E179" s="2" t="s">
        <v>175</v>
      </c>
      <c r="F179" s="2" t="s">
        <v>1158</v>
      </c>
      <c r="G179" s="2" t="s">
        <v>3</v>
      </c>
      <c r="H179" s="2" t="s">
        <v>1601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98</v>
      </c>
      <c r="P179" s="2" t="s">
        <v>1</v>
      </c>
      <c r="Q179" s="1">
        <v>0</v>
      </c>
      <c r="R179" s="1">
        <v>0</v>
      </c>
      <c r="S179" s="1">
        <v>0</v>
      </c>
      <c r="T179" s="1">
        <v>0</v>
      </c>
      <c r="U179" s="2" t="s">
        <v>0</v>
      </c>
      <c r="V179" s="1">
        <v>0</v>
      </c>
      <c r="W179" s="1">
        <v>0</v>
      </c>
      <c r="X179" s="2" t="s">
        <v>0</v>
      </c>
      <c r="Y179" s="1">
        <v>0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41" t="s">
        <v>1</v>
      </c>
      <c r="AN179" s="2" t="s">
        <v>1</v>
      </c>
      <c r="AO179" s="141" t="s">
        <v>1</v>
      </c>
      <c r="AP179" s="2" t="s">
        <v>1</v>
      </c>
    </row>
    <row r="180" spans="1:42" x14ac:dyDescent="0.25">
      <c r="A180" s="2" t="s">
        <v>121</v>
      </c>
      <c r="B180" s="47">
        <v>44322</v>
      </c>
      <c r="C180" s="2" t="s">
        <v>6</v>
      </c>
      <c r="D180" s="2" t="s">
        <v>5</v>
      </c>
      <c r="E180" s="2" t="s">
        <v>175</v>
      </c>
      <c r="F180" s="2" t="s">
        <v>1171</v>
      </c>
      <c r="G180" s="2" t="s">
        <v>3</v>
      </c>
      <c r="H180" s="2" t="s">
        <v>1601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98</v>
      </c>
      <c r="P180" s="2" t="s">
        <v>1</v>
      </c>
      <c r="Q180" s="1">
        <v>0</v>
      </c>
      <c r="R180" s="1">
        <v>0</v>
      </c>
      <c r="S180" s="1">
        <v>0</v>
      </c>
      <c r="T180" s="1">
        <v>0</v>
      </c>
      <c r="U180" s="2" t="s">
        <v>0</v>
      </c>
      <c r="V180" s="1">
        <v>0</v>
      </c>
      <c r="W180" s="1">
        <v>0</v>
      </c>
      <c r="X180" s="2" t="s">
        <v>0</v>
      </c>
      <c r="Y180" s="1">
        <v>0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41" t="s">
        <v>1</v>
      </c>
      <c r="AN180" s="2" t="s">
        <v>1</v>
      </c>
      <c r="AO180" s="141" t="s">
        <v>1</v>
      </c>
      <c r="AP180" s="2" t="s">
        <v>1</v>
      </c>
    </row>
    <row r="181" spans="1:42" x14ac:dyDescent="0.25">
      <c r="A181" s="2" t="s">
        <v>495</v>
      </c>
      <c r="B181" s="47">
        <v>44323</v>
      </c>
      <c r="C181" s="2" t="s">
        <v>6</v>
      </c>
      <c r="D181" s="2" t="s">
        <v>5</v>
      </c>
      <c r="E181" s="2" t="s">
        <v>175</v>
      </c>
      <c r="F181" s="2" t="s">
        <v>1177</v>
      </c>
      <c r="G181" s="2" t="s">
        <v>3</v>
      </c>
      <c r="H181" s="2" t="s">
        <v>1602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765478715.5999999</v>
      </c>
      <c r="R181" s="1">
        <v>0</v>
      </c>
      <c r="S181" s="1">
        <v>609861920</v>
      </c>
      <c r="T181" s="1">
        <v>0</v>
      </c>
      <c r="U181" s="2" t="s">
        <v>0</v>
      </c>
      <c r="V181" s="1">
        <v>0</v>
      </c>
      <c r="W181" s="1">
        <v>134152410</v>
      </c>
      <c r="X181" s="2" t="s">
        <v>9</v>
      </c>
      <c r="Y181" s="1">
        <v>21464385.600000001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41" t="s">
        <v>1</v>
      </c>
      <c r="AN181" s="2" t="s">
        <v>1</v>
      </c>
      <c r="AO181" s="141" t="s">
        <v>1</v>
      </c>
      <c r="AP181" s="2" t="s">
        <v>1</v>
      </c>
    </row>
    <row r="182" spans="1:42" x14ac:dyDescent="0.25">
      <c r="A182" s="2" t="s">
        <v>551</v>
      </c>
      <c r="B182" s="47">
        <v>44324</v>
      </c>
      <c r="C182" s="2" t="s">
        <v>6</v>
      </c>
      <c r="D182" s="2" t="s">
        <v>5</v>
      </c>
      <c r="E182" s="2" t="s">
        <v>175</v>
      </c>
      <c r="F182" s="2" t="s">
        <v>1184</v>
      </c>
      <c r="G182" s="2" t="s">
        <v>3</v>
      </c>
      <c r="H182" s="2" t="s">
        <v>1603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2410625443.7460003</v>
      </c>
      <c r="R182" s="1">
        <v>0</v>
      </c>
      <c r="S182" s="1">
        <v>1980739564.0500002</v>
      </c>
      <c r="T182" s="1">
        <v>0</v>
      </c>
      <c r="U182" s="2" t="s">
        <v>0</v>
      </c>
      <c r="V182" s="1">
        <v>0</v>
      </c>
      <c r="W182" s="1">
        <v>370591275.60000002</v>
      </c>
      <c r="X182" s="2" t="s">
        <v>9</v>
      </c>
      <c r="Y182" s="1">
        <v>59294604.096000001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41" t="s">
        <v>1</v>
      </c>
      <c r="AN182" s="2" t="s">
        <v>1</v>
      </c>
      <c r="AO182" s="141" t="s">
        <v>1</v>
      </c>
      <c r="AP182" s="2" t="s">
        <v>1</v>
      </c>
    </row>
    <row r="183" spans="1:42" x14ac:dyDescent="0.25">
      <c r="A183" s="2" t="s">
        <v>580</v>
      </c>
      <c r="B183" s="47">
        <v>44325</v>
      </c>
      <c r="C183" s="2" t="s">
        <v>6</v>
      </c>
      <c r="D183" s="2" t="s">
        <v>5</v>
      </c>
      <c r="E183" s="2" t="s">
        <v>175</v>
      </c>
      <c r="F183" s="2" t="s">
        <v>1195</v>
      </c>
      <c r="G183" s="2" t="s">
        <v>3</v>
      </c>
      <c r="H183" s="2" t="s">
        <v>1604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2142046319.7180004</v>
      </c>
      <c r="R183" s="1">
        <v>0</v>
      </c>
      <c r="S183" s="1">
        <v>1565053795.4000003</v>
      </c>
      <c r="T183" s="1">
        <v>0</v>
      </c>
      <c r="U183" s="2" t="s">
        <v>0</v>
      </c>
      <c r="V183" s="1">
        <v>0</v>
      </c>
      <c r="W183" s="1">
        <v>497407348.54999995</v>
      </c>
      <c r="X183" s="2" t="s">
        <v>0</v>
      </c>
      <c r="Y183" s="1">
        <v>79585175.767999992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41" t="s">
        <v>1</v>
      </c>
      <c r="AN183" s="2" t="s">
        <v>1</v>
      </c>
      <c r="AO183" s="141" t="s">
        <v>1</v>
      </c>
      <c r="AP183" s="2" t="s">
        <v>1</v>
      </c>
    </row>
    <row r="184" spans="1:42" x14ac:dyDescent="0.25">
      <c r="A184" s="2" t="s">
        <v>121</v>
      </c>
      <c r="B184" s="47">
        <v>44326</v>
      </c>
      <c r="C184" s="2" t="s">
        <v>6</v>
      </c>
      <c r="D184" s="2" t="s">
        <v>5</v>
      </c>
      <c r="E184" s="2" t="s">
        <v>175</v>
      </c>
      <c r="F184" s="2" t="s">
        <v>1199</v>
      </c>
      <c r="G184" s="2" t="s">
        <v>3</v>
      </c>
      <c r="H184" s="2" t="s">
        <v>1601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98</v>
      </c>
      <c r="P184" s="2" t="s">
        <v>1</v>
      </c>
      <c r="Q184" s="1">
        <v>0</v>
      </c>
      <c r="R184" s="1">
        <v>0</v>
      </c>
      <c r="S184" s="1">
        <v>0</v>
      </c>
      <c r="T184" s="1">
        <v>0</v>
      </c>
      <c r="U184" s="2" t="s">
        <v>0</v>
      </c>
      <c r="V184" s="1">
        <v>0</v>
      </c>
      <c r="W184" s="1">
        <v>0</v>
      </c>
      <c r="X184" s="2" t="s">
        <v>0</v>
      </c>
      <c r="Y184" s="1">
        <v>0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41" t="s">
        <v>1</v>
      </c>
      <c r="AN184" s="2" t="s">
        <v>1</v>
      </c>
      <c r="AO184" s="141" t="s">
        <v>1</v>
      </c>
      <c r="AP184" s="2" t="s">
        <v>1</v>
      </c>
    </row>
    <row r="185" spans="1:42" x14ac:dyDescent="0.25">
      <c r="A185" s="2" t="s">
        <v>121</v>
      </c>
      <c r="B185" s="47">
        <v>44328</v>
      </c>
      <c r="C185" s="2" t="s">
        <v>6</v>
      </c>
      <c r="D185" s="2" t="s">
        <v>5</v>
      </c>
      <c r="E185" s="2" t="s">
        <v>175</v>
      </c>
      <c r="F185" s="2" t="s">
        <v>1605</v>
      </c>
      <c r="G185" s="2" t="s">
        <v>3</v>
      </c>
      <c r="H185" s="2" t="s">
        <v>1601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98</v>
      </c>
      <c r="P185" s="2" t="s">
        <v>1</v>
      </c>
      <c r="Q185" s="1">
        <v>0</v>
      </c>
      <c r="R185" s="1">
        <v>0</v>
      </c>
      <c r="S185" s="1">
        <v>0</v>
      </c>
      <c r="T185" s="1">
        <v>0</v>
      </c>
      <c r="U185" s="2" t="s">
        <v>0</v>
      </c>
      <c r="V185" s="1">
        <v>0</v>
      </c>
      <c r="W185" s="1">
        <v>0</v>
      </c>
      <c r="X185" s="2" t="s">
        <v>0</v>
      </c>
      <c r="Y185" s="1">
        <v>0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41" t="s">
        <v>1</v>
      </c>
      <c r="AN185" s="2" t="s">
        <v>1</v>
      </c>
      <c r="AO185" s="141" t="s">
        <v>1</v>
      </c>
      <c r="AP185" s="2" t="s">
        <v>1</v>
      </c>
    </row>
    <row r="186" spans="1:42" x14ac:dyDescent="0.25">
      <c r="A186" s="2" t="s">
        <v>121</v>
      </c>
      <c r="B186" s="47">
        <v>44328</v>
      </c>
      <c r="C186" s="2" t="s">
        <v>6</v>
      </c>
      <c r="D186" s="2" t="s">
        <v>5</v>
      </c>
      <c r="E186" s="2" t="s">
        <v>175</v>
      </c>
      <c r="F186" s="2" t="s">
        <v>1217</v>
      </c>
      <c r="G186" s="2" t="s">
        <v>3</v>
      </c>
      <c r="H186" s="2" t="s">
        <v>1601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98</v>
      </c>
      <c r="P186" s="2" t="s">
        <v>1</v>
      </c>
      <c r="Q186" s="1">
        <v>0</v>
      </c>
      <c r="R186" s="1">
        <v>0</v>
      </c>
      <c r="S186" s="1">
        <v>0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41" t="s">
        <v>1</v>
      </c>
      <c r="AN186" s="2" t="s">
        <v>1</v>
      </c>
      <c r="AO186" s="141" t="s">
        <v>1</v>
      </c>
      <c r="AP186" s="2" t="s">
        <v>1</v>
      </c>
    </row>
    <row r="187" spans="1:42" x14ac:dyDescent="0.25">
      <c r="A187" s="2" t="s">
        <v>891</v>
      </c>
      <c r="B187" s="47">
        <v>44330</v>
      </c>
      <c r="C187" s="2" t="s">
        <v>6</v>
      </c>
      <c r="D187" s="2" t="s">
        <v>5</v>
      </c>
      <c r="E187" s="2" t="s">
        <v>175</v>
      </c>
      <c r="F187" s="2" t="s">
        <v>1225</v>
      </c>
      <c r="G187" s="2" t="s">
        <v>3</v>
      </c>
      <c r="H187" s="2" t="s">
        <v>1606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2</v>
      </c>
      <c r="P187" s="2" t="s">
        <v>1</v>
      </c>
      <c r="Q187" s="1">
        <v>1083767984.7320001</v>
      </c>
      <c r="R187" s="1">
        <v>0</v>
      </c>
      <c r="S187" s="1">
        <v>919661447.5999999</v>
      </c>
      <c r="T187" s="1">
        <v>0</v>
      </c>
      <c r="U187" s="2" t="s">
        <v>0</v>
      </c>
      <c r="V187" s="1">
        <v>0</v>
      </c>
      <c r="W187" s="1">
        <v>141471152.69999999</v>
      </c>
      <c r="X187" s="2" t="s">
        <v>9</v>
      </c>
      <c r="Y187" s="1">
        <v>22635384.432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41" t="s">
        <v>1</v>
      </c>
      <c r="AN187" s="2" t="s">
        <v>1</v>
      </c>
      <c r="AO187" s="141" t="s">
        <v>1</v>
      </c>
      <c r="AP187" s="2" t="s">
        <v>1</v>
      </c>
    </row>
    <row r="188" spans="1:42" x14ac:dyDescent="0.25">
      <c r="A188" s="2" t="s">
        <v>1162</v>
      </c>
      <c r="B188" s="47">
        <v>44331</v>
      </c>
      <c r="C188" s="2" t="s">
        <v>6</v>
      </c>
      <c r="D188" s="2" t="s">
        <v>5</v>
      </c>
      <c r="E188" s="2" t="s">
        <v>175</v>
      </c>
      <c r="F188" s="2" t="s">
        <v>1231</v>
      </c>
      <c r="G188" s="2" t="s">
        <v>3</v>
      </c>
      <c r="H188" s="2" t="s">
        <v>1607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1200400323.2480001</v>
      </c>
      <c r="R188" s="1">
        <v>0</v>
      </c>
      <c r="S188" s="1">
        <v>967514625.20000005</v>
      </c>
      <c r="T188" s="1">
        <v>0</v>
      </c>
      <c r="U188" s="2" t="s">
        <v>0</v>
      </c>
      <c r="V188" s="1">
        <v>0</v>
      </c>
      <c r="W188" s="1">
        <v>200763532.80000001</v>
      </c>
      <c r="X188" s="2" t="s">
        <v>0</v>
      </c>
      <c r="Y188" s="1">
        <v>32122165.247999996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41" t="s">
        <v>1</v>
      </c>
      <c r="AN188" s="2" t="s">
        <v>1</v>
      </c>
      <c r="AO188" s="141" t="s">
        <v>1</v>
      </c>
      <c r="AP188" s="2" t="s">
        <v>1</v>
      </c>
    </row>
    <row r="189" spans="1:42" x14ac:dyDescent="0.25">
      <c r="A189" s="2" t="s">
        <v>227</v>
      </c>
      <c r="B189" s="47">
        <v>44317</v>
      </c>
      <c r="C189" s="2" t="s">
        <v>6</v>
      </c>
      <c r="D189" s="2" t="s">
        <v>26</v>
      </c>
      <c r="E189" s="2" t="s">
        <v>198</v>
      </c>
      <c r="F189" s="2" t="s">
        <v>1238</v>
      </c>
      <c r="G189" s="2" t="s">
        <v>3</v>
      </c>
      <c r="H189" s="2" t="s">
        <v>1608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1514740210.5120003</v>
      </c>
      <c r="R189" s="1">
        <v>0</v>
      </c>
      <c r="S189" s="1">
        <v>1206502050.9750001</v>
      </c>
      <c r="T189" s="1">
        <v>0</v>
      </c>
      <c r="U189" s="2" t="s">
        <v>0</v>
      </c>
      <c r="V189" s="1">
        <v>0</v>
      </c>
      <c r="W189" s="1">
        <v>265722551.32500002</v>
      </c>
      <c r="X189" s="2" t="s">
        <v>9</v>
      </c>
      <c r="Y189" s="1">
        <v>42515608.211999997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41" t="s">
        <v>1</v>
      </c>
      <c r="AN189" s="2" t="s">
        <v>1</v>
      </c>
      <c r="AO189" s="141" t="s">
        <v>1</v>
      </c>
      <c r="AP189" s="2" t="s">
        <v>1</v>
      </c>
    </row>
    <row r="190" spans="1:42" x14ac:dyDescent="0.25">
      <c r="A190" s="2" t="s">
        <v>226</v>
      </c>
      <c r="B190" s="47">
        <v>44317</v>
      </c>
      <c r="C190" s="2" t="s">
        <v>6</v>
      </c>
      <c r="D190" s="2" t="s">
        <v>26</v>
      </c>
      <c r="E190" s="2" t="s">
        <v>198</v>
      </c>
      <c r="F190" s="2" t="s">
        <v>1238</v>
      </c>
      <c r="G190" s="2" t="s">
        <v>3</v>
      </c>
      <c r="H190" s="2" t="s">
        <v>1609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1610</v>
      </c>
      <c r="P190" s="2" t="s">
        <v>1611</v>
      </c>
      <c r="Q190" s="1">
        <v>16212571.199999999</v>
      </c>
      <c r="R190" s="1">
        <v>0</v>
      </c>
      <c r="S190" s="1">
        <v>6208650</v>
      </c>
      <c r="T190" s="1">
        <v>8624070</v>
      </c>
      <c r="U190" s="2" t="s">
        <v>9</v>
      </c>
      <c r="V190" s="1">
        <v>1379851.2</v>
      </c>
      <c r="W190" s="1">
        <v>0</v>
      </c>
      <c r="X190" s="2" t="s">
        <v>0</v>
      </c>
      <c r="Y190" s="1">
        <v>0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41" t="s">
        <v>1</v>
      </c>
      <c r="AN190" s="2" t="s">
        <v>1</v>
      </c>
      <c r="AO190" s="141" t="s">
        <v>1</v>
      </c>
      <c r="AP190" s="2" t="s">
        <v>1</v>
      </c>
    </row>
    <row r="191" spans="1:42" x14ac:dyDescent="0.25">
      <c r="A191" s="2" t="s">
        <v>225</v>
      </c>
      <c r="B191" s="47">
        <v>44317</v>
      </c>
      <c r="C191" s="2" t="s">
        <v>6</v>
      </c>
      <c r="D191" s="2" t="s">
        <v>26</v>
      </c>
      <c r="E191" s="2" t="s">
        <v>198</v>
      </c>
      <c r="F191" s="2" t="s">
        <v>1238</v>
      </c>
      <c r="G191" s="2" t="s">
        <v>3</v>
      </c>
      <c r="H191" s="2" t="s">
        <v>1612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3843830065.4379992</v>
      </c>
      <c r="R191" s="1">
        <v>0</v>
      </c>
      <c r="S191" s="1">
        <v>2971208836.000001</v>
      </c>
      <c r="T191" s="1">
        <v>0</v>
      </c>
      <c r="U191" s="2" t="s">
        <v>0</v>
      </c>
      <c r="V191" s="1">
        <v>0</v>
      </c>
      <c r="W191" s="1">
        <v>752259680.54999995</v>
      </c>
      <c r="X191" s="2" t="s">
        <v>0</v>
      </c>
      <c r="Y191" s="1">
        <v>120361548.88800001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41" t="s">
        <v>1</v>
      </c>
      <c r="AN191" s="2" t="s">
        <v>1</v>
      </c>
      <c r="AO191" s="141" t="s">
        <v>1</v>
      </c>
      <c r="AP191" s="2" t="s">
        <v>1</v>
      </c>
    </row>
    <row r="192" spans="1:42" x14ac:dyDescent="0.25">
      <c r="A192" s="2" t="s">
        <v>182</v>
      </c>
      <c r="B192" s="47">
        <v>44318</v>
      </c>
      <c r="C192" s="2" t="s">
        <v>6</v>
      </c>
      <c r="D192" s="2" t="s">
        <v>26</v>
      </c>
      <c r="E192" s="2" t="s">
        <v>198</v>
      </c>
      <c r="F192" s="2" t="s">
        <v>1613</v>
      </c>
      <c r="G192" s="2" t="s">
        <v>3</v>
      </c>
      <c r="H192" s="2" t="s">
        <v>1614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2315485490.5342002</v>
      </c>
      <c r="R192" s="1">
        <v>0</v>
      </c>
      <c r="S192" s="1">
        <v>1733214399.4750001</v>
      </c>
      <c r="T192" s="1">
        <v>0</v>
      </c>
      <c r="U192" s="2" t="s">
        <v>0</v>
      </c>
      <c r="V192" s="1">
        <v>0</v>
      </c>
      <c r="W192" s="1">
        <v>501957837.12000006</v>
      </c>
      <c r="X192" s="2" t="s">
        <v>9</v>
      </c>
      <c r="Y192" s="1">
        <v>80313253.939199999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41" t="s">
        <v>1</v>
      </c>
      <c r="AN192" s="2" t="s">
        <v>1</v>
      </c>
      <c r="AO192" s="141" t="s">
        <v>1</v>
      </c>
      <c r="AP192" s="2" t="s">
        <v>1</v>
      </c>
    </row>
    <row r="193" spans="1:42" x14ac:dyDescent="0.25">
      <c r="A193" s="2" t="s">
        <v>180</v>
      </c>
      <c r="B193" s="47">
        <v>44318</v>
      </c>
      <c r="C193" s="2" t="s">
        <v>6</v>
      </c>
      <c r="D193" s="2" t="s">
        <v>26</v>
      </c>
      <c r="E193" s="2" t="s">
        <v>198</v>
      </c>
      <c r="F193" s="2" t="s">
        <v>1613</v>
      </c>
      <c r="G193" s="2" t="s">
        <v>3</v>
      </c>
      <c r="H193" s="2" t="s">
        <v>1615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1241</v>
      </c>
      <c r="P193" s="2" t="s">
        <v>1616</v>
      </c>
      <c r="Q193" s="1">
        <v>219420909.477</v>
      </c>
      <c r="R193" s="1">
        <v>0</v>
      </c>
      <c r="S193" s="1">
        <v>139101557.17500001</v>
      </c>
      <c r="T193" s="1">
        <v>69240820.950000003</v>
      </c>
      <c r="U193" s="2" t="s">
        <v>9</v>
      </c>
      <c r="V193" s="1">
        <v>11078531.352</v>
      </c>
      <c r="W193" s="1">
        <v>0</v>
      </c>
      <c r="X193" s="2" t="s">
        <v>0</v>
      </c>
      <c r="Y193" s="1">
        <v>0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41" t="s">
        <v>1</v>
      </c>
      <c r="AN193" s="2" t="s">
        <v>1</v>
      </c>
      <c r="AO193" s="141" t="s">
        <v>1</v>
      </c>
      <c r="AP193" s="2" t="s">
        <v>1</v>
      </c>
    </row>
    <row r="194" spans="1:42" x14ac:dyDescent="0.25">
      <c r="A194" s="2" t="s">
        <v>179</v>
      </c>
      <c r="B194" s="47">
        <v>44318</v>
      </c>
      <c r="C194" s="2" t="s">
        <v>6</v>
      </c>
      <c r="D194" s="2" t="s">
        <v>26</v>
      </c>
      <c r="E194" s="2" t="s">
        <v>198</v>
      </c>
      <c r="F194" s="2" t="s">
        <v>1613</v>
      </c>
      <c r="G194" s="2" t="s">
        <v>3</v>
      </c>
      <c r="H194" s="2" t="s">
        <v>1617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</v>
      </c>
      <c r="P194" s="2" t="s">
        <v>1</v>
      </c>
      <c r="Q194" s="1">
        <v>1161891280.631</v>
      </c>
      <c r="R194" s="1">
        <v>0</v>
      </c>
      <c r="S194" s="1">
        <v>985902394.24999988</v>
      </c>
      <c r="T194" s="1">
        <v>0</v>
      </c>
      <c r="U194" s="2" t="s">
        <v>0</v>
      </c>
      <c r="V194" s="1">
        <v>0</v>
      </c>
      <c r="W194" s="1">
        <v>151714557.22499999</v>
      </c>
      <c r="X194" s="2" t="s">
        <v>9</v>
      </c>
      <c r="Y194" s="1">
        <v>24274329.155999996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41" t="s">
        <v>1</v>
      </c>
      <c r="AN194" s="2" t="s">
        <v>1</v>
      </c>
      <c r="AO194" s="141" t="s">
        <v>1</v>
      </c>
      <c r="AP194" s="2" t="s">
        <v>1</v>
      </c>
    </row>
    <row r="195" spans="1:42" x14ac:dyDescent="0.25">
      <c r="A195" s="2" t="s">
        <v>132</v>
      </c>
      <c r="B195" s="47">
        <v>44319</v>
      </c>
      <c r="C195" s="2" t="s">
        <v>6</v>
      </c>
      <c r="D195" s="2" t="s">
        <v>26</v>
      </c>
      <c r="E195" s="2" t="s">
        <v>198</v>
      </c>
      <c r="F195" s="2" t="s">
        <v>1260</v>
      </c>
      <c r="G195" s="2" t="s">
        <v>3</v>
      </c>
      <c r="H195" s="2" t="s">
        <v>1618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2978796167.6612005</v>
      </c>
      <c r="R195" s="1">
        <v>0</v>
      </c>
      <c r="S195" s="1">
        <v>2202349048.3250003</v>
      </c>
      <c r="T195" s="1">
        <v>0</v>
      </c>
      <c r="U195" s="2" t="s">
        <v>0</v>
      </c>
      <c r="V195" s="1">
        <v>0</v>
      </c>
      <c r="W195" s="1">
        <v>669350964.94499981</v>
      </c>
      <c r="X195" s="2" t="s">
        <v>0</v>
      </c>
      <c r="Y195" s="1">
        <v>107096154.39119998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41" t="s">
        <v>1</v>
      </c>
      <c r="AN195" s="2" t="s">
        <v>1</v>
      </c>
      <c r="AO195" s="141" t="s">
        <v>1</v>
      </c>
      <c r="AP195" s="2" t="s">
        <v>1</v>
      </c>
    </row>
    <row r="196" spans="1:42" x14ac:dyDescent="0.25">
      <c r="A196" s="2" t="s">
        <v>86</v>
      </c>
      <c r="B196" s="47">
        <v>44320</v>
      </c>
      <c r="C196" s="2" t="s">
        <v>6</v>
      </c>
      <c r="D196" s="2" t="s">
        <v>26</v>
      </c>
      <c r="E196" s="2" t="s">
        <v>198</v>
      </c>
      <c r="F196" s="2" t="s">
        <v>1266</v>
      </c>
      <c r="G196" s="2" t="s">
        <v>3</v>
      </c>
      <c r="H196" s="2" t="s">
        <v>1619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3537600</v>
      </c>
      <c r="R196" s="1">
        <v>0</v>
      </c>
      <c r="S196" s="1">
        <v>3537600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41" t="s">
        <v>1</v>
      </c>
      <c r="AN196" s="2" t="s">
        <v>1</v>
      </c>
      <c r="AO196" s="141" t="s">
        <v>1</v>
      </c>
      <c r="AP196" s="2" t="s">
        <v>1</v>
      </c>
    </row>
    <row r="197" spans="1:42" x14ac:dyDescent="0.25">
      <c r="A197" s="2" t="s">
        <v>85</v>
      </c>
      <c r="B197" s="47">
        <v>44320</v>
      </c>
      <c r="C197" s="2" t="s">
        <v>6</v>
      </c>
      <c r="D197" s="2" t="s">
        <v>26</v>
      </c>
      <c r="E197" s="2" t="s">
        <v>198</v>
      </c>
      <c r="F197" s="2" t="s">
        <v>1266</v>
      </c>
      <c r="G197" s="2" t="s">
        <v>3</v>
      </c>
      <c r="H197" s="2" t="s">
        <v>1620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1621</v>
      </c>
      <c r="P197" s="2" t="s">
        <v>1622</v>
      </c>
      <c r="Q197" s="1">
        <v>394065000</v>
      </c>
      <c r="R197" s="1">
        <v>0</v>
      </c>
      <c r="S197" s="1">
        <v>394065000</v>
      </c>
      <c r="T197" s="1">
        <v>0</v>
      </c>
      <c r="U197" s="2" t="s">
        <v>0</v>
      </c>
      <c r="V197" s="1">
        <v>0</v>
      </c>
      <c r="W197" s="1">
        <v>0</v>
      </c>
      <c r="X197" s="2" t="s">
        <v>0</v>
      </c>
      <c r="Y197" s="1">
        <v>0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41" t="s">
        <v>1</v>
      </c>
      <c r="AN197" s="2" t="s">
        <v>1</v>
      </c>
      <c r="AO197" s="141" t="s">
        <v>1</v>
      </c>
      <c r="AP197" s="2" t="s">
        <v>1</v>
      </c>
    </row>
    <row r="198" spans="1:42" x14ac:dyDescent="0.25">
      <c r="A198" s="2" t="s">
        <v>84</v>
      </c>
      <c r="B198" s="47">
        <v>44320</v>
      </c>
      <c r="C198" s="2" t="s">
        <v>6</v>
      </c>
      <c r="D198" s="2" t="s">
        <v>26</v>
      </c>
      <c r="E198" s="2" t="s">
        <v>198</v>
      </c>
      <c r="F198" s="2" t="s">
        <v>1266</v>
      </c>
      <c r="G198" s="2" t="s">
        <v>3</v>
      </c>
      <c r="H198" s="2" t="s">
        <v>1623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2</v>
      </c>
      <c r="P198" s="2" t="s">
        <v>1</v>
      </c>
      <c r="Q198" s="1">
        <v>1446944320.375</v>
      </c>
      <c r="R198" s="1">
        <v>0</v>
      </c>
      <c r="S198" s="1">
        <v>1182782181.3999999</v>
      </c>
      <c r="T198" s="1">
        <v>0</v>
      </c>
      <c r="U198" s="2" t="s">
        <v>0</v>
      </c>
      <c r="V198" s="1">
        <v>0</v>
      </c>
      <c r="W198" s="1">
        <v>227725981.875</v>
      </c>
      <c r="X198" s="2" t="s">
        <v>9</v>
      </c>
      <c r="Y198" s="1">
        <v>36436157.100000001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41" t="s">
        <v>1</v>
      </c>
      <c r="AN198" s="2" t="s">
        <v>1</v>
      </c>
      <c r="AO198" s="141" t="s">
        <v>1</v>
      </c>
      <c r="AP198" s="2" t="s">
        <v>1</v>
      </c>
    </row>
    <row r="199" spans="1:42" x14ac:dyDescent="0.25">
      <c r="A199" s="2" t="s">
        <v>83</v>
      </c>
      <c r="B199" s="47">
        <v>44320</v>
      </c>
      <c r="C199" s="2" t="s">
        <v>6</v>
      </c>
      <c r="D199" s="2" t="s">
        <v>26</v>
      </c>
      <c r="E199" s="2" t="s">
        <v>198</v>
      </c>
      <c r="F199" s="2" t="s">
        <v>1266</v>
      </c>
      <c r="G199" s="2" t="s">
        <v>3</v>
      </c>
      <c r="H199" s="2" t="s">
        <v>1624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1625</v>
      </c>
      <c r="P199" s="2" t="s">
        <v>1626</v>
      </c>
      <c r="Q199" s="1">
        <v>62224451.100000001</v>
      </c>
      <c r="R199" s="1">
        <v>0</v>
      </c>
      <c r="S199" s="1">
        <v>33856987.5</v>
      </c>
      <c r="T199" s="1">
        <v>24454710</v>
      </c>
      <c r="U199" s="2" t="s">
        <v>9</v>
      </c>
      <c r="V199" s="1">
        <v>3912753.6</v>
      </c>
      <c r="W199" s="1">
        <v>0</v>
      </c>
      <c r="X199" s="2" t="s">
        <v>0</v>
      </c>
      <c r="Y199" s="1">
        <v>0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41" t="s">
        <v>1</v>
      </c>
      <c r="AN199" s="2" t="s">
        <v>1</v>
      </c>
      <c r="AO199" s="141" t="s">
        <v>1</v>
      </c>
      <c r="AP199" s="2" t="s">
        <v>1</v>
      </c>
    </row>
    <row r="200" spans="1:42" x14ac:dyDescent="0.25">
      <c r="A200" s="2" t="s">
        <v>82</v>
      </c>
      <c r="B200" s="47">
        <v>44320</v>
      </c>
      <c r="C200" s="2" t="s">
        <v>6</v>
      </c>
      <c r="D200" s="2" t="s">
        <v>26</v>
      </c>
      <c r="E200" s="2" t="s">
        <v>198</v>
      </c>
      <c r="F200" s="2" t="s">
        <v>1266</v>
      </c>
      <c r="G200" s="2" t="s">
        <v>3</v>
      </c>
      <c r="H200" s="2" t="s">
        <v>1627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1064979222.084</v>
      </c>
      <c r="R200" s="1">
        <v>0</v>
      </c>
      <c r="S200" s="1">
        <v>800405794.3499999</v>
      </c>
      <c r="T200" s="1">
        <v>0</v>
      </c>
      <c r="U200" s="2" t="s">
        <v>0</v>
      </c>
      <c r="V200" s="1">
        <v>0</v>
      </c>
      <c r="W200" s="1">
        <v>228080541.15000004</v>
      </c>
      <c r="X200" s="2" t="s">
        <v>0</v>
      </c>
      <c r="Y200" s="1">
        <v>36492886.583999999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41" t="s">
        <v>1</v>
      </c>
      <c r="AN200" s="2" t="s">
        <v>1</v>
      </c>
      <c r="AO200" s="141" t="s">
        <v>1</v>
      </c>
      <c r="AP200" s="2" t="s">
        <v>1</v>
      </c>
    </row>
    <row r="201" spans="1:42" x14ac:dyDescent="0.25">
      <c r="A201" s="2" t="s">
        <v>43</v>
      </c>
      <c r="B201" s="47">
        <v>44321</v>
      </c>
      <c r="C201" s="2" t="s">
        <v>6</v>
      </c>
      <c r="D201" s="2" t="s">
        <v>26</v>
      </c>
      <c r="E201" s="2" t="s">
        <v>198</v>
      </c>
      <c r="F201" s="2" t="s">
        <v>1279</v>
      </c>
      <c r="G201" s="2" t="s">
        <v>3</v>
      </c>
      <c r="H201" s="2" t="s">
        <v>1628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659708341.23500001</v>
      </c>
      <c r="R201" s="1">
        <v>0</v>
      </c>
      <c r="S201" s="1">
        <v>556013881.79999995</v>
      </c>
      <c r="T201" s="1">
        <v>0</v>
      </c>
      <c r="U201" s="2" t="s">
        <v>0</v>
      </c>
      <c r="V201" s="1">
        <v>0</v>
      </c>
      <c r="W201" s="1">
        <v>89391775.375</v>
      </c>
      <c r="X201" s="2" t="s">
        <v>0</v>
      </c>
      <c r="Y201" s="1">
        <v>14302684.059999999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41" t="s">
        <v>1</v>
      </c>
      <c r="AN201" s="2" t="s">
        <v>1</v>
      </c>
      <c r="AO201" s="141" t="s">
        <v>1</v>
      </c>
      <c r="AP201" s="2" t="s">
        <v>1</v>
      </c>
    </row>
    <row r="202" spans="1:42" x14ac:dyDescent="0.25">
      <c r="A202" s="2" t="s">
        <v>41</v>
      </c>
      <c r="B202" s="47">
        <v>44321</v>
      </c>
      <c r="C202" s="2" t="s">
        <v>6</v>
      </c>
      <c r="D202" s="2" t="s">
        <v>26</v>
      </c>
      <c r="E202" s="2" t="s">
        <v>198</v>
      </c>
      <c r="F202" s="2" t="s">
        <v>1279</v>
      </c>
      <c r="G202" s="2" t="s">
        <v>3</v>
      </c>
      <c r="H202" s="2" t="s">
        <v>1629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1007</v>
      </c>
      <c r="P202" s="2" t="s">
        <v>1630</v>
      </c>
      <c r="Q202" s="1">
        <v>19955376.1296</v>
      </c>
      <c r="R202" s="1">
        <v>0</v>
      </c>
      <c r="S202" s="1">
        <v>14417445</v>
      </c>
      <c r="T202" s="1">
        <v>4774078.5599999996</v>
      </c>
      <c r="U202" s="2" t="s">
        <v>9</v>
      </c>
      <c r="V202" s="1">
        <v>763852.56960000005</v>
      </c>
      <c r="W202" s="1">
        <v>0</v>
      </c>
      <c r="X202" s="2" t="s">
        <v>0</v>
      </c>
      <c r="Y202" s="1">
        <v>0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41" t="s">
        <v>1</v>
      </c>
      <c r="AN202" s="2" t="s">
        <v>1</v>
      </c>
      <c r="AO202" s="141" t="s">
        <v>1</v>
      </c>
      <c r="AP202" s="2" t="s">
        <v>1</v>
      </c>
    </row>
    <row r="203" spans="1:42" x14ac:dyDescent="0.25">
      <c r="A203" s="2" t="s">
        <v>40</v>
      </c>
      <c r="B203" s="47">
        <v>44321</v>
      </c>
      <c r="C203" s="2" t="s">
        <v>6</v>
      </c>
      <c r="D203" s="2" t="s">
        <v>26</v>
      </c>
      <c r="E203" s="2" t="s">
        <v>198</v>
      </c>
      <c r="F203" s="2" t="s">
        <v>1279</v>
      </c>
      <c r="G203" s="2" t="s">
        <v>3</v>
      </c>
      <c r="H203" s="2" t="s">
        <v>1631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2784272572.738801</v>
      </c>
      <c r="R203" s="1">
        <v>0</v>
      </c>
      <c r="S203" s="1">
        <v>2037260079.9000001</v>
      </c>
      <c r="T203" s="1">
        <v>0</v>
      </c>
      <c r="U203" s="2" t="s">
        <v>0</v>
      </c>
      <c r="V203" s="1">
        <v>0</v>
      </c>
      <c r="W203" s="1">
        <v>643976286.92999995</v>
      </c>
      <c r="X203" s="2" t="s">
        <v>9</v>
      </c>
      <c r="Y203" s="1">
        <v>103036205.90880001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41" t="s">
        <v>1</v>
      </c>
      <c r="AN203" s="2" t="s">
        <v>1</v>
      </c>
      <c r="AO203" s="141" t="s">
        <v>1</v>
      </c>
      <c r="AP203" s="2" t="s">
        <v>1</v>
      </c>
    </row>
    <row r="204" spans="1:42" x14ac:dyDescent="0.25">
      <c r="A204" s="2" t="s">
        <v>422</v>
      </c>
      <c r="B204" s="47">
        <v>44322</v>
      </c>
      <c r="C204" s="2" t="s">
        <v>6</v>
      </c>
      <c r="D204" s="2" t="s">
        <v>26</v>
      </c>
      <c r="E204" s="2" t="s">
        <v>198</v>
      </c>
      <c r="F204" s="2" t="s">
        <v>1290</v>
      </c>
      <c r="G204" s="2" t="s">
        <v>3</v>
      </c>
      <c r="H204" s="2" t="s">
        <v>1632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3756478715.46</v>
      </c>
      <c r="R204" s="1">
        <v>0</v>
      </c>
      <c r="S204" s="1">
        <v>2895174558.5999994</v>
      </c>
      <c r="T204" s="1">
        <v>0</v>
      </c>
      <c r="U204" s="2" t="s">
        <v>0</v>
      </c>
      <c r="V204" s="1">
        <v>0</v>
      </c>
      <c r="W204" s="1">
        <v>742503583.5</v>
      </c>
      <c r="X204" s="2" t="s">
        <v>0</v>
      </c>
      <c r="Y204" s="1">
        <v>118800573.35999997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41" t="s">
        <v>1</v>
      </c>
      <c r="AN204" s="2" t="s">
        <v>1</v>
      </c>
      <c r="AO204" s="141" t="s">
        <v>1</v>
      </c>
      <c r="AP204" s="2" t="s">
        <v>1</v>
      </c>
    </row>
    <row r="205" spans="1:42" x14ac:dyDescent="0.25">
      <c r="A205" s="2" t="s">
        <v>479</v>
      </c>
      <c r="B205" s="47">
        <v>44323</v>
      </c>
      <c r="C205" s="2" t="s">
        <v>6</v>
      </c>
      <c r="D205" s="2" t="s">
        <v>26</v>
      </c>
      <c r="E205" s="2" t="s">
        <v>198</v>
      </c>
      <c r="F205" s="2" t="s">
        <v>1633</v>
      </c>
      <c r="G205" s="2" t="s">
        <v>3</v>
      </c>
      <c r="H205" s="2" t="s">
        <v>1634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3545514954.6620002</v>
      </c>
      <c r="R205" s="1">
        <v>0</v>
      </c>
      <c r="S205" s="1">
        <v>2820096889.8499994</v>
      </c>
      <c r="T205" s="1">
        <v>0</v>
      </c>
      <c r="U205" s="2" t="s">
        <v>0</v>
      </c>
      <c r="V205" s="1">
        <v>0</v>
      </c>
      <c r="W205" s="1">
        <v>625360400.70000005</v>
      </c>
      <c r="X205" s="2" t="s">
        <v>0</v>
      </c>
      <c r="Y205" s="1">
        <v>100057664.11200002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41" t="s">
        <v>1</v>
      </c>
      <c r="AN205" s="2" t="s">
        <v>1</v>
      </c>
      <c r="AO205" s="141" t="s">
        <v>1</v>
      </c>
      <c r="AP205" s="2" t="s">
        <v>1</v>
      </c>
    </row>
    <row r="206" spans="1:42" x14ac:dyDescent="0.25">
      <c r="A206" s="2" t="s">
        <v>533</v>
      </c>
      <c r="B206" s="47">
        <v>44324</v>
      </c>
      <c r="C206" s="2" t="s">
        <v>6</v>
      </c>
      <c r="D206" s="2" t="s">
        <v>26</v>
      </c>
      <c r="E206" s="2" t="s">
        <v>198</v>
      </c>
      <c r="F206" s="2" t="s">
        <v>1635</v>
      </c>
      <c r="G206" s="2" t="s">
        <v>3</v>
      </c>
      <c r="H206" s="2" t="s">
        <v>1636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4823384342.743597</v>
      </c>
      <c r="R206" s="1">
        <v>0</v>
      </c>
      <c r="S206" s="1">
        <v>3821031661.5499992</v>
      </c>
      <c r="T206" s="1">
        <v>0</v>
      </c>
      <c r="U206" s="2" t="s">
        <v>0</v>
      </c>
      <c r="V206" s="1">
        <v>0</v>
      </c>
      <c r="W206" s="1">
        <v>864097138.95999992</v>
      </c>
      <c r="X206" s="2" t="s">
        <v>0</v>
      </c>
      <c r="Y206" s="1">
        <v>138255542.23360002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41" t="s">
        <v>1</v>
      </c>
      <c r="AN206" s="2" t="s">
        <v>1</v>
      </c>
      <c r="AO206" s="141" t="s">
        <v>1</v>
      </c>
      <c r="AP206" s="2" t="s">
        <v>1</v>
      </c>
    </row>
    <row r="207" spans="1:42" x14ac:dyDescent="0.25">
      <c r="A207" s="2" t="s">
        <v>563</v>
      </c>
      <c r="B207" s="47">
        <v>44325</v>
      </c>
      <c r="C207" s="2" t="s">
        <v>6</v>
      </c>
      <c r="D207" s="2" t="s">
        <v>26</v>
      </c>
      <c r="E207" s="2" t="s">
        <v>198</v>
      </c>
      <c r="F207" s="2" t="s">
        <v>1637</v>
      </c>
      <c r="G207" s="2" t="s">
        <v>3</v>
      </c>
      <c r="H207" s="2" t="s">
        <v>1638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3167427341.6075993</v>
      </c>
      <c r="R207" s="1">
        <v>0</v>
      </c>
      <c r="S207" s="1">
        <v>2325191653.7999992</v>
      </c>
      <c r="T207" s="1">
        <v>0</v>
      </c>
      <c r="U207" s="2" t="s">
        <v>0</v>
      </c>
      <c r="V207" s="1">
        <v>0</v>
      </c>
      <c r="W207" s="1">
        <v>726065248.1099999</v>
      </c>
      <c r="X207" s="2" t="s">
        <v>9</v>
      </c>
      <c r="Y207" s="1">
        <v>116170439.69760001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41" t="s">
        <v>1</v>
      </c>
      <c r="AN207" s="2" t="s">
        <v>1</v>
      </c>
      <c r="AO207" s="141" t="s">
        <v>1</v>
      </c>
      <c r="AP207" s="2" t="s">
        <v>1</v>
      </c>
    </row>
    <row r="208" spans="1:42" x14ac:dyDescent="0.25">
      <c r="A208" s="2" t="s">
        <v>564</v>
      </c>
      <c r="B208" s="47">
        <v>44325</v>
      </c>
      <c r="C208" s="2" t="s">
        <v>6</v>
      </c>
      <c r="D208" s="2" t="s">
        <v>26</v>
      </c>
      <c r="E208" s="2" t="s">
        <v>198</v>
      </c>
      <c r="F208" s="2" t="s">
        <v>1637</v>
      </c>
      <c r="G208" s="2" t="s">
        <v>13</v>
      </c>
      <c r="H208" s="2" t="s">
        <v>1</v>
      </c>
      <c r="I208" s="1" t="s">
        <v>1025</v>
      </c>
      <c r="J208" s="1" t="s">
        <v>1</v>
      </c>
      <c r="K208" s="1" t="s">
        <v>1639</v>
      </c>
      <c r="L208" s="1" t="s">
        <v>1369</v>
      </c>
      <c r="M208" s="1">
        <v>445289339.60000002</v>
      </c>
      <c r="N208" s="2" t="s">
        <v>12</v>
      </c>
      <c r="O208" s="2" t="s">
        <v>1640</v>
      </c>
      <c r="P208" s="2" t="s">
        <v>1641</v>
      </c>
      <c r="Q208" s="1">
        <v>-42831880</v>
      </c>
      <c r="R208" s="1">
        <v>0</v>
      </c>
      <c r="S208" s="1">
        <v>-42831880</v>
      </c>
      <c r="T208" s="1">
        <v>0</v>
      </c>
      <c r="U208" s="2" t="s">
        <v>0</v>
      </c>
      <c r="V208" s="1">
        <v>0</v>
      </c>
      <c r="W208" s="1">
        <v>0</v>
      </c>
      <c r="X208" s="2" t="s">
        <v>0</v>
      </c>
      <c r="Y208" s="1">
        <v>0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41" t="s">
        <v>1</v>
      </c>
      <c r="AN208" s="2" t="s">
        <v>1</v>
      </c>
      <c r="AO208" s="141" t="s">
        <v>1</v>
      </c>
      <c r="AP208" s="2" t="s">
        <v>1</v>
      </c>
    </row>
    <row r="209" spans="1:42" x14ac:dyDescent="0.25">
      <c r="A209" s="2" t="s">
        <v>628</v>
      </c>
      <c r="B209" s="47">
        <v>44326</v>
      </c>
      <c r="C209" s="2" t="s">
        <v>6</v>
      </c>
      <c r="D209" s="2" t="s">
        <v>26</v>
      </c>
      <c r="E209" s="2" t="s">
        <v>198</v>
      </c>
      <c r="F209" s="2" t="s">
        <v>1642</v>
      </c>
      <c r="G209" s="2" t="s">
        <v>3</v>
      </c>
      <c r="H209" s="2" t="s">
        <v>1643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1544899163.5519998</v>
      </c>
      <c r="R209" s="1">
        <v>0</v>
      </c>
      <c r="S209" s="1">
        <v>1138546768.95</v>
      </c>
      <c r="T209" s="1">
        <v>0</v>
      </c>
      <c r="U209" s="2" t="s">
        <v>0</v>
      </c>
      <c r="V209" s="1">
        <v>0</v>
      </c>
      <c r="W209" s="1">
        <v>350303788.44999999</v>
      </c>
      <c r="X209" s="2" t="s">
        <v>9</v>
      </c>
      <c r="Y209" s="1">
        <v>56048606.151999995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41" t="s">
        <v>1</v>
      </c>
      <c r="AN209" s="2" t="s">
        <v>1</v>
      </c>
      <c r="AO209" s="141" t="s">
        <v>1</v>
      </c>
      <c r="AP209" s="2" t="s">
        <v>1</v>
      </c>
    </row>
    <row r="210" spans="1:42" x14ac:dyDescent="0.25">
      <c r="A210" s="2" t="s">
        <v>629</v>
      </c>
      <c r="B210" s="47">
        <v>44326</v>
      </c>
      <c r="C210" s="2" t="s">
        <v>6</v>
      </c>
      <c r="D210" s="2" t="s">
        <v>26</v>
      </c>
      <c r="E210" s="2" t="s">
        <v>198</v>
      </c>
      <c r="F210" s="2" t="s">
        <v>1642</v>
      </c>
      <c r="G210" s="2" t="s">
        <v>3</v>
      </c>
      <c r="H210" s="2" t="s">
        <v>1644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1645</v>
      </c>
      <c r="P210" s="2" t="s">
        <v>1646</v>
      </c>
      <c r="Q210" s="1">
        <v>57294982.130000003</v>
      </c>
      <c r="R210" s="1">
        <v>0</v>
      </c>
      <c r="S210" s="1">
        <v>33432441.75</v>
      </c>
      <c r="T210" s="1">
        <v>20571155.5</v>
      </c>
      <c r="U210" s="2" t="s">
        <v>9</v>
      </c>
      <c r="V210" s="1">
        <v>3291384.88</v>
      </c>
      <c r="W210" s="1">
        <v>0</v>
      </c>
      <c r="X210" s="2" t="s">
        <v>0</v>
      </c>
      <c r="Y210" s="1">
        <v>0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41" t="s">
        <v>1</v>
      </c>
      <c r="AN210" s="2" t="s">
        <v>1</v>
      </c>
      <c r="AO210" s="141" t="s">
        <v>1</v>
      </c>
      <c r="AP210" s="2" t="s">
        <v>1</v>
      </c>
    </row>
    <row r="211" spans="1:42" x14ac:dyDescent="0.25">
      <c r="A211" s="2" t="s">
        <v>630</v>
      </c>
      <c r="B211" s="47">
        <v>44326</v>
      </c>
      <c r="C211" s="2" t="s">
        <v>6</v>
      </c>
      <c r="D211" s="2" t="s">
        <v>26</v>
      </c>
      <c r="E211" s="2" t="s">
        <v>198</v>
      </c>
      <c r="F211" s="2" t="s">
        <v>1642</v>
      </c>
      <c r="G211" s="2" t="s">
        <v>3</v>
      </c>
      <c r="H211" s="2" t="s">
        <v>1647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881779716.22599983</v>
      </c>
      <c r="R211" s="1">
        <v>0</v>
      </c>
      <c r="S211" s="1">
        <v>649449729.74999988</v>
      </c>
      <c r="T211" s="1">
        <v>0</v>
      </c>
      <c r="U211" s="2" t="s">
        <v>0</v>
      </c>
      <c r="V211" s="1">
        <v>0</v>
      </c>
      <c r="W211" s="1">
        <v>200284471.09999999</v>
      </c>
      <c r="X211" s="2" t="s">
        <v>0</v>
      </c>
      <c r="Y211" s="1">
        <v>32045515.375999995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41" t="s">
        <v>1</v>
      </c>
      <c r="AN211" s="2" t="s">
        <v>1</v>
      </c>
      <c r="AO211" s="141" t="s">
        <v>1</v>
      </c>
      <c r="AP211" s="2" t="s">
        <v>1</v>
      </c>
    </row>
    <row r="212" spans="1:42" x14ac:dyDescent="0.25">
      <c r="A212" s="2" t="s">
        <v>675</v>
      </c>
      <c r="B212" s="47">
        <v>44327</v>
      </c>
      <c r="C212" s="2" t="s">
        <v>6</v>
      </c>
      <c r="D212" s="2" t="s">
        <v>26</v>
      </c>
      <c r="E212" s="2" t="s">
        <v>198</v>
      </c>
      <c r="F212" s="2" t="s">
        <v>1648</v>
      </c>
      <c r="G212" s="2" t="s">
        <v>3</v>
      </c>
      <c r="H212" s="2" t="s">
        <v>1649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1669217666.8799999</v>
      </c>
      <c r="R212" s="1">
        <v>0</v>
      </c>
      <c r="S212" s="1">
        <v>1277555086.5</v>
      </c>
      <c r="T212" s="1">
        <v>0</v>
      </c>
      <c r="U212" s="2" t="s">
        <v>0</v>
      </c>
      <c r="V212" s="1">
        <v>0</v>
      </c>
      <c r="W212" s="1">
        <v>337640155.5</v>
      </c>
      <c r="X212" s="2" t="s">
        <v>9</v>
      </c>
      <c r="Y212" s="1">
        <v>54022424.879999995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41" t="s">
        <v>1</v>
      </c>
      <c r="AN212" s="2" t="s">
        <v>1</v>
      </c>
      <c r="AO212" s="141" t="s">
        <v>1</v>
      </c>
      <c r="AP212" s="2" t="s">
        <v>1</v>
      </c>
    </row>
    <row r="213" spans="1:42" x14ac:dyDescent="0.25">
      <c r="A213" s="2" t="s">
        <v>761</v>
      </c>
      <c r="B213" s="47">
        <v>44328</v>
      </c>
      <c r="C213" s="2" t="s">
        <v>6</v>
      </c>
      <c r="D213" s="2" t="s">
        <v>26</v>
      </c>
      <c r="E213" s="2" t="s">
        <v>198</v>
      </c>
      <c r="F213" s="2" t="s">
        <v>1650</v>
      </c>
      <c r="G213" s="2" t="s">
        <v>3</v>
      </c>
      <c r="H213" s="2" t="s">
        <v>1651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1397042171.8216002</v>
      </c>
      <c r="R213" s="1">
        <v>0</v>
      </c>
      <c r="S213" s="1">
        <v>1166932279</v>
      </c>
      <c r="T213" s="1">
        <v>0</v>
      </c>
      <c r="U213" s="2" t="s">
        <v>0</v>
      </c>
      <c r="V213" s="1">
        <v>0</v>
      </c>
      <c r="W213" s="1">
        <v>198370597.25999999</v>
      </c>
      <c r="X213" s="2" t="s">
        <v>9</v>
      </c>
      <c r="Y213" s="1">
        <v>31739295.5616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41" t="s">
        <v>1</v>
      </c>
      <c r="AN213" s="2" t="s">
        <v>1</v>
      </c>
      <c r="AO213" s="141" t="s">
        <v>1</v>
      </c>
      <c r="AP213" s="2" t="s">
        <v>1</v>
      </c>
    </row>
    <row r="214" spans="1:42" x14ac:dyDescent="0.25">
      <c r="A214" s="2" t="s">
        <v>762</v>
      </c>
      <c r="B214" s="47">
        <v>44328</v>
      </c>
      <c r="C214" s="2" t="s">
        <v>6</v>
      </c>
      <c r="D214" s="2" t="s">
        <v>26</v>
      </c>
      <c r="E214" s="2" t="s">
        <v>198</v>
      </c>
      <c r="F214" s="2" t="s">
        <v>1650</v>
      </c>
      <c r="G214" s="2" t="s">
        <v>3</v>
      </c>
      <c r="H214" s="2" t="s">
        <v>1652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1653</v>
      </c>
      <c r="P214" s="2" t="s">
        <v>1654</v>
      </c>
      <c r="Q214" s="1">
        <v>229258588.5</v>
      </c>
      <c r="R214" s="1">
        <v>0</v>
      </c>
      <c r="S214" s="1">
        <v>153514822.5</v>
      </c>
      <c r="T214" s="1">
        <v>65296350</v>
      </c>
      <c r="U214" s="2" t="s">
        <v>9</v>
      </c>
      <c r="V214" s="1">
        <v>10447416</v>
      </c>
      <c r="W214" s="1">
        <v>0</v>
      </c>
      <c r="X214" s="2" t="s">
        <v>0</v>
      </c>
      <c r="Y214" s="1">
        <v>0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41" t="s">
        <v>1</v>
      </c>
      <c r="AN214" s="2" t="s">
        <v>1</v>
      </c>
      <c r="AO214" s="141" t="s">
        <v>1</v>
      </c>
      <c r="AP214" s="2" t="s">
        <v>1</v>
      </c>
    </row>
    <row r="215" spans="1:42" x14ac:dyDescent="0.25">
      <c r="A215" s="2" t="s">
        <v>763</v>
      </c>
      <c r="B215" s="47">
        <v>44328</v>
      </c>
      <c r="C215" s="2" t="s">
        <v>6</v>
      </c>
      <c r="D215" s="2" t="s">
        <v>26</v>
      </c>
      <c r="E215" s="2" t="s">
        <v>198</v>
      </c>
      <c r="F215" s="2" t="s">
        <v>1650</v>
      </c>
      <c r="G215" s="2" t="s">
        <v>3</v>
      </c>
      <c r="H215" s="2" t="s">
        <v>1655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1167371523.52</v>
      </c>
      <c r="R215" s="1">
        <v>0</v>
      </c>
      <c r="S215" s="1">
        <v>771472089.25</v>
      </c>
      <c r="T215" s="1">
        <v>0</v>
      </c>
      <c r="U215" s="2" t="s">
        <v>0</v>
      </c>
      <c r="V215" s="1">
        <v>0</v>
      </c>
      <c r="W215" s="1">
        <v>341292615.75</v>
      </c>
      <c r="X215" s="2" t="s">
        <v>9</v>
      </c>
      <c r="Y215" s="1">
        <v>54606818.519999996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41" t="s">
        <v>1</v>
      </c>
      <c r="AN215" s="2" t="s">
        <v>1</v>
      </c>
      <c r="AO215" s="141" t="s">
        <v>1</v>
      </c>
      <c r="AP215" s="2" t="s">
        <v>1</v>
      </c>
    </row>
    <row r="216" spans="1:42" x14ac:dyDescent="0.25">
      <c r="A216" s="2" t="s">
        <v>811</v>
      </c>
      <c r="B216" s="47">
        <v>44329</v>
      </c>
      <c r="C216" s="2" t="s">
        <v>6</v>
      </c>
      <c r="D216" s="2" t="s">
        <v>26</v>
      </c>
      <c r="E216" s="2" t="s">
        <v>198</v>
      </c>
      <c r="F216" s="2" t="s">
        <v>1656</v>
      </c>
      <c r="G216" s="2" t="s">
        <v>3</v>
      </c>
      <c r="H216" s="2" t="s">
        <v>1657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2031579184.1819999</v>
      </c>
      <c r="R216" s="1">
        <v>0</v>
      </c>
      <c r="S216" s="1">
        <v>1603193443.05</v>
      </c>
      <c r="T216" s="1">
        <v>0</v>
      </c>
      <c r="U216" s="2" t="s">
        <v>0</v>
      </c>
      <c r="V216" s="1">
        <v>0</v>
      </c>
      <c r="W216" s="1">
        <v>369298052.69999999</v>
      </c>
      <c r="X216" s="2" t="s">
        <v>0</v>
      </c>
      <c r="Y216" s="1">
        <v>59087688.431999996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41" t="s">
        <v>1</v>
      </c>
      <c r="AN216" s="2" t="s">
        <v>1</v>
      </c>
      <c r="AO216" s="141" t="s">
        <v>1</v>
      </c>
      <c r="AP216" s="2" t="s">
        <v>1</v>
      </c>
    </row>
    <row r="217" spans="1:42" x14ac:dyDescent="0.25">
      <c r="A217" s="2" t="s">
        <v>812</v>
      </c>
      <c r="B217" s="47">
        <v>44329</v>
      </c>
      <c r="C217" s="2" t="s">
        <v>6</v>
      </c>
      <c r="D217" s="2" t="s">
        <v>26</v>
      </c>
      <c r="E217" s="2" t="s">
        <v>198</v>
      </c>
      <c r="F217" s="2" t="s">
        <v>1656</v>
      </c>
      <c r="G217" s="2" t="s">
        <v>3</v>
      </c>
      <c r="H217" s="2" t="s">
        <v>1658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1007</v>
      </c>
      <c r="P217" s="2" t="s">
        <v>1008</v>
      </c>
      <c r="Q217" s="1">
        <v>29562733.100000001</v>
      </c>
      <c r="R217" s="1">
        <v>0</v>
      </c>
      <c r="S217" s="1">
        <v>29562733.100000001</v>
      </c>
      <c r="T217" s="1">
        <v>0</v>
      </c>
      <c r="U217" s="2" t="s">
        <v>0</v>
      </c>
      <c r="V217" s="1">
        <v>0</v>
      </c>
      <c r="W217" s="1">
        <v>0</v>
      </c>
      <c r="X217" s="2" t="s">
        <v>0</v>
      </c>
      <c r="Y217" s="1">
        <v>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41" t="s">
        <v>1</v>
      </c>
      <c r="AN217" s="2" t="s">
        <v>1</v>
      </c>
      <c r="AO217" s="141" t="s">
        <v>1</v>
      </c>
      <c r="AP217" s="2" t="s">
        <v>1</v>
      </c>
    </row>
    <row r="218" spans="1:42" x14ac:dyDescent="0.25">
      <c r="A218" s="2" t="s">
        <v>813</v>
      </c>
      <c r="B218" s="47">
        <v>44329</v>
      </c>
      <c r="C218" s="2" t="s">
        <v>6</v>
      </c>
      <c r="D218" s="2" t="s">
        <v>26</v>
      </c>
      <c r="E218" s="2" t="s">
        <v>198</v>
      </c>
      <c r="F218" s="2" t="s">
        <v>1656</v>
      </c>
      <c r="G218" s="2" t="s">
        <v>3</v>
      </c>
      <c r="H218" s="2" t="s">
        <v>1659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2</v>
      </c>
      <c r="P218" s="2" t="s">
        <v>1</v>
      </c>
      <c r="Q218" s="1">
        <v>708523264.44200003</v>
      </c>
      <c r="R218" s="1">
        <v>0</v>
      </c>
      <c r="S218" s="1">
        <v>503565805.09999996</v>
      </c>
      <c r="T218" s="1">
        <v>0</v>
      </c>
      <c r="U218" s="2" t="s">
        <v>0</v>
      </c>
      <c r="V218" s="1">
        <v>0</v>
      </c>
      <c r="W218" s="1">
        <v>176687464.94999999</v>
      </c>
      <c r="X218" s="2" t="s">
        <v>0</v>
      </c>
      <c r="Y218" s="1">
        <v>28269994.391999997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41" t="s">
        <v>1</v>
      </c>
      <c r="AN218" s="2" t="s">
        <v>1</v>
      </c>
      <c r="AO218" s="141" t="s">
        <v>1</v>
      </c>
      <c r="AP218" s="2" t="s">
        <v>1</v>
      </c>
    </row>
    <row r="219" spans="1:42" x14ac:dyDescent="0.25">
      <c r="A219" s="2" t="s">
        <v>870</v>
      </c>
      <c r="B219" s="47">
        <v>44330</v>
      </c>
      <c r="C219" s="2" t="s">
        <v>6</v>
      </c>
      <c r="D219" s="2" t="s">
        <v>26</v>
      </c>
      <c r="E219" s="2" t="s">
        <v>198</v>
      </c>
      <c r="F219" s="2" t="s">
        <v>1660</v>
      </c>
      <c r="G219" s="2" t="s">
        <v>3</v>
      </c>
      <c r="H219" s="2" t="s">
        <v>1661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3207058935.9576011</v>
      </c>
      <c r="R219" s="1">
        <v>0</v>
      </c>
      <c r="S219" s="1">
        <v>2424708222.0500011</v>
      </c>
      <c r="T219" s="1">
        <v>0</v>
      </c>
      <c r="U219" s="2" t="s">
        <v>0</v>
      </c>
      <c r="V219" s="1">
        <v>0</v>
      </c>
      <c r="W219" s="1">
        <v>674440270.6099999</v>
      </c>
      <c r="X219" s="2" t="s">
        <v>9</v>
      </c>
      <c r="Y219" s="1">
        <v>107910443.2976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41" t="s">
        <v>1</v>
      </c>
      <c r="AN219" s="2" t="s">
        <v>1</v>
      </c>
      <c r="AO219" s="141" t="s">
        <v>1</v>
      </c>
      <c r="AP219" s="2" t="s">
        <v>1</v>
      </c>
    </row>
    <row r="220" spans="1:42" x14ac:dyDescent="0.25">
      <c r="A220" s="2" t="s">
        <v>871</v>
      </c>
      <c r="B220" s="47">
        <v>44330</v>
      </c>
      <c r="C220" s="2" t="s">
        <v>6</v>
      </c>
      <c r="D220" s="2" t="s">
        <v>26</v>
      </c>
      <c r="E220" s="2" t="s">
        <v>198</v>
      </c>
      <c r="F220" s="2" t="s">
        <v>1660</v>
      </c>
      <c r="G220" s="2" t="s">
        <v>3</v>
      </c>
      <c r="H220" s="2" t="s">
        <v>1662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967</v>
      </c>
      <c r="P220" s="2" t="s">
        <v>968</v>
      </c>
      <c r="Q220" s="1">
        <v>191523168.40800005</v>
      </c>
      <c r="R220" s="1">
        <v>0</v>
      </c>
      <c r="S220" s="1">
        <v>133716623.00000001</v>
      </c>
      <c r="T220" s="1">
        <v>49833228.799999997</v>
      </c>
      <c r="U220" s="2" t="s">
        <v>9</v>
      </c>
      <c r="V220" s="1">
        <v>7973316.608</v>
      </c>
      <c r="W220" s="1">
        <v>0</v>
      </c>
      <c r="X220" s="2" t="s">
        <v>0</v>
      </c>
      <c r="Y220" s="1">
        <v>0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41" t="s">
        <v>1</v>
      </c>
      <c r="AN220" s="2" t="s">
        <v>1</v>
      </c>
      <c r="AO220" s="141" t="s">
        <v>1</v>
      </c>
      <c r="AP220" s="2" t="s">
        <v>1</v>
      </c>
    </row>
    <row r="221" spans="1:42" x14ac:dyDescent="0.25">
      <c r="A221" s="2" t="s">
        <v>872</v>
      </c>
      <c r="B221" s="47">
        <v>44330</v>
      </c>
      <c r="C221" s="2" t="s">
        <v>6</v>
      </c>
      <c r="D221" s="2" t="s">
        <v>26</v>
      </c>
      <c r="E221" s="2" t="s">
        <v>198</v>
      </c>
      <c r="F221" s="2" t="s">
        <v>1660</v>
      </c>
      <c r="G221" s="2" t="s">
        <v>3</v>
      </c>
      <c r="H221" s="2" t="s">
        <v>1663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1220044407.5740001</v>
      </c>
      <c r="R221" s="1">
        <v>0</v>
      </c>
      <c r="S221" s="1">
        <v>912823710.05000007</v>
      </c>
      <c r="T221" s="1">
        <v>0</v>
      </c>
      <c r="U221" s="2" t="s">
        <v>0</v>
      </c>
      <c r="V221" s="1">
        <v>0</v>
      </c>
      <c r="W221" s="1">
        <v>264845428.90000001</v>
      </c>
      <c r="X221" s="2" t="s">
        <v>9</v>
      </c>
      <c r="Y221" s="1">
        <v>42375268.624000005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41" t="s">
        <v>1</v>
      </c>
      <c r="AN221" s="2" t="s">
        <v>1</v>
      </c>
      <c r="AO221" s="141" t="s">
        <v>1</v>
      </c>
      <c r="AP221" s="2" t="s">
        <v>1</v>
      </c>
    </row>
    <row r="222" spans="1:42" x14ac:dyDescent="0.25">
      <c r="A222" s="2" t="s">
        <v>939</v>
      </c>
      <c r="B222" s="47">
        <v>44331</v>
      </c>
      <c r="C222" s="2" t="s">
        <v>6</v>
      </c>
      <c r="D222" s="2" t="s">
        <v>26</v>
      </c>
      <c r="E222" s="2" t="s">
        <v>198</v>
      </c>
      <c r="F222" s="2" t="s">
        <v>1664</v>
      </c>
      <c r="G222" s="2" t="s">
        <v>3</v>
      </c>
      <c r="H222" s="2" t="s">
        <v>1665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4711367333.0268002</v>
      </c>
      <c r="R222" s="1">
        <v>0</v>
      </c>
      <c r="S222" s="1">
        <v>3421031146.7999988</v>
      </c>
      <c r="T222" s="1">
        <v>0</v>
      </c>
      <c r="U222" s="2" t="s">
        <v>0</v>
      </c>
      <c r="V222" s="1">
        <v>0</v>
      </c>
      <c r="W222" s="1">
        <v>1112358781.23</v>
      </c>
      <c r="X222" s="2" t="s">
        <v>0</v>
      </c>
      <c r="Y222" s="1">
        <v>177977404.99680004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41" t="s">
        <v>1</v>
      </c>
      <c r="AN222" s="2" t="s">
        <v>1</v>
      </c>
      <c r="AO222" s="141" t="s">
        <v>1</v>
      </c>
      <c r="AP222" s="2" t="s">
        <v>1</v>
      </c>
    </row>
    <row r="223" spans="1:42" x14ac:dyDescent="0.25">
      <c r="A223" s="2" t="s">
        <v>274</v>
      </c>
      <c r="B223" s="47">
        <v>44317</v>
      </c>
      <c r="C223" s="2" t="s">
        <v>35</v>
      </c>
      <c r="D223" s="2" t="s">
        <v>278</v>
      </c>
      <c r="E223" s="2" t="s">
        <v>202</v>
      </c>
      <c r="F223" s="2" t="s">
        <v>1666</v>
      </c>
      <c r="G223" s="2" t="s">
        <v>3</v>
      </c>
      <c r="H223" s="2" t="s">
        <v>1667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991415470.64999998</v>
      </c>
      <c r="R223" s="1">
        <v>0</v>
      </c>
      <c r="S223" s="1">
        <v>902754814.6500001</v>
      </c>
      <c r="T223" s="1">
        <v>0</v>
      </c>
      <c r="U223" s="2" t="s">
        <v>0</v>
      </c>
      <c r="V223" s="1">
        <v>0</v>
      </c>
      <c r="W223" s="1">
        <v>76431600</v>
      </c>
      <c r="X223" s="2" t="s">
        <v>0</v>
      </c>
      <c r="Y223" s="1">
        <v>12229056.000000002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41" t="s">
        <v>1</v>
      </c>
      <c r="AN223" s="2" t="s">
        <v>1</v>
      </c>
      <c r="AO223" s="141" t="s">
        <v>1</v>
      </c>
      <c r="AP223" s="2" t="s">
        <v>1</v>
      </c>
    </row>
    <row r="224" spans="1:42" x14ac:dyDescent="0.25">
      <c r="A224" s="2" t="s">
        <v>268</v>
      </c>
      <c r="B224" s="47">
        <v>44318</v>
      </c>
      <c r="C224" s="2" t="s">
        <v>35</v>
      </c>
      <c r="D224" s="2" t="s">
        <v>278</v>
      </c>
      <c r="E224" s="2" t="s">
        <v>202</v>
      </c>
      <c r="F224" s="2" t="s">
        <v>1668</v>
      </c>
      <c r="G224" s="2" t="s">
        <v>3</v>
      </c>
      <c r="H224" s="2" t="s">
        <v>1669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376118506.12499994</v>
      </c>
      <c r="R224" s="1">
        <v>0</v>
      </c>
      <c r="S224" s="1">
        <v>339154642.125</v>
      </c>
      <c r="T224" s="1">
        <v>0</v>
      </c>
      <c r="U224" s="2" t="s">
        <v>0</v>
      </c>
      <c r="V224" s="1">
        <v>0</v>
      </c>
      <c r="W224" s="1">
        <v>31865400</v>
      </c>
      <c r="X224" s="2" t="s">
        <v>0</v>
      </c>
      <c r="Y224" s="1">
        <v>5098463.9999999991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41" t="s">
        <v>1</v>
      </c>
      <c r="AN224" s="2" t="s">
        <v>1</v>
      </c>
      <c r="AO224" s="141" t="s">
        <v>1</v>
      </c>
      <c r="AP224" s="2" t="s">
        <v>1</v>
      </c>
    </row>
    <row r="225" spans="1:42" x14ac:dyDescent="0.25">
      <c r="A225" s="2" t="s">
        <v>261</v>
      </c>
      <c r="B225" s="47">
        <v>44319</v>
      </c>
      <c r="C225" s="2" t="s">
        <v>35</v>
      </c>
      <c r="D225" s="2" t="s">
        <v>278</v>
      </c>
      <c r="E225" s="2" t="s">
        <v>202</v>
      </c>
      <c r="F225" s="2" t="s">
        <v>1670</v>
      </c>
      <c r="G225" s="2" t="s">
        <v>3</v>
      </c>
      <c r="H225" s="2" t="s">
        <v>1671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17705510.550000001</v>
      </c>
      <c r="R225" s="1">
        <v>0</v>
      </c>
      <c r="S225" s="1">
        <v>17333898.75</v>
      </c>
      <c r="T225" s="1">
        <v>0</v>
      </c>
      <c r="U225" s="2" t="s">
        <v>0</v>
      </c>
      <c r="V225" s="1">
        <v>0</v>
      </c>
      <c r="W225" s="1">
        <v>320355</v>
      </c>
      <c r="X225" s="2" t="s">
        <v>9</v>
      </c>
      <c r="Y225" s="1">
        <v>51256.800000000003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41" t="s">
        <v>1</v>
      </c>
      <c r="AN225" s="2" t="s">
        <v>1</v>
      </c>
      <c r="AO225" s="141" t="s">
        <v>1</v>
      </c>
      <c r="AP225" s="2" t="s">
        <v>1</v>
      </c>
    </row>
    <row r="226" spans="1:42" x14ac:dyDescent="0.25">
      <c r="A226" s="2" t="s">
        <v>260</v>
      </c>
      <c r="B226" s="47">
        <v>44319</v>
      </c>
      <c r="C226" s="2" t="s">
        <v>35</v>
      </c>
      <c r="D226" s="2" t="s">
        <v>278</v>
      </c>
      <c r="E226" s="2" t="s">
        <v>202</v>
      </c>
      <c r="F226" s="2" t="s">
        <v>1029</v>
      </c>
      <c r="G226" s="2" t="s">
        <v>3</v>
      </c>
      <c r="H226" s="2" t="s">
        <v>1672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1281</v>
      </c>
      <c r="P226" s="2" t="s">
        <v>1282</v>
      </c>
      <c r="Q226" s="1">
        <v>101209500</v>
      </c>
      <c r="R226" s="1">
        <v>0</v>
      </c>
      <c r="S226" s="1">
        <v>101209500</v>
      </c>
      <c r="T226" s="1">
        <v>0</v>
      </c>
      <c r="U226" s="2" t="s">
        <v>0</v>
      </c>
      <c r="V226" s="1">
        <v>0</v>
      </c>
      <c r="W226" s="1">
        <v>0</v>
      </c>
      <c r="X226" s="2" t="s">
        <v>0</v>
      </c>
      <c r="Y226" s="1">
        <v>0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41" t="s">
        <v>1</v>
      </c>
      <c r="AN226" s="2" t="s">
        <v>1</v>
      </c>
      <c r="AO226" s="141" t="s">
        <v>1</v>
      </c>
      <c r="AP226" s="2" t="s">
        <v>1</v>
      </c>
    </row>
    <row r="227" spans="1:42" x14ac:dyDescent="0.25">
      <c r="A227" s="2" t="s">
        <v>259</v>
      </c>
      <c r="B227" s="47">
        <v>44319</v>
      </c>
      <c r="C227" s="2" t="s">
        <v>35</v>
      </c>
      <c r="D227" s="2" t="s">
        <v>278</v>
      </c>
      <c r="E227" s="2" t="s">
        <v>202</v>
      </c>
      <c r="F227" s="2" t="s">
        <v>1670</v>
      </c>
      <c r="G227" s="2" t="s">
        <v>3</v>
      </c>
      <c r="H227" s="2" t="s">
        <v>1673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81876077.700000003</v>
      </c>
      <c r="R227" s="1">
        <v>0</v>
      </c>
      <c r="S227" s="1">
        <v>79077479.099999994</v>
      </c>
      <c r="T227" s="1">
        <v>0</v>
      </c>
      <c r="U227" s="2" t="s">
        <v>0</v>
      </c>
      <c r="V227" s="1">
        <v>0</v>
      </c>
      <c r="W227" s="1">
        <v>2412585</v>
      </c>
      <c r="X227" s="2" t="s">
        <v>0</v>
      </c>
      <c r="Y227" s="1">
        <v>386013.6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41" t="s">
        <v>1</v>
      </c>
      <c r="AN227" s="2" t="s">
        <v>1</v>
      </c>
      <c r="AO227" s="141" t="s">
        <v>1</v>
      </c>
      <c r="AP227" s="2" t="s">
        <v>1</v>
      </c>
    </row>
    <row r="228" spans="1:42" x14ac:dyDescent="0.25">
      <c r="A228" s="2" t="s">
        <v>249</v>
      </c>
      <c r="B228" s="47">
        <v>44320</v>
      </c>
      <c r="C228" s="2" t="s">
        <v>35</v>
      </c>
      <c r="D228" s="2" t="s">
        <v>278</v>
      </c>
      <c r="E228" s="2" t="s">
        <v>202</v>
      </c>
      <c r="F228" s="2" t="s">
        <v>1674</v>
      </c>
      <c r="G228" s="2" t="s">
        <v>3</v>
      </c>
      <c r="H228" s="2" t="s">
        <v>1675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27149691.300000001</v>
      </c>
      <c r="R228" s="1">
        <v>0</v>
      </c>
      <c r="S228" s="1">
        <v>27106939.5</v>
      </c>
      <c r="T228" s="1">
        <v>0</v>
      </c>
      <c r="U228" s="2" t="s">
        <v>0</v>
      </c>
      <c r="V228" s="1">
        <v>0</v>
      </c>
      <c r="W228" s="1">
        <v>36855</v>
      </c>
      <c r="X228" s="2" t="s">
        <v>0</v>
      </c>
      <c r="Y228" s="1">
        <v>5896.8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41" t="s">
        <v>1</v>
      </c>
      <c r="AN228" s="2" t="s">
        <v>1</v>
      </c>
      <c r="AO228" s="141" t="s">
        <v>1</v>
      </c>
      <c r="AP228" s="2" t="s">
        <v>1</v>
      </c>
    </row>
    <row r="229" spans="1:42" x14ac:dyDescent="0.25">
      <c r="A229" s="2" t="s">
        <v>248</v>
      </c>
      <c r="B229" s="47">
        <v>44320</v>
      </c>
      <c r="C229" s="2" t="s">
        <v>35</v>
      </c>
      <c r="D229" s="2" t="s">
        <v>278</v>
      </c>
      <c r="E229" s="2" t="s">
        <v>202</v>
      </c>
      <c r="F229" s="2" t="s">
        <v>1030</v>
      </c>
      <c r="G229" s="2" t="s">
        <v>3</v>
      </c>
      <c r="H229" s="2" t="s">
        <v>1676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1182</v>
      </c>
      <c r="P229" s="2" t="s">
        <v>1183</v>
      </c>
      <c r="Q229" s="1">
        <v>5726700</v>
      </c>
      <c r="R229" s="1">
        <v>0</v>
      </c>
      <c r="S229" s="1">
        <v>5726700</v>
      </c>
      <c r="T229" s="1">
        <v>0</v>
      </c>
      <c r="U229" s="2" t="s">
        <v>0</v>
      </c>
      <c r="V229" s="1">
        <v>0</v>
      </c>
      <c r="W229" s="1">
        <v>0</v>
      </c>
      <c r="X229" s="2" t="s">
        <v>0</v>
      </c>
      <c r="Y229" s="1">
        <v>0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41" t="s">
        <v>1</v>
      </c>
      <c r="AN229" s="2" t="s">
        <v>1</v>
      </c>
      <c r="AO229" s="141" t="s">
        <v>1</v>
      </c>
      <c r="AP229" s="2" t="s">
        <v>1</v>
      </c>
    </row>
    <row r="230" spans="1:42" x14ac:dyDescent="0.25">
      <c r="A230" s="2" t="s">
        <v>247</v>
      </c>
      <c r="B230" s="47">
        <v>44320</v>
      </c>
      <c r="C230" s="2" t="s">
        <v>35</v>
      </c>
      <c r="D230" s="2" t="s">
        <v>278</v>
      </c>
      <c r="E230" s="2" t="s">
        <v>202</v>
      </c>
      <c r="F230" s="2" t="s">
        <v>1674</v>
      </c>
      <c r="G230" s="2" t="s">
        <v>3</v>
      </c>
      <c r="H230" s="2" t="s">
        <v>1677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236610772.65000001</v>
      </c>
      <c r="R230" s="1">
        <v>0</v>
      </c>
      <c r="S230" s="1">
        <v>234196940.25</v>
      </c>
      <c r="T230" s="1">
        <v>0</v>
      </c>
      <c r="U230" s="2" t="s">
        <v>0</v>
      </c>
      <c r="V230" s="1">
        <v>0</v>
      </c>
      <c r="W230" s="1">
        <v>2080890</v>
      </c>
      <c r="X230" s="2" t="s">
        <v>0</v>
      </c>
      <c r="Y230" s="1">
        <v>332942.39999999991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41" t="s">
        <v>1</v>
      </c>
      <c r="AN230" s="2" t="s">
        <v>1</v>
      </c>
      <c r="AO230" s="141" t="s">
        <v>1</v>
      </c>
      <c r="AP230" s="2" t="s">
        <v>1</v>
      </c>
    </row>
    <row r="231" spans="1:42" x14ac:dyDescent="0.25">
      <c r="A231" s="2" t="s">
        <v>246</v>
      </c>
      <c r="B231" s="47">
        <v>44320</v>
      </c>
      <c r="C231" s="2" t="s">
        <v>35</v>
      </c>
      <c r="D231" s="2" t="s">
        <v>278</v>
      </c>
      <c r="E231" s="2" t="s">
        <v>202</v>
      </c>
      <c r="F231" s="2" t="s">
        <v>1030</v>
      </c>
      <c r="G231" s="2" t="s">
        <v>3</v>
      </c>
      <c r="H231" s="2" t="s">
        <v>1678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1679</v>
      </c>
      <c r="P231" s="2" t="s">
        <v>1680</v>
      </c>
      <c r="Q231" s="1">
        <v>4717440</v>
      </c>
      <c r="R231" s="1">
        <v>0</v>
      </c>
      <c r="S231" s="1">
        <v>4717440</v>
      </c>
      <c r="T231" s="1">
        <v>0</v>
      </c>
      <c r="U231" s="2" t="s">
        <v>0</v>
      </c>
      <c r="V231" s="1">
        <v>0</v>
      </c>
      <c r="W231" s="1">
        <v>0</v>
      </c>
      <c r="X231" s="2" t="s">
        <v>0</v>
      </c>
      <c r="Y231" s="1">
        <v>0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41" t="s">
        <v>1</v>
      </c>
      <c r="AN231" s="2" t="s">
        <v>1</v>
      </c>
      <c r="AO231" s="141" t="s">
        <v>1</v>
      </c>
      <c r="AP231" s="2" t="s">
        <v>1</v>
      </c>
    </row>
    <row r="232" spans="1:42" x14ac:dyDescent="0.25">
      <c r="A232" s="2" t="s">
        <v>245</v>
      </c>
      <c r="B232" s="47">
        <v>44320</v>
      </c>
      <c r="C232" s="2" t="s">
        <v>35</v>
      </c>
      <c r="D232" s="2" t="s">
        <v>278</v>
      </c>
      <c r="E232" s="2" t="s">
        <v>202</v>
      </c>
      <c r="F232" s="2" t="s">
        <v>1674</v>
      </c>
      <c r="G232" s="2" t="s">
        <v>3</v>
      </c>
      <c r="H232" s="2" t="s">
        <v>1681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306624305.10000008</v>
      </c>
      <c r="R232" s="1">
        <v>0</v>
      </c>
      <c r="S232" s="1">
        <v>275599652.69999993</v>
      </c>
      <c r="T232" s="1">
        <v>0</v>
      </c>
      <c r="U232" s="2" t="s">
        <v>0</v>
      </c>
      <c r="V232" s="1">
        <v>0</v>
      </c>
      <c r="W232" s="1">
        <v>26745390</v>
      </c>
      <c r="X232" s="2" t="s">
        <v>9</v>
      </c>
      <c r="Y232" s="1">
        <v>4279262.3999999985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41" t="s">
        <v>1</v>
      </c>
      <c r="AN232" s="2" t="s">
        <v>1</v>
      </c>
      <c r="AO232" s="141" t="s">
        <v>1</v>
      </c>
      <c r="AP232" s="2" t="s">
        <v>1</v>
      </c>
    </row>
    <row r="233" spans="1:42" x14ac:dyDescent="0.25">
      <c r="A233" s="2" t="s">
        <v>240</v>
      </c>
      <c r="B233" s="47">
        <v>44321</v>
      </c>
      <c r="C233" s="2" t="s">
        <v>35</v>
      </c>
      <c r="D233" s="2" t="s">
        <v>278</v>
      </c>
      <c r="E233" s="2" t="s">
        <v>202</v>
      </c>
      <c r="F233" s="2" t="s">
        <v>1682</v>
      </c>
      <c r="G233" s="2" t="s">
        <v>3</v>
      </c>
      <c r="H233" s="2" t="s">
        <v>1683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2</v>
      </c>
      <c r="P233" s="2" t="s">
        <v>1</v>
      </c>
      <c r="Q233" s="1">
        <v>350622627.09999996</v>
      </c>
      <c r="R233" s="1">
        <v>0</v>
      </c>
      <c r="S233" s="1">
        <v>290814888.89999998</v>
      </c>
      <c r="T233" s="1">
        <v>0</v>
      </c>
      <c r="U233" s="2" t="s">
        <v>0</v>
      </c>
      <c r="V233" s="1">
        <v>0</v>
      </c>
      <c r="W233" s="1">
        <v>51558395</v>
      </c>
      <c r="X233" s="2" t="s">
        <v>9</v>
      </c>
      <c r="Y233" s="1">
        <v>8249343.2000000002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41" t="s">
        <v>1</v>
      </c>
      <c r="AN233" s="2" t="s">
        <v>1</v>
      </c>
      <c r="AO233" s="141" t="s">
        <v>1</v>
      </c>
      <c r="AP233" s="2" t="s">
        <v>1</v>
      </c>
    </row>
    <row r="234" spans="1:42" x14ac:dyDescent="0.25">
      <c r="A234" s="2" t="s">
        <v>228</v>
      </c>
      <c r="B234" s="47">
        <v>44322</v>
      </c>
      <c r="C234" s="2" t="s">
        <v>35</v>
      </c>
      <c r="D234" s="2" t="s">
        <v>278</v>
      </c>
      <c r="E234" s="2" t="s">
        <v>202</v>
      </c>
      <c r="F234" s="2" t="s">
        <v>1684</v>
      </c>
      <c r="G234" s="2" t="s">
        <v>3</v>
      </c>
      <c r="H234" s="2" t="s">
        <v>1685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68434060.649999991</v>
      </c>
      <c r="R234" s="1">
        <v>0</v>
      </c>
      <c r="S234" s="1">
        <v>62045824.650000006</v>
      </c>
      <c r="T234" s="1">
        <v>0</v>
      </c>
      <c r="U234" s="2" t="s">
        <v>0</v>
      </c>
      <c r="V234" s="1">
        <v>0</v>
      </c>
      <c r="W234" s="1">
        <v>5507100</v>
      </c>
      <c r="X234" s="2" t="s">
        <v>0</v>
      </c>
      <c r="Y234" s="1">
        <v>881136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41" t="s">
        <v>1</v>
      </c>
      <c r="AN234" s="2" t="s">
        <v>1</v>
      </c>
      <c r="AO234" s="141" t="s">
        <v>1</v>
      </c>
      <c r="AP234" s="2" t="s">
        <v>1</v>
      </c>
    </row>
    <row r="235" spans="1:42" x14ac:dyDescent="0.25">
      <c r="A235" s="2" t="s">
        <v>224</v>
      </c>
      <c r="B235" s="47">
        <v>44323</v>
      </c>
      <c r="C235" s="2" t="s">
        <v>35</v>
      </c>
      <c r="D235" s="2" t="s">
        <v>278</v>
      </c>
      <c r="E235" s="2" t="s">
        <v>202</v>
      </c>
      <c r="F235" s="2" t="s">
        <v>1686</v>
      </c>
      <c r="G235" s="2" t="s">
        <v>3</v>
      </c>
      <c r="H235" s="2" t="s">
        <v>1687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661526368.87599993</v>
      </c>
      <c r="R235" s="1">
        <v>0</v>
      </c>
      <c r="S235" s="1">
        <v>548812540.30000007</v>
      </c>
      <c r="T235" s="1">
        <v>0</v>
      </c>
      <c r="U235" s="2" t="s">
        <v>0</v>
      </c>
      <c r="V235" s="1">
        <v>0</v>
      </c>
      <c r="W235" s="1">
        <v>97167093.599999994</v>
      </c>
      <c r="X235" s="2" t="s">
        <v>9</v>
      </c>
      <c r="Y235" s="1">
        <v>15546734.976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41" t="s">
        <v>1</v>
      </c>
      <c r="AN235" s="2" t="s">
        <v>1</v>
      </c>
      <c r="AO235" s="141" t="s">
        <v>1</v>
      </c>
      <c r="AP235" s="2" t="s">
        <v>1</v>
      </c>
    </row>
    <row r="236" spans="1:42" x14ac:dyDescent="0.25">
      <c r="A236" s="2" t="s">
        <v>218</v>
      </c>
      <c r="B236" s="47">
        <v>44324</v>
      </c>
      <c r="C236" s="2" t="s">
        <v>35</v>
      </c>
      <c r="D236" s="2" t="s">
        <v>278</v>
      </c>
      <c r="E236" s="2" t="s">
        <v>202</v>
      </c>
      <c r="F236" s="2" t="s">
        <v>1688</v>
      </c>
      <c r="G236" s="2" t="s">
        <v>3</v>
      </c>
      <c r="H236" s="2" t="s">
        <v>1689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808137001.50000012</v>
      </c>
      <c r="R236" s="1">
        <v>0</v>
      </c>
      <c r="S236" s="1">
        <v>730090565.9000001</v>
      </c>
      <c r="T236" s="1">
        <v>0</v>
      </c>
      <c r="U236" s="2" t="s">
        <v>0</v>
      </c>
      <c r="V236" s="1">
        <v>0</v>
      </c>
      <c r="W236" s="1">
        <v>67281410</v>
      </c>
      <c r="X236" s="2" t="s">
        <v>0</v>
      </c>
      <c r="Y236" s="1">
        <v>10765025.6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41" t="s">
        <v>1</v>
      </c>
      <c r="AN236" s="2" t="s">
        <v>1</v>
      </c>
      <c r="AO236" s="141" t="s">
        <v>1</v>
      </c>
      <c r="AP236" s="2" t="s">
        <v>1</v>
      </c>
    </row>
    <row r="237" spans="1:42" x14ac:dyDescent="0.25">
      <c r="A237" s="2" t="s">
        <v>209</v>
      </c>
      <c r="B237" s="47">
        <v>44325</v>
      </c>
      <c r="C237" s="2" t="s">
        <v>35</v>
      </c>
      <c r="D237" s="2" t="s">
        <v>278</v>
      </c>
      <c r="E237" s="2" t="s">
        <v>202</v>
      </c>
      <c r="F237" s="2" t="s">
        <v>1690</v>
      </c>
      <c r="G237" s="2" t="s">
        <v>3</v>
      </c>
      <c r="H237" s="2" t="s">
        <v>1691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646313705.52199996</v>
      </c>
      <c r="R237" s="1">
        <v>0</v>
      </c>
      <c r="S237" s="1">
        <v>544601416.89999998</v>
      </c>
      <c r="T237" s="1">
        <v>0</v>
      </c>
      <c r="U237" s="2" t="s">
        <v>0</v>
      </c>
      <c r="V237" s="1">
        <v>0</v>
      </c>
      <c r="W237" s="1">
        <v>85401972.950000003</v>
      </c>
      <c r="X237" s="2" t="s">
        <v>9</v>
      </c>
      <c r="Y237" s="1">
        <v>13664315.671999998</v>
      </c>
      <c r="Z237" s="1">
        <v>0</v>
      </c>
      <c r="AA237" s="2" t="s">
        <v>0</v>
      </c>
      <c r="AB237" s="1">
        <v>0</v>
      </c>
      <c r="AC237" s="1">
        <v>2450000</v>
      </c>
      <c r="AD237" s="2" t="s">
        <v>270</v>
      </c>
      <c r="AE237" s="1">
        <v>196000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41" t="s">
        <v>1</v>
      </c>
      <c r="AN237" s="2" t="s">
        <v>1</v>
      </c>
      <c r="AO237" s="141" t="s">
        <v>1</v>
      </c>
      <c r="AP237" s="2" t="s">
        <v>1</v>
      </c>
    </row>
    <row r="238" spans="1:42" x14ac:dyDescent="0.25">
      <c r="A238" s="2" t="s">
        <v>191</v>
      </c>
      <c r="B238" s="47">
        <v>44326</v>
      </c>
      <c r="C238" s="2" t="s">
        <v>35</v>
      </c>
      <c r="D238" s="2" t="s">
        <v>278</v>
      </c>
      <c r="E238" s="2" t="s">
        <v>202</v>
      </c>
      <c r="F238" s="2" t="s">
        <v>1692</v>
      </c>
      <c r="G238" s="2" t="s">
        <v>3</v>
      </c>
      <c r="H238" s="2" t="s">
        <v>1693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2</v>
      </c>
      <c r="P238" s="2" t="s">
        <v>1</v>
      </c>
      <c r="Q238" s="1">
        <v>208075112.50400001</v>
      </c>
      <c r="R238" s="1">
        <v>0</v>
      </c>
      <c r="S238" s="1">
        <v>180505191.65000001</v>
      </c>
      <c r="T238" s="1">
        <v>0</v>
      </c>
      <c r="U238" s="2" t="s">
        <v>0</v>
      </c>
      <c r="V238" s="1">
        <v>0</v>
      </c>
      <c r="W238" s="1">
        <v>23767173.149999999</v>
      </c>
      <c r="X238" s="2" t="s">
        <v>0</v>
      </c>
      <c r="Y238" s="1">
        <v>3802747.7039999999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41" t="s">
        <v>1</v>
      </c>
      <c r="AN238" s="2" t="s">
        <v>1</v>
      </c>
      <c r="AO238" s="141" t="s">
        <v>1</v>
      </c>
      <c r="AP238" s="2" t="s">
        <v>1</v>
      </c>
    </row>
    <row r="239" spans="1:42" x14ac:dyDescent="0.25">
      <c r="A239" s="2" t="s">
        <v>182</v>
      </c>
      <c r="B239" s="47">
        <v>44327</v>
      </c>
      <c r="C239" s="2" t="s">
        <v>35</v>
      </c>
      <c r="D239" s="2" t="s">
        <v>278</v>
      </c>
      <c r="E239" s="2" t="s">
        <v>202</v>
      </c>
      <c r="F239" s="2" t="s">
        <v>1694</v>
      </c>
      <c r="G239" s="2" t="s">
        <v>3</v>
      </c>
      <c r="H239" s="2" t="s">
        <v>1695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139645177.09999999</v>
      </c>
      <c r="R239" s="1">
        <v>0</v>
      </c>
      <c r="S239" s="1">
        <v>95727717.5</v>
      </c>
      <c r="T239" s="1">
        <v>0</v>
      </c>
      <c r="U239" s="2" t="s">
        <v>0</v>
      </c>
      <c r="V239" s="1">
        <v>0</v>
      </c>
      <c r="W239" s="1">
        <v>33297810</v>
      </c>
      <c r="X239" s="2" t="s">
        <v>9</v>
      </c>
      <c r="Y239" s="1">
        <v>5327649.5999999996</v>
      </c>
      <c r="Z239" s="1">
        <v>0</v>
      </c>
      <c r="AA239" s="2" t="s">
        <v>0</v>
      </c>
      <c r="AB239" s="1">
        <v>0</v>
      </c>
      <c r="AC239" s="1">
        <v>4900000</v>
      </c>
      <c r="AD239" s="2" t="s">
        <v>270</v>
      </c>
      <c r="AE239" s="1">
        <v>392000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41" t="s">
        <v>1</v>
      </c>
      <c r="AN239" s="2" t="s">
        <v>1</v>
      </c>
      <c r="AO239" s="141" t="s">
        <v>1</v>
      </c>
      <c r="AP239" s="2" t="s">
        <v>1</v>
      </c>
    </row>
    <row r="240" spans="1:42" x14ac:dyDescent="0.25">
      <c r="A240" s="2" t="s">
        <v>180</v>
      </c>
      <c r="B240" s="47">
        <v>44327</v>
      </c>
      <c r="C240" s="2" t="s">
        <v>35</v>
      </c>
      <c r="D240" s="2" t="s">
        <v>278</v>
      </c>
      <c r="E240" s="2" t="s">
        <v>202</v>
      </c>
      <c r="F240" s="2" t="s">
        <v>1050</v>
      </c>
      <c r="G240" s="2" t="s">
        <v>3</v>
      </c>
      <c r="H240" s="2" t="s">
        <v>1696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1697</v>
      </c>
      <c r="P240" s="2" t="s">
        <v>1698</v>
      </c>
      <c r="Q240" s="1">
        <v>37050</v>
      </c>
      <c r="R240" s="1">
        <v>0</v>
      </c>
      <c r="S240" s="1">
        <v>37050</v>
      </c>
      <c r="T240" s="1">
        <v>0</v>
      </c>
      <c r="U240" s="2" t="s">
        <v>0</v>
      </c>
      <c r="V240" s="1">
        <v>0</v>
      </c>
      <c r="W240" s="1">
        <v>0</v>
      </c>
      <c r="X240" s="2" t="s">
        <v>0</v>
      </c>
      <c r="Y240" s="1">
        <v>0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41" t="s">
        <v>1</v>
      </c>
      <c r="AN240" s="2" t="s">
        <v>1</v>
      </c>
      <c r="AO240" s="141" t="s">
        <v>1</v>
      </c>
      <c r="AP240" s="2" t="s">
        <v>1</v>
      </c>
    </row>
    <row r="241" spans="1:42" x14ac:dyDescent="0.25">
      <c r="A241" s="2" t="s">
        <v>179</v>
      </c>
      <c r="B241" s="47">
        <v>44327</v>
      </c>
      <c r="C241" s="2" t="s">
        <v>35</v>
      </c>
      <c r="D241" s="2" t="s">
        <v>278</v>
      </c>
      <c r="E241" s="2" t="s">
        <v>202</v>
      </c>
      <c r="F241" s="2" t="s">
        <v>1694</v>
      </c>
      <c r="G241" s="2" t="s">
        <v>3</v>
      </c>
      <c r="H241" s="2" t="s">
        <v>1699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146324685</v>
      </c>
      <c r="R241" s="1">
        <v>0</v>
      </c>
      <c r="S241" s="1">
        <v>102290577</v>
      </c>
      <c r="T241" s="1">
        <v>0</v>
      </c>
      <c r="U241" s="2" t="s">
        <v>0</v>
      </c>
      <c r="V241" s="1">
        <v>0</v>
      </c>
      <c r="W241" s="1">
        <v>28836300</v>
      </c>
      <c r="X241" s="2" t="s">
        <v>0</v>
      </c>
      <c r="Y241" s="1">
        <v>4613808</v>
      </c>
      <c r="Z241" s="1">
        <v>0</v>
      </c>
      <c r="AA241" s="2" t="s">
        <v>0</v>
      </c>
      <c r="AB241" s="1">
        <v>0</v>
      </c>
      <c r="AC241" s="1">
        <v>9800000</v>
      </c>
      <c r="AD241" s="2" t="s">
        <v>270</v>
      </c>
      <c r="AE241" s="1">
        <v>784000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41" t="s">
        <v>1</v>
      </c>
      <c r="AN241" s="2" t="s">
        <v>1</v>
      </c>
      <c r="AO241" s="141" t="s">
        <v>1</v>
      </c>
      <c r="AP241" s="2" t="s">
        <v>1</v>
      </c>
    </row>
    <row r="242" spans="1:42" x14ac:dyDescent="0.25">
      <c r="A242" s="2" t="s">
        <v>177</v>
      </c>
      <c r="B242" s="47">
        <v>44327</v>
      </c>
      <c r="C242" s="2" t="s">
        <v>35</v>
      </c>
      <c r="D242" s="2" t="s">
        <v>278</v>
      </c>
      <c r="E242" s="2" t="s">
        <v>202</v>
      </c>
      <c r="F242" s="2" t="s">
        <v>1050</v>
      </c>
      <c r="G242" s="2" t="s">
        <v>13</v>
      </c>
      <c r="H242" s="2" t="s">
        <v>1</v>
      </c>
      <c r="I242" s="1" t="s">
        <v>1700</v>
      </c>
      <c r="J242" s="1" t="s">
        <v>1</v>
      </c>
      <c r="K242" s="1" t="s">
        <v>1701</v>
      </c>
      <c r="L242" s="1" t="s">
        <v>1488</v>
      </c>
      <c r="M242" s="1">
        <v>9381487.5</v>
      </c>
      <c r="N242" s="2" t="s">
        <v>12</v>
      </c>
      <c r="O242" s="2" t="s">
        <v>1702</v>
      </c>
      <c r="P242" s="2" t="s">
        <v>1703</v>
      </c>
      <c r="Q242" s="1">
        <v>-3994987.5</v>
      </c>
      <c r="R242" s="1">
        <v>0</v>
      </c>
      <c r="S242" s="1">
        <v>-3994987.5</v>
      </c>
      <c r="T242" s="1">
        <v>0</v>
      </c>
      <c r="U242" s="2" t="s">
        <v>0</v>
      </c>
      <c r="V242" s="1">
        <v>0</v>
      </c>
      <c r="W242" s="1">
        <v>0</v>
      </c>
      <c r="X242" s="2" t="s">
        <v>0</v>
      </c>
      <c r="Y242" s="1">
        <v>0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41" t="s">
        <v>1</v>
      </c>
      <c r="AN242" s="2" t="s">
        <v>1</v>
      </c>
      <c r="AO242" s="141" t="s">
        <v>1</v>
      </c>
      <c r="AP242" s="2" t="s">
        <v>1</v>
      </c>
    </row>
    <row r="243" spans="1:42" x14ac:dyDescent="0.25">
      <c r="A243" s="2" t="s">
        <v>168</v>
      </c>
      <c r="B243" s="47">
        <v>44328</v>
      </c>
      <c r="C243" s="2" t="s">
        <v>35</v>
      </c>
      <c r="D243" s="2" t="s">
        <v>278</v>
      </c>
      <c r="E243" s="2" t="s">
        <v>202</v>
      </c>
      <c r="F243" s="2" t="s">
        <v>1704</v>
      </c>
      <c r="G243" s="2" t="s">
        <v>3</v>
      </c>
      <c r="H243" s="2" t="s">
        <v>1705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287188263</v>
      </c>
      <c r="R243" s="1">
        <v>0</v>
      </c>
      <c r="S243" s="1">
        <v>263897493</v>
      </c>
      <c r="T243" s="1">
        <v>0</v>
      </c>
      <c r="U243" s="2" t="s">
        <v>0</v>
      </c>
      <c r="V243" s="1">
        <v>0</v>
      </c>
      <c r="W243" s="1">
        <v>20078250</v>
      </c>
      <c r="X243" s="2" t="s">
        <v>9</v>
      </c>
      <c r="Y243" s="1">
        <v>3212520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41" t="s">
        <v>1</v>
      </c>
      <c r="AN243" s="2" t="s">
        <v>1</v>
      </c>
      <c r="AO243" s="141" t="s">
        <v>1</v>
      </c>
      <c r="AP243" s="2" t="s">
        <v>1</v>
      </c>
    </row>
    <row r="244" spans="1:42" x14ac:dyDescent="0.25">
      <c r="A244" s="2" t="s">
        <v>162</v>
      </c>
      <c r="B244" s="47">
        <v>44329</v>
      </c>
      <c r="C244" s="2" t="s">
        <v>35</v>
      </c>
      <c r="D244" s="2" t="s">
        <v>278</v>
      </c>
      <c r="E244" s="2" t="s">
        <v>202</v>
      </c>
      <c r="F244" s="2" t="s">
        <v>1706</v>
      </c>
      <c r="G244" s="2" t="s">
        <v>3</v>
      </c>
      <c r="H244" s="2" t="s">
        <v>1707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267908037.89999998</v>
      </c>
      <c r="R244" s="1">
        <v>0</v>
      </c>
      <c r="S244" s="1">
        <v>251654616.69999999</v>
      </c>
      <c r="T244" s="1">
        <v>0</v>
      </c>
      <c r="U244" s="2" t="s">
        <v>0</v>
      </c>
      <c r="V244" s="1">
        <v>0</v>
      </c>
      <c r="W244" s="1">
        <v>14011570</v>
      </c>
      <c r="X244" s="2" t="s">
        <v>0</v>
      </c>
      <c r="Y244" s="1">
        <v>2241851.2000000002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41" t="s">
        <v>1</v>
      </c>
      <c r="AN244" s="2" t="s">
        <v>1</v>
      </c>
      <c r="AO244" s="141" t="s">
        <v>1</v>
      </c>
      <c r="AP244" s="2" t="s">
        <v>1</v>
      </c>
    </row>
    <row r="245" spans="1:42" x14ac:dyDescent="0.25">
      <c r="A245" s="2" t="s">
        <v>150</v>
      </c>
      <c r="B245" s="47">
        <v>44330</v>
      </c>
      <c r="C245" s="2" t="s">
        <v>35</v>
      </c>
      <c r="D245" s="2" t="s">
        <v>278</v>
      </c>
      <c r="E245" s="2" t="s">
        <v>202</v>
      </c>
      <c r="F245" s="2" t="s">
        <v>1708</v>
      </c>
      <c r="G245" s="2" t="s">
        <v>3</v>
      </c>
      <c r="H245" s="2" t="s">
        <v>1709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480292016.49999988</v>
      </c>
      <c r="R245" s="1">
        <v>0</v>
      </c>
      <c r="S245" s="1">
        <v>420461176.89999998</v>
      </c>
      <c r="T245" s="1">
        <v>0</v>
      </c>
      <c r="U245" s="2" t="s">
        <v>0</v>
      </c>
      <c r="V245" s="1">
        <v>0</v>
      </c>
      <c r="W245" s="1">
        <v>51578310</v>
      </c>
      <c r="X245" s="2" t="s">
        <v>0</v>
      </c>
      <c r="Y245" s="1">
        <v>8252529.5999999996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41" t="s">
        <v>1</v>
      </c>
      <c r="AN245" s="2" t="s">
        <v>1</v>
      </c>
      <c r="AO245" s="141" t="s">
        <v>1</v>
      </c>
      <c r="AP245" s="2" t="s">
        <v>1</v>
      </c>
    </row>
    <row r="246" spans="1:42" x14ac:dyDescent="0.25">
      <c r="A246" s="2" t="s">
        <v>143</v>
      </c>
      <c r="B246" s="47">
        <v>44331</v>
      </c>
      <c r="C246" s="2" t="s">
        <v>35</v>
      </c>
      <c r="D246" s="2" t="s">
        <v>278</v>
      </c>
      <c r="E246" s="2" t="s">
        <v>202</v>
      </c>
      <c r="F246" s="2" t="s">
        <v>1710</v>
      </c>
      <c r="G246" s="2" t="s">
        <v>3</v>
      </c>
      <c r="H246" s="2" t="s">
        <v>1711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509150552.19999999</v>
      </c>
      <c r="R246" s="1">
        <v>0</v>
      </c>
      <c r="S246" s="1">
        <v>403828769.80000001</v>
      </c>
      <c r="T246" s="1">
        <v>0</v>
      </c>
      <c r="U246" s="2" t="s">
        <v>0</v>
      </c>
      <c r="V246" s="1">
        <v>0</v>
      </c>
      <c r="W246" s="1">
        <v>90794640</v>
      </c>
      <c r="X246" s="2" t="s">
        <v>9</v>
      </c>
      <c r="Y246" s="1">
        <v>14527142.399999999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41" t="s">
        <v>1</v>
      </c>
      <c r="AN246" s="2" t="s">
        <v>1</v>
      </c>
      <c r="AO246" s="141" t="s">
        <v>1</v>
      </c>
      <c r="AP246" s="2" t="s">
        <v>1</v>
      </c>
    </row>
    <row r="247" spans="1:42" x14ac:dyDescent="0.25">
      <c r="A247" s="2" t="s">
        <v>228</v>
      </c>
      <c r="B247" s="47">
        <v>44317</v>
      </c>
      <c r="C247" s="2" t="s">
        <v>6</v>
      </c>
      <c r="D247" s="2" t="s">
        <v>33</v>
      </c>
      <c r="E247" s="2" t="s">
        <v>204</v>
      </c>
      <c r="F247" s="2" t="s">
        <v>964</v>
      </c>
      <c r="G247" s="2" t="s">
        <v>3</v>
      </c>
      <c r="H247" s="2" t="s">
        <v>1712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5425913020.9258013</v>
      </c>
      <c r="R247" s="1">
        <v>0</v>
      </c>
      <c r="S247" s="1">
        <v>3911122193.7249975</v>
      </c>
      <c r="T247" s="1">
        <v>0</v>
      </c>
      <c r="U247" s="2" t="s">
        <v>0</v>
      </c>
      <c r="V247" s="1">
        <v>0</v>
      </c>
      <c r="W247" s="1">
        <v>1305854161.3800001</v>
      </c>
      <c r="X247" s="2" t="s">
        <v>9</v>
      </c>
      <c r="Y247" s="1">
        <v>208936665.82079992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41" t="s">
        <v>1</v>
      </c>
      <c r="AN247" s="2" t="s">
        <v>1</v>
      </c>
      <c r="AO247" s="141" t="s">
        <v>1</v>
      </c>
      <c r="AP247" s="2" t="s">
        <v>1</v>
      </c>
    </row>
    <row r="248" spans="1:42" x14ac:dyDescent="0.25">
      <c r="A248" s="2" t="s">
        <v>184</v>
      </c>
      <c r="B248" s="47">
        <v>44318</v>
      </c>
      <c r="C248" s="2" t="s">
        <v>6</v>
      </c>
      <c r="D248" s="2" t="s">
        <v>33</v>
      </c>
      <c r="E248" s="2" t="s">
        <v>204</v>
      </c>
      <c r="F248" s="2" t="s">
        <v>749</v>
      </c>
      <c r="G248" s="2" t="s">
        <v>3</v>
      </c>
      <c r="H248" s="2" t="s">
        <v>1713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</v>
      </c>
      <c r="P248" s="2" t="s">
        <v>1</v>
      </c>
      <c r="Q248" s="1">
        <v>4080773204.6925998</v>
      </c>
      <c r="R248" s="1">
        <v>0</v>
      </c>
      <c r="S248" s="1">
        <v>3103022112.1749992</v>
      </c>
      <c r="T248" s="1">
        <v>0</v>
      </c>
      <c r="U248" s="2" t="s">
        <v>0</v>
      </c>
      <c r="V248" s="1">
        <v>0</v>
      </c>
      <c r="W248" s="1">
        <v>842888872.86000001</v>
      </c>
      <c r="X248" s="2" t="s">
        <v>9</v>
      </c>
      <c r="Y248" s="1">
        <v>134862219.65760005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41" t="s">
        <v>1</v>
      </c>
      <c r="AN248" s="2" t="s">
        <v>1</v>
      </c>
      <c r="AO248" s="141" t="s">
        <v>1</v>
      </c>
      <c r="AP248" s="2" t="s">
        <v>1</v>
      </c>
    </row>
    <row r="249" spans="1:42" x14ac:dyDescent="0.25">
      <c r="A249" s="2" t="s">
        <v>133</v>
      </c>
      <c r="B249" s="47">
        <v>44319</v>
      </c>
      <c r="C249" s="2" t="s">
        <v>6</v>
      </c>
      <c r="D249" s="2" t="s">
        <v>33</v>
      </c>
      <c r="E249" s="2" t="s">
        <v>204</v>
      </c>
      <c r="F249" s="2" t="s">
        <v>1714</v>
      </c>
      <c r="G249" s="2" t="s">
        <v>3</v>
      </c>
      <c r="H249" s="2" t="s">
        <v>1715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2302766253.3492007</v>
      </c>
      <c r="R249" s="1">
        <v>0</v>
      </c>
      <c r="S249" s="1">
        <v>1644136426.3499999</v>
      </c>
      <c r="T249" s="1">
        <v>0</v>
      </c>
      <c r="U249" s="2" t="s">
        <v>0</v>
      </c>
      <c r="V249" s="1">
        <v>0</v>
      </c>
      <c r="W249" s="1">
        <v>567784333.62</v>
      </c>
      <c r="X249" s="2" t="s">
        <v>9</v>
      </c>
      <c r="Y249" s="1">
        <v>90845493.379199997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41" t="s">
        <v>1</v>
      </c>
      <c r="AN249" s="2" t="s">
        <v>1</v>
      </c>
      <c r="AO249" s="141" t="s">
        <v>1</v>
      </c>
      <c r="AP249" s="2" t="s">
        <v>1</v>
      </c>
    </row>
    <row r="250" spans="1:42" x14ac:dyDescent="0.25">
      <c r="A250" s="2" t="s">
        <v>87</v>
      </c>
      <c r="B250" s="47">
        <v>44320</v>
      </c>
      <c r="C250" s="2" t="s">
        <v>6</v>
      </c>
      <c r="D250" s="2" t="s">
        <v>33</v>
      </c>
      <c r="E250" s="2" t="s">
        <v>204</v>
      </c>
      <c r="F250" s="2" t="s">
        <v>752</v>
      </c>
      <c r="G250" s="2" t="s">
        <v>3</v>
      </c>
      <c r="H250" s="2" t="s">
        <v>1716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2</v>
      </c>
      <c r="P250" s="2" t="s">
        <v>1</v>
      </c>
      <c r="Q250" s="1">
        <v>393554444.28300005</v>
      </c>
      <c r="R250" s="1">
        <v>0</v>
      </c>
      <c r="S250" s="1">
        <v>302665663.125</v>
      </c>
      <c r="T250" s="1">
        <v>0</v>
      </c>
      <c r="U250" s="2" t="s">
        <v>0</v>
      </c>
      <c r="V250" s="1">
        <v>0</v>
      </c>
      <c r="W250" s="1">
        <v>78352397.549999997</v>
      </c>
      <c r="X250" s="2" t="s">
        <v>9</v>
      </c>
      <c r="Y250" s="1">
        <v>12536383.607999999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41" t="s">
        <v>1</v>
      </c>
      <c r="AN250" s="2" t="s">
        <v>1</v>
      </c>
      <c r="AO250" s="141" t="s">
        <v>1</v>
      </c>
      <c r="AP250" s="2" t="s">
        <v>1</v>
      </c>
    </row>
    <row r="251" spans="1:42" x14ac:dyDescent="0.25">
      <c r="A251" s="2" t="s">
        <v>44</v>
      </c>
      <c r="B251" s="47">
        <v>44321</v>
      </c>
      <c r="C251" s="2" t="s">
        <v>6</v>
      </c>
      <c r="D251" s="2" t="s">
        <v>33</v>
      </c>
      <c r="E251" s="2" t="s">
        <v>204</v>
      </c>
      <c r="F251" s="2" t="s">
        <v>754</v>
      </c>
      <c r="G251" s="2" t="s">
        <v>3</v>
      </c>
      <c r="H251" s="2" t="s">
        <v>1717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1296584981.7539997</v>
      </c>
      <c r="R251" s="1">
        <v>0</v>
      </c>
      <c r="S251" s="1">
        <v>1040025904.6999999</v>
      </c>
      <c r="T251" s="1">
        <v>0</v>
      </c>
      <c r="U251" s="2" t="s">
        <v>0</v>
      </c>
      <c r="V251" s="1">
        <v>0</v>
      </c>
      <c r="W251" s="1">
        <v>221171618.15000001</v>
      </c>
      <c r="X251" s="2" t="s">
        <v>9</v>
      </c>
      <c r="Y251" s="1">
        <v>35387458.903999992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41" t="s">
        <v>1</v>
      </c>
      <c r="AN251" s="2" t="s">
        <v>1</v>
      </c>
      <c r="AO251" s="141" t="s">
        <v>1</v>
      </c>
      <c r="AP251" s="2" t="s">
        <v>1</v>
      </c>
    </row>
    <row r="252" spans="1:42" x14ac:dyDescent="0.25">
      <c r="A252" s="2" t="s">
        <v>421</v>
      </c>
      <c r="B252" s="47">
        <v>44322</v>
      </c>
      <c r="C252" s="2" t="s">
        <v>6</v>
      </c>
      <c r="D252" s="2" t="s">
        <v>33</v>
      </c>
      <c r="E252" s="2" t="s">
        <v>204</v>
      </c>
      <c r="F252" s="2" t="s">
        <v>755</v>
      </c>
      <c r="G252" s="2" t="s">
        <v>3</v>
      </c>
      <c r="H252" s="2" t="s">
        <v>1718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2</v>
      </c>
      <c r="P252" s="2" t="s">
        <v>1</v>
      </c>
      <c r="Q252" s="1">
        <v>3476347983.546001</v>
      </c>
      <c r="R252" s="1">
        <v>0</v>
      </c>
      <c r="S252" s="1">
        <v>2397351750.0000005</v>
      </c>
      <c r="T252" s="1">
        <v>0</v>
      </c>
      <c r="U252" s="2" t="s">
        <v>0</v>
      </c>
      <c r="V252" s="1">
        <v>0</v>
      </c>
      <c r="W252" s="1">
        <v>930169166.85000002</v>
      </c>
      <c r="X252" s="2" t="s">
        <v>9</v>
      </c>
      <c r="Y252" s="1">
        <v>148827066.69600001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41" t="s">
        <v>1</v>
      </c>
      <c r="AN252" s="2" t="s">
        <v>1</v>
      </c>
      <c r="AO252" s="141" t="s">
        <v>1</v>
      </c>
      <c r="AP252" s="2" t="s">
        <v>1</v>
      </c>
    </row>
    <row r="253" spans="1:42" x14ac:dyDescent="0.25">
      <c r="A253" s="2" t="s">
        <v>475</v>
      </c>
      <c r="B253" s="47">
        <v>44323</v>
      </c>
      <c r="C253" s="2" t="s">
        <v>6</v>
      </c>
      <c r="D253" s="2" t="s">
        <v>33</v>
      </c>
      <c r="E253" s="2" t="s">
        <v>204</v>
      </c>
      <c r="F253" s="2" t="s">
        <v>758</v>
      </c>
      <c r="G253" s="2" t="s">
        <v>3</v>
      </c>
      <c r="H253" s="2" t="s">
        <v>1719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2281412977.8719997</v>
      </c>
      <c r="R253" s="1">
        <v>0</v>
      </c>
      <c r="S253" s="1">
        <v>1717977672.95</v>
      </c>
      <c r="T253" s="1">
        <v>0</v>
      </c>
      <c r="U253" s="2" t="s">
        <v>0</v>
      </c>
      <c r="V253" s="1">
        <v>0</v>
      </c>
      <c r="W253" s="1">
        <v>485720090.44999999</v>
      </c>
      <c r="X253" s="2" t="s">
        <v>0</v>
      </c>
      <c r="Y253" s="1">
        <v>77715214.472000003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41" t="s">
        <v>1</v>
      </c>
      <c r="AN253" s="2" t="s">
        <v>1</v>
      </c>
      <c r="AO253" s="141" t="s">
        <v>1</v>
      </c>
      <c r="AP253" s="2" t="s">
        <v>1</v>
      </c>
    </row>
    <row r="254" spans="1:42" x14ac:dyDescent="0.25">
      <c r="A254" s="2" t="s">
        <v>476</v>
      </c>
      <c r="B254" s="47">
        <v>44323</v>
      </c>
      <c r="C254" s="2" t="s">
        <v>6</v>
      </c>
      <c r="D254" s="2" t="s">
        <v>33</v>
      </c>
      <c r="E254" s="2" t="s">
        <v>204</v>
      </c>
      <c r="F254" s="2" t="s">
        <v>758</v>
      </c>
      <c r="G254" s="2" t="s">
        <v>3</v>
      </c>
      <c r="H254" s="2" t="s">
        <v>1720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967</v>
      </c>
      <c r="P254" s="2" t="s">
        <v>1721</v>
      </c>
      <c r="Q254" s="1">
        <v>106784979.7</v>
      </c>
      <c r="R254" s="1">
        <v>0</v>
      </c>
      <c r="S254" s="1">
        <v>63269006.5</v>
      </c>
      <c r="T254" s="1">
        <v>37513770</v>
      </c>
      <c r="U254" s="2" t="s">
        <v>9</v>
      </c>
      <c r="V254" s="1">
        <v>6002203.2000000002</v>
      </c>
      <c r="W254" s="1">
        <v>0</v>
      </c>
      <c r="X254" s="2" t="s">
        <v>0</v>
      </c>
      <c r="Y254" s="1">
        <v>0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41" t="s">
        <v>1</v>
      </c>
      <c r="AN254" s="2" t="s">
        <v>1</v>
      </c>
      <c r="AO254" s="141" t="s">
        <v>1</v>
      </c>
      <c r="AP254" s="2" t="s">
        <v>1</v>
      </c>
    </row>
    <row r="255" spans="1:42" x14ac:dyDescent="0.25">
      <c r="A255" s="2" t="s">
        <v>477</v>
      </c>
      <c r="B255" s="47">
        <v>44323</v>
      </c>
      <c r="C255" s="2" t="s">
        <v>6</v>
      </c>
      <c r="D255" s="2" t="s">
        <v>33</v>
      </c>
      <c r="E255" s="2" t="s">
        <v>204</v>
      </c>
      <c r="F255" s="2" t="s">
        <v>758</v>
      </c>
      <c r="G255" s="2" t="s">
        <v>3</v>
      </c>
      <c r="H255" s="2" t="s">
        <v>1722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1380534685.5979998</v>
      </c>
      <c r="R255" s="1">
        <v>0</v>
      </c>
      <c r="S255" s="1">
        <v>968574683.54999995</v>
      </c>
      <c r="T255" s="1">
        <v>0</v>
      </c>
      <c r="U255" s="2" t="s">
        <v>0</v>
      </c>
      <c r="V255" s="1">
        <v>0</v>
      </c>
      <c r="W255" s="1">
        <v>355137932.80000001</v>
      </c>
      <c r="X255" s="2" t="s">
        <v>0</v>
      </c>
      <c r="Y255" s="1">
        <v>56822069.247999996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41" t="s">
        <v>1</v>
      </c>
      <c r="AN255" s="2" t="s">
        <v>1</v>
      </c>
      <c r="AO255" s="141" t="s">
        <v>1</v>
      </c>
      <c r="AP255" s="2" t="s">
        <v>1</v>
      </c>
    </row>
    <row r="256" spans="1:42" x14ac:dyDescent="0.25">
      <c r="A256" s="2" t="s">
        <v>478</v>
      </c>
      <c r="B256" s="47">
        <v>44323</v>
      </c>
      <c r="C256" s="2" t="s">
        <v>6</v>
      </c>
      <c r="D256" s="2" t="s">
        <v>33</v>
      </c>
      <c r="E256" s="2" t="s">
        <v>204</v>
      </c>
      <c r="F256" s="2" t="s">
        <v>758</v>
      </c>
      <c r="G256" s="2" t="s">
        <v>13</v>
      </c>
      <c r="H256" s="2" t="s">
        <v>1</v>
      </c>
      <c r="I256" s="1" t="s">
        <v>1197</v>
      </c>
      <c r="J256" s="1" t="s">
        <v>1</v>
      </c>
      <c r="K256" s="1" t="s">
        <v>1723</v>
      </c>
      <c r="L256" s="1" t="s">
        <v>1724</v>
      </c>
      <c r="M256" s="1">
        <v>139627399.24000001</v>
      </c>
      <c r="N256" s="2" t="s">
        <v>12</v>
      </c>
      <c r="O256" s="2" t="s">
        <v>1725</v>
      </c>
      <c r="P256" s="2" t="s">
        <v>1726</v>
      </c>
      <c r="Q256" s="1">
        <v>-22539902</v>
      </c>
      <c r="R256" s="1">
        <v>0</v>
      </c>
      <c r="S256" s="1">
        <v>0</v>
      </c>
      <c r="T256" s="1">
        <v>0</v>
      </c>
      <c r="U256" s="2" t="s">
        <v>0</v>
      </c>
      <c r="V256" s="1">
        <v>0</v>
      </c>
      <c r="W256" s="1">
        <v>-19430950</v>
      </c>
      <c r="X256" s="2" t="s">
        <v>9</v>
      </c>
      <c r="Y256" s="1">
        <v>-3108952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41" t="s">
        <v>1</v>
      </c>
      <c r="AN256" s="2" t="s">
        <v>1</v>
      </c>
      <c r="AO256" s="141" t="s">
        <v>1</v>
      </c>
      <c r="AP256" s="2" t="s">
        <v>1</v>
      </c>
    </row>
    <row r="257" spans="1:42" x14ac:dyDescent="0.25">
      <c r="A257" s="2" t="s">
        <v>530</v>
      </c>
      <c r="B257" s="47">
        <v>44324</v>
      </c>
      <c r="C257" s="2" t="s">
        <v>6</v>
      </c>
      <c r="D257" s="2" t="s">
        <v>33</v>
      </c>
      <c r="E257" s="2" t="s">
        <v>204</v>
      </c>
      <c r="F257" s="2" t="s">
        <v>759</v>
      </c>
      <c r="G257" s="2" t="s">
        <v>3</v>
      </c>
      <c r="H257" s="2" t="s">
        <v>1727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1858353406.2035995</v>
      </c>
      <c r="R257" s="1">
        <v>0</v>
      </c>
      <c r="S257" s="1">
        <v>1295237784.7999997</v>
      </c>
      <c r="T257" s="1">
        <v>0</v>
      </c>
      <c r="U257" s="2" t="s">
        <v>0</v>
      </c>
      <c r="V257" s="1">
        <v>0</v>
      </c>
      <c r="W257" s="1">
        <v>485444501.21000004</v>
      </c>
      <c r="X257" s="2" t="s">
        <v>9</v>
      </c>
      <c r="Y257" s="1">
        <v>77671120.193599999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41" t="s">
        <v>1</v>
      </c>
      <c r="AN257" s="2" t="s">
        <v>1</v>
      </c>
      <c r="AO257" s="141" t="s">
        <v>1</v>
      </c>
      <c r="AP257" s="2" t="s">
        <v>1</v>
      </c>
    </row>
    <row r="258" spans="1:42" x14ac:dyDescent="0.25">
      <c r="A258" s="2" t="s">
        <v>531</v>
      </c>
      <c r="B258" s="47">
        <v>44324</v>
      </c>
      <c r="C258" s="2" t="s">
        <v>6</v>
      </c>
      <c r="D258" s="2" t="s">
        <v>33</v>
      </c>
      <c r="E258" s="2" t="s">
        <v>204</v>
      </c>
      <c r="F258" s="2" t="s">
        <v>759</v>
      </c>
      <c r="G258" s="2" t="s">
        <v>3</v>
      </c>
      <c r="H258" s="2" t="s">
        <v>1728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407</v>
      </c>
      <c r="P258" s="2" t="s">
        <v>408</v>
      </c>
      <c r="Q258" s="1">
        <v>105475687.42200001</v>
      </c>
      <c r="R258" s="1">
        <v>0</v>
      </c>
      <c r="S258" s="1">
        <v>98600356.75</v>
      </c>
      <c r="T258" s="1">
        <v>5927009.2000000002</v>
      </c>
      <c r="U258" s="2" t="s">
        <v>9</v>
      </c>
      <c r="V258" s="1">
        <v>948321.47199999995</v>
      </c>
      <c r="W258" s="1">
        <v>0</v>
      </c>
      <c r="X258" s="2" t="s">
        <v>0</v>
      </c>
      <c r="Y258" s="1">
        <v>0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41" t="s">
        <v>1</v>
      </c>
      <c r="AN258" s="2" t="s">
        <v>1</v>
      </c>
      <c r="AO258" s="141" t="s">
        <v>1</v>
      </c>
      <c r="AP258" s="2" t="s">
        <v>1</v>
      </c>
    </row>
    <row r="259" spans="1:42" x14ac:dyDescent="0.25">
      <c r="A259" s="2" t="s">
        <v>532</v>
      </c>
      <c r="B259" s="47">
        <v>44324</v>
      </c>
      <c r="C259" s="2" t="s">
        <v>6</v>
      </c>
      <c r="D259" s="2" t="s">
        <v>33</v>
      </c>
      <c r="E259" s="2" t="s">
        <v>204</v>
      </c>
      <c r="F259" s="2" t="s">
        <v>759</v>
      </c>
      <c r="G259" s="2" t="s">
        <v>3</v>
      </c>
      <c r="H259" s="2" t="s">
        <v>1729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1761021239.914</v>
      </c>
      <c r="R259" s="1">
        <v>0</v>
      </c>
      <c r="S259" s="1">
        <v>1451611484.3499999</v>
      </c>
      <c r="T259" s="1">
        <v>0</v>
      </c>
      <c r="U259" s="2" t="s">
        <v>0</v>
      </c>
      <c r="V259" s="1">
        <v>0</v>
      </c>
      <c r="W259" s="1">
        <v>266732547.90000001</v>
      </c>
      <c r="X259" s="2" t="s">
        <v>9</v>
      </c>
      <c r="Y259" s="1">
        <v>42677207.664000005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41" t="s">
        <v>1</v>
      </c>
      <c r="AN259" s="2" t="s">
        <v>1</v>
      </c>
      <c r="AO259" s="141" t="s">
        <v>1</v>
      </c>
      <c r="AP259" s="2" t="s">
        <v>1</v>
      </c>
    </row>
    <row r="260" spans="1:42" x14ac:dyDescent="0.25">
      <c r="A260" s="2" t="s">
        <v>560</v>
      </c>
      <c r="B260" s="47">
        <v>44325</v>
      </c>
      <c r="C260" s="2" t="s">
        <v>6</v>
      </c>
      <c r="D260" s="2" t="s">
        <v>33</v>
      </c>
      <c r="E260" s="2" t="s">
        <v>204</v>
      </c>
      <c r="F260" s="2" t="s">
        <v>748</v>
      </c>
      <c r="G260" s="2" t="s">
        <v>3</v>
      </c>
      <c r="H260" s="2" t="s">
        <v>1730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2</v>
      </c>
      <c r="P260" s="2" t="s">
        <v>1</v>
      </c>
      <c r="Q260" s="1">
        <v>2046670696.4880002</v>
      </c>
      <c r="R260" s="1">
        <v>0</v>
      </c>
      <c r="S260" s="1">
        <v>1656763065.55</v>
      </c>
      <c r="T260" s="1">
        <v>0</v>
      </c>
      <c r="U260" s="2" t="s">
        <v>0</v>
      </c>
      <c r="V260" s="1">
        <v>0</v>
      </c>
      <c r="W260" s="1">
        <v>336127268.05000001</v>
      </c>
      <c r="X260" s="2" t="s">
        <v>0</v>
      </c>
      <c r="Y260" s="1">
        <v>53780362.888000011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41" t="s">
        <v>1</v>
      </c>
      <c r="AN260" s="2" t="s">
        <v>1</v>
      </c>
      <c r="AO260" s="141" t="s">
        <v>1</v>
      </c>
      <c r="AP260" s="2" t="s">
        <v>1</v>
      </c>
    </row>
    <row r="261" spans="1:42" x14ac:dyDescent="0.25">
      <c r="A261" s="2" t="s">
        <v>561</v>
      </c>
      <c r="B261" s="47">
        <v>44325</v>
      </c>
      <c r="C261" s="2" t="s">
        <v>6</v>
      </c>
      <c r="D261" s="2" t="s">
        <v>33</v>
      </c>
      <c r="E261" s="2" t="s">
        <v>204</v>
      </c>
      <c r="F261" s="2" t="s">
        <v>748</v>
      </c>
      <c r="G261" s="2" t="s">
        <v>3</v>
      </c>
      <c r="H261" s="2" t="s">
        <v>1731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1732</v>
      </c>
      <c r="P261" s="2" t="s">
        <v>1733</v>
      </c>
      <c r="Q261" s="1">
        <v>38185924</v>
      </c>
      <c r="R261" s="1">
        <v>0</v>
      </c>
      <c r="S261" s="1">
        <v>0</v>
      </c>
      <c r="T261" s="1">
        <v>32918900</v>
      </c>
      <c r="U261" s="2" t="s">
        <v>9</v>
      </c>
      <c r="V261" s="1">
        <v>5267024</v>
      </c>
      <c r="W261" s="1">
        <v>0</v>
      </c>
      <c r="X261" s="2" t="s">
        <v>0</v>
      </c>
      <c r="Y261" s="1">
        <v>0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41" t="s">
        <v>1</v>
      </c>
      <c r="AN261" s="2" t="s">
        <v>1</v>
      </c>
      <c r="AO261" s="141" t="s">
        <v>1</v>
      </c>
      <c r="AP261" s="2" t="s">
        <v>1</v>
      </c>
    </row>
    <row r="262" spans="1:42" x14ac:dyDescent="0.25">
      <c r="A262" s="2" t="s">
        <v>562</v>
      </c>
      <c r="B262" s="47">
        <v>44325</v>
      </c>
      <c r="C262" s="2" t="s">
        <v>6</v>
      </c>
      <c r="D262" s="2" t="s">
        <v>33</v>
      </c>
      <c r="E262" s="2" t="s">
        <v>204</v>
      </c>
      <c r="F262" s="2" t="s">
        <v>748</v>
      </c>
      <c r="G262" s="2" t="s">
        <v>3</v>
      </c>
      <c r="H262" s="2" t="s">
        <v>1734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2065573916.5356002</v>
      </c>
      <c r="R262" s="1">
        <v>0</v>
      </c>
      <c r="S262" s="1">
        <v>1561061132.4000001</v>
      </c>
      <c r="T262" s="1">
        <v>0</v>
      </c>
      <c r="U262" s="2" t="s">
        <v>0</v>
      </c>
      <c r="V262" s="1">
        <v>0</v>
      </c>
      <c r="W262" s="1">
        <v>434924813.90999997</v>
      </c>
      <c r="X262" s="2" t="s">
        <v>9</v>
      </c>
      <c r="Y262" s="1">
        <v>69587970.225599989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41" t="s">
        <v>1</v>
      </c>
      <c r="AN262" s="2" t="s">
        <v>1</v>
      </c>
      <c r="AO262" s="141" t="s">
        <v>1</v>
      </c>
      <c r="AP262" s="2" t="s">
        <v>1</v>
      </c>
    </row>
    <row r="263" spans="1:42" x14ac:dyDescent="0.25">
      <c r="A263" s="2" t="s">
        <v>627</v>
      </c>
      <c r="B263" s="47">
        <v>44326</v>
      </c>
      <c r="C263" s="2" t="s">
        <v>6</v>
      </c>
      <c r="D263" s="2" t="s">
        <v>33</v>
      </c>
      <c r="E263" s="2" t="s">
        <v>204</v>
      </c>
      <c r="F263" s="2" t="s">
        <v>750</v>
      </c>
      <c r="G263" s="2" t="s">
        <v>3</v>
      </c>
      <c r="H263" s="2" t="s">
        <v>1735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3843837527.640801</v>
      </c>
      <c r="R263" s="1">
        <v>0</v>
      </c>
      <c r="S263" s="1">
        <v>2718903191.8499994</v>
      </c>
      <c r="T263" s="1">
        <v>0</v>
      </c>
      <c r="U263" s="2" t="s">
        <v>0</v>
      </c>
      <c r="V263" s="1">
        <v>0</v>
      </c>
      <c r="W263" s="1">
        <v>969770979.13000011</v>
      </c>
      <c r="X263" s="2" t="s">
        <v>9</v>
      </c>
      <c r="Y263" s="1">
        <v>155163356.66079998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41" t="s">
        <v>1</v>
      </c>
      <c r="AN263" s="2" t="s">
        <v>1</v>
      </c>
      <c r="AO263" s="141" t="s">
        <v>1</v>
      </c>
      <c r="AP263" s="2" t="s">
        <v>1</v>
      </c>
    </row>
    <row r="264" spans="1:42" x14ac:dyDescent="0.25">
      <c r="A264" s="2" t="s">
        <v>670</v>
      </c>
      <c r="B264" s="47">
        <v>44327</v>
      </c>
      <c r="C264" s="2" t="s">
        <v>6</v>
      </c>
      <c r="D264" s="2" t="s">
        <v>33</v>
      </c>
      <c r="E264" s="2" t="s">
        <v>204</v>
      </c>
      <c r="F264" s="2" t="s">
        <v>751</v>
      </c>
      <c r="G264" s="2" t="s">
        <v>3</v>
      </c>
      <c r="H264" s="2" t="s">
        <v>1736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1496234947.3400002</v>
      </c>
      <c r="R264" s="1">
        <v>0</v>
      </c>
      <c r="S264" s="1">
        <v>1134444165.25</v>
      </c>
      <c r="T264" s="1">
        <v>0</v>
      </c>
      <c r="U264" s="2" t="s">
        <v>0</v>
      </c>
      <c r="V264" s="1">
        <v>0</v>
      </c>
      <c r="W264" s="1">
        <v>311888605.25</v>
      </c>
      <c r="X264" s="2" t="s">
        <v>9</v>
      </c>
      <c r="Y264" s="1">
        <v>49902176.839999996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41" t="s">
        <v>1</v>
      </c>
      <c r="AN264" s="2" t="s">
        <v>1</v>
      </c>
      <c r="AO264" s="141" t="s">
        <v>1</v>
      </c>
      <c r="AP264" s="2" t="s">
        <v>1</v>
      </c>
    </row>
    <row r="265" spans="1:42" x14ac:dyDescent="0.25">
      <c r="A265" s="2" t="s">
        <v>671</v>
      </c>
      <c r="B265" s="47">
        <v>44327</v>
      </c>
      <c r="C265" s="2" t="s">
        <v>6</v>
      </c>
      <c r="D265" s="2" t="s">
        <v>33</v>
      </c>
      <c r="E265" s="2" t="s">
        <v>204</v>
      </c>
      <c r="F265" s="2" t="s">
        <v>751</v>
      </c>
      <c r="G265" s="2" t="s">
        <v>3</v>
      </c>
      <c r="H265" s="2" t="s">
        <v>1737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1307</v>
      </c>
      <c r="P265" s="2" t="s">
        <v>1308</v>
      </c>
      <c r="Q265" s="1">
        <v>34118461.5</v>
      </c>
      <c r="R265" s="1">
        <v>0</v>
      </c>
      <c r="S265" s="1">
        <v>34118461.5</v>
      </c>
      <c r="T265" s="1">
        <v>0</v>
      </c>
      <c r="U265" s="2" t="s">
        <v>0</v>
      </c>
      <c r="V265" s="1">
        <v>0</v>
      </c>
      <c r="W265" s="1">
        <v>0</v>
      </c>
      <c r="X265" s="2" t="s">
        <v>0</v>
      </c>
      <c r="Y265" s="1">
        <v>0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41" t="s">
        <v>1</v>
      </c>
      <c r="AN265" s="2" t="s">
        <v>1</v>
      </c>
      <c r="AO265" s="141" t="s">
        <v>1</v>
      </c>
      <c r="AP265" s="2" t="s">
        <v>1</v>
      </c>
    </row>
    <row r="266" spans="1:42" x14ac:dyDescent="0.25">
      <c r="A266" s="2" t="s">
        <v>672</v>
      </c>
      <c r="B266" s="47">
        <v>44327</v>
      </c>
      <c r="C266" s="2" t="s">
        <v>6</v>
      </c>
      <c r="D266" s="2" t="s">
        <v>33</v>
      </c>
      <c r="E266" s="2" t="s">
        <v>204</v>
      </c>
      <c r="F266" s="2" t="s">
        <v>751</v>
      </c>
      <c r="G266" s="2" t="s">
        <v>3</v>
      </c>
      <c r="H266" s="2" t="s">
        <v>1738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408156514.1936</v>
      </c>
      <c r="R266" s="1">
        <v>0</v>
      </c>
      <c r="S266" s="1">
        <v>287648694.5</v>
      </c>
      <c r="T266" s="1">
        <v>0</v>
      </c>
      <c r="U266" s="2" t="s">
        <v>0</v>
      </c>
      <c r="V266" s="1">
        <v>0</v>
      </c>
      <c r="W266" s="1">
        <v>103886051.46000001</v>
      </c>
      <c r="X266" s="2" t="s">
        <v>0</v>
      </c>
      <c r="Y266" s="1">
        <v>16621768.2336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41" t="s">
        <v>1</v>
      </c>
      <c r="AN266" s="2" t="s">
        <v>1</v>
      </c>
      <c r="AO266" s="141" t="s">
        <v>1</v>
      </c>
      <c r="AP266" s="2" t="s">
        <v>1</v>
      </c>
    </row>
    <row r="267" spans="1:42" x14ac:dyDescent="0.25">
      <c r="A267" s="2" t="s">
        <v>673</v>
      </c>
      <c r="B267" s="47">
        <v>44327</v>
      </c>
      <c r="C267" s="2" t="s">
        <v>6</v>
      </c>
      <c r="D267" s="2" t="s">
        <v>33</v>
      </c>
      <c r="E267" s="2" t="s">
        <v>204</v>
      </c>
      <c r="F267" s="2" t="s">
        <v>751</v>
      </c>
      <c r="G267" s="2" t="s">
        <v>3</v>
      </c>
      <c r="H267" s="2" t="s">
        <v>1739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1740</v>
      </c>
      <c r="P267" s="2" t="s">
        <v>1741</v>
      </c>
      <c r="Q267" s="1">
        <v>513000000</v>
      </c>
      <c r="R267" s="1">
        <v>0</v>
      </c>
      <c r="S267" s="1">
        <v>513000000</v>
      </c>
      <c r="T267" s="1">
        <v>0</v>
      </c>
      <c r="U267" s="2" t="s">
        <v>0</v>
      </c>
      <c r="V267" s="1">
        <v>0</v>
      </c>
      <c r="W267" s="1">
        <v>0</v>
      </c>
      <c r="X267" s="2" t="s">
        <v>0</v>
      </c>
      <c r="Y267" s="1">
        <v>0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41" t="s">
        <v>1</v>
      </c>
      <c r="AN267" s="2" t="s">
        <v>1</v>
      </c>
      <c r="AO267" s="141" t="s">
        <v>1</v>
      </c>
      <c r="AP267" s="2" t="s">
        <v>1</v>
      </c>
    </row>
    <row r="268" spans="1:42" x14ac:dyDescent="0.25">
      <c r="A268" s="2" t="s">
        <v>674</v>
      </c>
      <c r="B268" s="47">
        <v>44327</v>
      </c>
      <c r="C268" s="2" t="s">
        <v>6</v>
      </c>
      <c r="D268" s="2" t="s">
        <v>33</v>
      </c>
      <c r="E268" s="2" t="s">
        <v>204</v>
      </c>
      <c r="F268" s="2" t="s">
        <v>751</v>
      </c>
      <c r="G268" s="2" t="s">
        <v>3</v>
      </c>
      <c r="H268" s="2" t="s">
        <v>1742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2196702658.27</v>
      </c>
      <c r="R268" s="1">
        <v>0</v>
      </c>
      <c r="S268" s="1">
        <v>1612832329</v>
      </c>
      <c r="T268" s="1">
        <v>0</v>
      </c>
      <c r="U268" s="2" t="s">
        <v>0</v>
      </c>
      <c r="V268" s="1">
        <v>0</v>
      </c>
      <c r="W268" s="1">
        <v>503336490.75</v>
      </c>
      <c r="X268" s="2" t="s">
        <v>0</v>
      </c>
      <c r="Y268" s="1">
        <v>80533838.520000011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41" t="s">
        <v>1</v>
      </c>
      <c r="AN268" s="2" t="s">
        <v>1</v>
      </c>
      <c r="AO268" s="141" t="s">
        <v>1</v>
      </c>
      <c r="AP268" s="2" t="s">
        <v>1</v>
      </c>
    </row>
    <row r="269" spans="1:42" x14ac:dyDescent="0.25">
      <c r="A269" s="2" t="s">
        <v>732</v>
      </c>
      <c r="B269" s="47">
        <v>44328</v>
      </c>
      <c r="C269" s="2" t="s">
        <v>6</v>
      </c>
      <c r="D269" s="2" t="s">
        <v>33</v>
      </c>
      <c r="E269" s="2" t="s">
        <v>204</v>
      </c>
      <c r="F269" s="2" t="s">
        <v>753</v>
      </c>
      <c r="G269" s="2" t="s">
        <v>3</v>
      </c>
      <c r="H269" s="2" t="s">
        <v>1743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3324504680.6315999</v>
      </c>
      <c r="R269" s="1">
        <v>0</v>
      </c>
      <c r="S269" s="1">
        <v>2830405413</v>
      </c>
      <c r="T269" s="1">
        <v>0</v>
      </c>
      <c r="U269" s="2" t="s">
        <v>0</v>
      </c>
      <c r="V269" s="1">
        <v>0</v>
      </c>
      <c r="W269" s="1">
        <v>425947644.50999999</v>
      </c>
      <c r="X269" s="2" t="s">
        <v>9</v>
      </c>
      <c r="Y269" s="1">
        <v>68151623.121600002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41" t="s">
        <v>1</v>
      </c>
      <c r="AN269" s="2" t="s">
        <v>1</v>
      </c>
      <c r="AO269" s="141" t="s">
        <v>1</v>
      </c>
      <c r="AP269" s="2" t="s">
        <v>1</v>
      </c>
    </row>
    <row r="270" spans="1:42" x14ac:dyDescent="0.25">
      <c r="A270" s="2" t="s">
        <v>810</v>
      </c>
      <c r="B270" s="47">
        <v>44329</v>
      </c>
      <c r="C270" s="2" t="s">
        <v>6</v>
      </c>
      <c r="D270" s="2" t="s">
        <v>33</v>
      </c>
      <c r="E270" s="2" t="s">
        <v>204</v>
      </c>
      <c r="F270" s="2" t="s">
        <v>1005</v>
      </c>
      <c r="G270" s="2" t="s">
        <v>3</v>
      </c>
      <c r="H270" s="2" t="s">
        <v>1744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 t="s">
        <v>1</v>
      </c>
      <c r="Q270" s="1">
        <v>2466934790.4839997</v>
      </c>
      <c r="R270" s="1">
        <v>0</v>
      </c>
      <c r="S270" s="1">
        <v>1979274483.75</v>
      </c>
      <c r="T270" s="1">
        <v>0</v>
      </c>
      <c r="U270" s="2" t="s">
        <v>0</v>
      </c>
      <c r="V270" s="1">
        <v>0</v>
      </c>
      <c r="W270" s="1">
        <v>420396816.14999998</v>
      </c>
      <c r="X270" s="2" t="s">
        <v>0</v>
      </c>
      <c r="Y270" s="1">
        <v>67263490.584000006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41" t="s">
        <v>1</v>
      </c>
      <c r="AN270" s="2" t="s">
        <v>1</v>
      </c>
      <c r="AO270" s="141" t="s">
        <v>1</v>
      </c>
      <c r="AP270" s="2" t="s">
        <v>1</v>
      </c>
    </row>
    <row r="271" spans="1:42" x14ac:dyDescent="0.25">
      <c r="A271" s="2" t="s">
        <v>869</v>
      </c>
      <c r="B271" s="47">
        <v>44330</v>
      </c>
      <c r="C271" s="2" t="s">
        <v>6</v>
      </c>
      <c r="D271" s="2" t="s">
        <v>33</v>
      </c>
      <c r="E271" s="2" t="s">
        <v>204</v>
      </c>
      <c r="F271" s="2" t="s">
        <v>1011</v>
      </c>
      <c r="G271" s="2" t="s">
        <v>3</v>
      </c>
      <c r="H271" s="2" t="s">
        <v>1745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3112609493.644001</v>
      </c>
      <c r="R271" s="1">
        <v>0</v>
      </c>
      <c r="S271" s="1">
        <v>2443765692.9000001</v>
      </c>
      <c r="T271" s="1">
        <v>0</v>
      </c>
      <c r="U271" s="2" t="s">
        <v>0</v>
      </c>
      <c r="V271" s="1">
        <v>0</v>
      </c>
      <c r="W271" s="1">
        <v>576589483.4000001</v>
      </c>
      <c r="X271" s="2" t="s">
        <v>9</v>
      </c>
      <c r="Y271" s="1">
        <v>92254317.343999997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41" t="s">
        <v>1</v>
      </c>
      <c r="AN271" s="2" t="s">
        <v>1</v>
      </c>
      <c r="AO271" s="141" t="s">
        <v>1</v>
      </c>
      <c r="AP271" s="2" t="s">
        <v>1</v>
      </c>
    </row>
    <row r="272" spans="1:42" x14ac:dyDescent="0.25">
      <c r="A272" s="2" t="s">
        <v>934</v>
      </c>
      <c r="B272" s="47">
        <v>44331</v>
      </c>
      <c r="C272" s="2" t="s">
        <v>6</v>
      </c>
      <c r="D272" s="2" t="s">
        <v>33</v>
      </c>
      <c r="E272" s="2" t="s">
        <v>204</v>
      </c>
      <c r="F272" s="2" t="s">
        <v>1018</v>
      </c>
      <c r="G272" s="2" t="s">
        <v>3</v>
      </c>
      <c r="H272" s="2" t="s">
        <v>1746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1897022380.2559998</v>
      </c>
      <c r="R272" s="1">
        <v>0</v>
      </c>
      <c r="S272" s="1">
        <v>1537670580.6999998</v>
      </c>
      <c r="T272" s="1">
        <v>0</v>
      </c>
      <c r="U272" s="2" t="s">
        <v>0</v>
      </c>
      <c r="V272" s="1">
        <v>0</v>
      </c>
      <c r="W272" s="1">
        <v>309786034.10000002</v>
      </c>
      <c r="X272" s="2" t="s">
        <v>9</v>
      </c>
      <c r="Y272" s="1">
        <v>49565765.456000015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41" t="s">
        <v>1</v>
      </c>
      <c r="AN272" s="2" t="s">
        <v>1</v>
      </c>
      <c r="AO272" s="141" t="s">
        <v>1</v>
      </c>
      <c r="AP272" s="2" t="s">
        <v>1</v>
      </c>
    </row>
    <row r="273" spans="1:42" x14ac:dyDescent="0.25">
      <c r="A273" s="2" t="s">
        <v>935</v>
      </c>
      <c r="B273" s="47">
        <v>44331</v>
      </c>
      <c r="C273" s="2" t="s">
        <v>6</v>
      </c>
      <c r="D273" s="2" t="s">
        <v>33</v>
      </c>
      <c r="E273" s="2" t="s">
        <v>204</v>
      </c>
      <c r="F273" s="2" t="s">
        <v>1018</v>
      </c>
      <c r="G273" s="2" t="s">
        <v>3</v>
      </c>
      <c r="H273" s="2" t="s">
        <v>1747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1748</v>
      </c>
      <c r="P273" s="2" t="s">
        <v>1749</v>
      </c>
      <c r="Q273" s="1">
        <v>536406421.89999998</v>
      </c>
      <c r="R273" s="1">
        <v>0</v>
      </c>
      <c r="S273" s="1">
        <v>301236861.10000002</v>
      </c>
      <c r="T273" s="1">
        <v>202732380</v>
      </c>
      <c r="U273" s="2" t="s">
        <v>9</v>
      </c>
      <c r="V273" s="1">
        <v>32437180.800000001</v>
      </c>
      <c r="W273" s="1">
        <v>0</v>
      </c>
      <c r="X273" s="2" t="s">
        <v>0</v>
      </c>
      <c r="Y273" s="1">
        <v>0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41" t="s">
        <v>1</v>
      </c>
      <c r="AN273" s="2" t="s">
        <v>1</v>
      </c>
      <c r="AO273" s="141" t="s">
        <v>1</v>
      </c>
      <c r="AP273" s="2" t="s">
        <v>1</v>
      </c>
    </row>
    <row r="274" spans="1:42" x14ac:dyDescent="0.25">
      <c r="A274" s="2" t="s">
        <v>936</v>
      </c>
      <c r="B274" s="47">
        <v>44331</v>
      </c>
      <c r="C274" s="2" t="s">
        <v>6</v>
      </c>
      <c r="D274" s="2" t="s">
        <v>33</v>
      </c>
      <c r="E274" s="2" t="s">
        <v>204</v>
      </c>
      <c r="F274" s="2" t="s">
        <v>1018</v>
      </c>
      <c r="G274" s="2" t="s">
        <v>3</v>
      </c>
      <c r="H274" s="2" t="s">
        <v>1750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117100694.3</v>
      </c>
      <c r="R274" s="1">
        <v>0</v>
      </c>
      <c r="S274" s="1">
        <v>105605538</v>
      </c>
      <c r="T274" s="1">
        <v>0</v>
      </c>
      <c r="U274" s="2" t="s">
        <v>0</v>
      </c>
      <c r="V274" s="1">
        <v>0</v>
      </c>
      <c r="W274" s="1">
        <v>9909617.5</v>
      </c>
      <c r="X274" s="2" t="s">
        <v>0</v>
      </c>
      <c r="Y274" s="1">
        <v>1585538.8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41" t="s">
        <v>1</v>
      </c>
      <c r="AN274" s="2" t="s">
        <v>1</v>
      </c>
      <c r="AO274" s="141" t="s">
        <v>1</v>
      </c>
      <c r="AP274" s="2" t="s">
        <v>1</v>
      </c>
    </row>
    <row r="275" spans="1:42" x14ac:dyDescent="0.25">
      <c r="A275" s="2" t="s">
        <v>937</v>
      </c>
      <c r="B275" s="47">
        <v>44331</v>
      </c>
      <c r="C275" s="2" t="s">
        <v>6</v>
      </c>
      <c r="D275" s="2" t="s">
        <v>33</v>
      </c>
      <c r="E275" s="2" t="s">
        <v>204</v>
      </c>
      <c r="F275" s="2" t="s">
        <v>1018</v>
      </c>
      <c r="G275" s="2" t="s">
        <v>3</v>
      </c>
      <c r="H275" s="2" t="s">
        <v>1751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1241</v>
      </c>
      <c r="P275" s="2" t="s">
        <v>1242</v>
      </c>
      <c r="Q275" s="1">
        <v>243057347.83199999</v>
      </c>
      <c r="R275" s="1">
        <v>0</v>
      </c>
      <c r="S275" s="1">
        <v>172916317.80000001</v>
      </c>
      <c r="T275" s="1">
        <v>60466405.200000003</v>
      </c>
      <c r="U275" s="2" t="s">
        <v>9</v>
      </c>
      <c r="V275" s="1">
        <v>9674624.8320000004</v>
      </c>
      <c r="W275" s="1">
        <v>0</v>
      </c>
      <c r="X275" s="2" t="s">
        <v>0</v>
      </c>
      <c r="Y275" s="1">
        <v>0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41" t="s">
        <v>1</v>
      </c>
      <c r="AN275" s="2" t="s">
        <v>1</v>
      </c>
      <c r="AO275" s="141" t="s">
        <v>1</v>
      </c>
      <c r="AP275" s="2" t="s">
        <v>1</v>
      </c>
    </row>
    <row r="276" spans="1:42" x14ac:dyDescent="0.25">
      <c r="A276" s="2" t="s">
        <v>938</v>
      </c>
      <c r="B276" s="47">
        <v>44331</v>
      </c>
      <c r="C276" s="2" t="s">
        <v>6</v>
      </c>
      <c r="D276" s="2" t="s">
        <v>33</v>
      </c>
      <c r="E276" s="2" t="s">
        <v>204</v>
      </c>
      <c r="F276" s="2" t="s">
        <v>1018</v>
      </c>
      <c r="G276" s="2" t="s">
        <v>3</v>
      </c>
      <c r="H276" s="2" t="s">
        <v>1752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1596952066.3800001</v>
      </c>
      <c r="R276" s="1">
        <v>0</v>
      </c>
      <c r="S276" s="1">
        <v>1138658682.9000003</v>
      </c>
      <c r="T276" s="1">
        <v>0</v>
      </c>
      <c r="U276" s="2" t="s">
        <v>0</v>
      </c>
      <c r="V276" s="1">
        <v>0</v>
      </c>
      <c r="W276" s="1">
        <v>395080503</v>
      </c>
      <c r="X276" s="2" t="s">
        <v>9</v>
      </c>
      <c r="Y276" s="1">
        <v>63212880.480000019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41" t="s">
        <v>1</v>
      </c>
      <c r="AN276" s="2" t="s">
        <v>1</v>
      </c>
      <c r="AO276" s="141" t="s">
        <v>1</v>
      </c>
      <c r="AP276" s="2" t="s">
        <v>1</v>
      </c>
    </row>
    <row r="277" spans="1:42" x14ac:dyDescent="0.25">
      <c r="A277" s="2" t="s">
        <v>233</v>
      </c>
      <c r="B277" s="47">
        <v>44317</v>
      </c>
      <c r="C277" s="2" t="s">
        <v>6</v>
      </c>
      <c r="D277" s="2" t="s">
        <v>38</v>
      </c>
      <c r="E277" s="2" t="s">
        <v>210</v>
      </c>
      <c r="F277" s="2" t="s">
        <v>1633</v>
      </c>
      <c r="G277" s="2" t="s">
        <v>3</v>
      </c>
      <c r="H277" s="2" t="s">
        <v>1753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4227138889.0070004</v>
      </c>
      <c r="R277" s="1">
        <v>0</v>
      </c>
      <c r="S277" s="1">
        <v>3589819735.5500002</v>
      </c>
      <c r="T277" s="1">
        <v>0</v>
      </c>
      <c r="U277" s="2" t="s">
        <v>0</v>
      </c>
      <c r="V277" s="1">
        <v>0</v>
      </c>
      <c r="W277" s="1">
        <v>549413063.32499993</v>
      </c>
      <c r="X277" s="2" t="s">
        <v>9</v>
      </c>
      <c r="Y277" s="1">
        <v>87906090.131999955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41" t="s">
        <v>1</v>
      </c>
      <c r="AN277" s="2" t="s">
        <v>1</v>
      </c>
      <c r="AO277" s="141" t="s">
        <v>1</v>
      </c>
      <c r="AP277" s="2" t="s">
        <v>1</v>
      </c>
    </row>
    <row r="278" spans="1:42" x14ac:dyDescent="0.25">
      <c r="A278" s="2" t="s">
        <v>232</v>
      </c>
      <c r="B278" s="47">
        <v>44317</v>
      </c>
      <c r="C278" s="2" t="s">
        <v>6</v>
      </c>
      <c r="D278" s="2" t="s">
        <v>38</v>
      </c>
      <c r="E278" s="2" t="s">
        <v>210</v>
      </c>
      <c r="F278" s="2" t="s">
        <v>1633</v>
      </c>
      <c r="G278" s="2" t="s">
        <v>3</v>
      </c>
      <c r="H278" s="2" t="s">
        <v>1754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1092</v>
      </c>
      <c r="P278" s="2" t="s">
        <v>1141</v>
      </c>
      <c r="Q278" s="1">
        <v>68059561.5</v>
      </c>
      <c r="R278" s="1">
        <v>0</v>
      </c>
      <c r="S278" s="1">
        <v>57766243.5</v>
      </c>
      <c r="T278" s="1">
        <v>8873550</v>
      </c>
      <c r="U278" s="2" t="s">
        <v>9</v>
      </c>
      <c r="V278" s="1">
        <v>1419768</v>
      </c>
      <c r="W278" s="1">
        <v>0</v>
      </c>
      <c r="X278" s="2" t="s">
        <v>0</v>
      </c>
      <c r="Y278" s="1">
        <v>0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41" t="s">
        <v>1</v>
      </c>
      <c r="AN278" s="2" t="s">
        <v>1</v>
      </c>
      <c r="AO278" s="141" t="s">
        <v>1</v>
      </c>
      <c r="AP278" s="2" t="s">
        <v>1</v>
      </c>
    </row>
    <row r="279" spans="1:42" x14ac:dyDescent="0.25">
      <c r="A279" s="2" t="s">
        <v>231</v>
      </c>
      <c r="B279" s="47">
        <v>44317</v>
      </c>
      <c r="C279" s="2" t="s">
        <v>6</v>
      </c>
      <c r="D279" s="2" t="s">
        <v>38</v>
      </c>
      <c r="E279" s="2" t="s">
        <v>210</v>
      </c>
      <c r="F279" s="2" t="s">
        <v>1633</v>
      </c>
      <c r="G279" s="2" t="s">
        <v>3</v>
      </c>
      <c r="H279" s="2" t="s">
        <v>1755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2</v>
      </c>
      <c r="P279" s="2" t="s">
        <v>1</v>
      </c>
      <c r="Q279" s="1">
        <v>744679091.24499989</v>
      </c>
      <c r="R279" s="1">
        <v>0</v>
      </c>
      <c r="S279" s="1">
        <v>578921483.42499995</v>
      </c>
      <c r="T279" s="1">
        <v>0</v>
      </c>
      <c r="U279" s="2" t="s">
        <v>0</v>
      </c>
      <c r="V279" s="1">
        <v>0</v>
      </c>
      <c r="W279" s="1">
        <v>142894489.5</v>
      </c>
      <c r="X279" s="2" t="s">
        <v>9</v>
      </c>
      <c r="Y279" s="1">
        <v>22863118.32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41" t="s">
        <v>1</v>
      </c>
      <c r="AN279" s="2" t="s">
        <v>1</v>
      </c>
      <c r="AO279" s="141" t="s">
        <v>1</v>
      </c>
      <c r="AP279" s="2" t="s">
        <v>1</v>
      </c>
    </row>
    <row r="280" spans="1:42" x14ac:dyDescent="0.25">
      <c r="A280" s="2" t="s">
        <v>229</v>
      </c>
      <c r="B280" s="47">
        <v>44317</v>
      </c>
      <c r="C280" s="2" t="s">
        <v>6</v>
      </c>
      <c r="D280" s="2" t="s">
        <v>38</v>
      </c>
      <c r="E280" s="2" t="s">
        <v>210</v>
      </c>
      <c r="F280" s="2" t="s">
        <v>1633</v>
      </c>
      <c r="G280" s="2" t="s">
        <v>13</v>
      </c>
      <c r="H280" s="2" t="s">
        <v>1</v>
      </c>
      <c r="I280" s="1" t="s">
        <v>1756</v>
      </c>
      <c r="J280" s="1" t="s">
        <v>1</v>
      </c>
      <c r="K280" s="1" t="s">
        <v>1757</v>
      </c>
      <c r="L280" s="1" t="s">
        <v>1345</v>
      </c>
      <c r="M280" s="1">
        <v>13876474.5</v>
      </c>
      <c r="N280" s="2" t="s">
        <v>12</v>
      </c>
      <c r="O280" s="2" t="s">
        <v>1758</v>
      </c>
      <c r="P280" s="2" t="s">
        <v>1759</v>
      </c>
      <c r="Q280" s="1">
        <v>-381024</v>
      </c>
      <c r="R280" s="1">
        <v>0</v>
      </c>
      <c r="S280" s="1">
        <v>-381024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41" t="s">
        <v>1</v>
      </c>
      <c r="AN280" s="2" t="s">
        <v>1</v>
      </c>
      <c r="AO280" s="141" t="s">
        <v>1</v>
      </c>
      <c r="AP280" s="2" t="s">
        <v>1</v>
      </c>
    </row>
    <row r="281" spans="1:42" x14ac:dyDescent="0.25">
      <c r="A281" s="2" t="s">
        <v>186</v>
      </c>
      <c r="B281" s="47">
        <v>44318</v>
      </c>
      <c r="C281" s="2" t="s">
        <v>6</v>
      </c>
      <c r="D281" s="2" t="s">
        <v>38</v>
      </c>
      <c r="E281" s="2" t="s">
        <v>210</v>
      </c>
      <c r="F281" s="2" t="s">
        <v>1635</v>
      </c>
      <c r="G281" s="2" t="s">
        <v>3</v>
      </c>
      <c r="H281" s="2" t="s">
        <v>1760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4122952389.6596012</v>
      </c>
      <c r="R281" s="1">
        <v>0</v>
      </c>
      <c r="S281" s="1">
        <v>2700929387.4750004</v>
      </c>
      <c r="T281" s="1">
        <v>0</v>
      </c>
      <c r="U281" s="2" t="s">
        <v>0</v>
      </c>
      <c r="V281" s="1">
        <v>0</v>
      </c>
      <c r="W281" s="1">
        <v>1225881898.4349999</v>
      </c>
      <c r="X281" s="2" t="s">
        <v>9</v>
      </c>
      <c r="Y281" s="1">
        <v>196141103.74959993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41" t="s">
        <v>1</v>
      </c>
      <c r="AN281" s="2" t="s">
        <v>1</v>
      </c>
      <c r="AO281" s="141" t="s">
        <v>1</v>
      </c>
      <c r="AP281" s="2" t="s">
        <v>1</v>
      </c>
    </row>
    <row r="282" spans="1:42" x14ac:dyDescent="0.25">
      <c r="A282" s="2" t="s">
        <v>134</v>
      </c>
      <c r="B282" s="47">
        <v>44319</v>
      </c>
      <c r="C282" s="2" t="s">
        <v>6</v>
      </c>
      <c r="D282" s="2" t="s">
        <v>38</v>
      </c>
      <c r="E282" s="2" t="s">
        <v>210</v>
      </c>
      <c r="F282" s="2" t="s">
        <v>1637</v>
      </c>
      <c r="G282" s="2" t="s">
        <v>3</v>
      </c>
      <c r="H282" s="2" t="s">
        <v>1761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1846706483.3956003</v>
      </c>
      <c r="R282" s="1">
        <v>0</v>
      </c>
      <c r="S282" s="1">
        <v>1563709614.4749997</v>
      </c>
      <c r="T282" s="1">
        <v>0</v>
      </c>
      <c r="U282" s="2" t="s">
        <v>0</v>
      </c>
      <c r="V282" s="1">
        <v>0</v>
      </c>
      <c r="W282" s="1">
        <v>243962818.035</v>
      </c>
      <c r="X282" s="2" t="s">
        <v>9</v>
      </c>
      <c r="Y282" s="1">
        <v>39034050.885600001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41" t="s">
        <v>1</v>
      </c>
      <c r="AN282" s="2" t="s">
        <v>1</v>
      </c>
      <c r="AO282" s="141" t="s">
        <v>1</v>
      </c>
      <c r="AP282" s="2" t="s">
        <v>1</v>
      </c>
    </row>
    <row r="283" spans="1:42" x14ac:dyDescent="0.25">
      <c r="A283" s="2" t="s">
        <v>88</v>
      </c>
      <c r="B283" s="47">
        <v>44320</v>
      </c>
      <c r="C283" s="2" t="s">
        <v>6</v>
      </c>
      <c r="D283" s="2" t="s">
        <v>38</v>
      </c>
      <c r="E283" s="2" t="s">
        <v>210</v>
      </c>
      <c r="F283" s="2" t="s">
        <v>1642</v>
      </c>
      <c r="G283" s="2" t="s">
        <v>3</v>
      </c>
      <c r="H283" s="2" t="s">
        <v>1762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v>3512916692.7793994</v>
      </c>
      <c r="R283" s="1">
        <v>0</v>
      </c>
      <c r="S283" s="1">
        <v>2917785995.5999994</v>
      </c>
      <c r="T283" s="1">
        <v>0</v>
      </c>
      <c r="U283" s="2" t="s">
        <v>0</v>
      </c>
      <c r="V283" s="1">
        <v>0</v>
      </c>
      <c r="W283" s="1">
        <v>513043704.46499997</v>
      </c>
      <c r="X283" s="2" t="s">
        <v>0</v>
      </c>
      <c r="Y283" s="1">
        <v>82086992.714399993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41" t="s">
        <v>1</v>
      </c>
      <c r="AN283" s="2" t="s">
        <v>1</v>
      </c>
      <c r="AO283" s="141" t="s">
        <v>1</v>
      </c>
      <c r="AP283" s="2" t="s">
        <v>1</v>
      </c>
    </row>
    <row r="284" spans="1:42" x14ac:dyDescent="0.25">
      <c r="A284" s="2" t="s">
        <v>47</v>
      </c>
      <c r="B284" s="47">
        <v>44321</v>
      </c>
      <c r="C284" s="2" t="s">
        <v>6</v>
      </c>
      <c r="D284" s="2" t="s">
        <v>38</v>
      </c>
      <c r="E284" s="2" t="s">
        <v>210</v>
      </c>
      <c r="F284" s="2" t="s">
        <v>1648</v>
      </c>
      <c r="G284" s="2" t="s">
        <v>3</v>
      </c>
      <c r="H284" s="2" t="s">
        <v>1763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180452209.38600001</v>
      </c>
      <c r="R284" s="1">
        <v>0</v>
      </c>
      <c r="S284" s="1">
        <v>160667136.75</v>
      </c>
      <c r="T284" s="1">
        <v>0</v>
      </c>
      <c r="U284" s="2" t="s">
        <v>0</v>
      </c>
      <c r="V284" s="1">
        <v>0</v>
      </c>
      <c r="W284" s="1">
        <v>17056097.100000001</v>
      </c>
      <c r="X284" s="2" t="s">
        <v>9</v>
      </c>
      <c r="Y284" s="1">
        <v>2728975.5360000003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41" t="s">
        <v>1</v>
      </c>
      <c r="AN284" s="2" t="s">
        <v>1</v>
      </c>
      <c r="AO284" s="141" t="s">
        <v>1</v>
      </c>
      <c r="AP284" s="2" t="s">
        <v>1</v>
      </c>
    </row>
    <row r="285" spans="1:42" x14ac:dyDescent="0.25">
      <c r="A285" s="2" t="s">
        <v>46</v>
      </c>
      <c r="B285" s="47">
        <v>44321</v>
      </c>
      <c r="C285" s="2" t="s">
        <v>6</v>
      </c>
      <c r="D285" s="2" t="s">
        <v>38</v>
      </c>
      <c r="E285" s="2" t="s">
        <v>210</v>
      </c>
      <c r="F285" s="2" t="s">
        <v>1648</v>
      </c>
      <c r="G285" s="2" t="s">
        <v>3</v>
      </c>
      <c r="H285" s="2" t="s">
        <v>1764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1621</v>
      </c>
      <c r="P285" s="2" t="s">
        <v>1622</v>
      </c>
      <c r="Q285" s="1">
        <v>204120001</v>
      </c>
      <c r="R285" s="1">
        <v>0</v>
      </c>
      <c r="S285" s="1">
        <v>204120001</v>
      </c>
      <c r="T285" s="1">
        <v>0</v>
      </c>
      <c r="U285" s="2" t="s">
        <v>0</v>
      </c>
      <c r="V285" s="1">
        <v>0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41" t="s">
        <v>1</v>
      </c>
      <c r="AN285" s="2" t="s">
        <v>1</v>
      </c>
      <c r="AO285" s="141" t="s">
        <v>1</v>
      </c>
      <c r="AP285" s="2" t="s">
        <v>1</v>
      </c>
    </row>
    <row r="286" spans="1:42" x14ac:dyDescent="0.25">
      <c r="A286" s="2" t="s">
        <v>45</v>
      </c>
      <c r="B286" s="47">
        <v>44321</v>
      </c>
      <c r="C286" s="2" t="s">
        <v>6</v>
      </c>
      <c r="D286" s="2" t="s">
        <v>38</v>
      </c>
      <c r="E286" s="2" t="s">
        <v>210</v>
      </c>
      <c r="F286" s="2" t="s">
        <v>1648</v>
      </c>
      <c r="G286" s="2" t="s">
        <v>3</v>
      </c>
      <c r="H286" s="2" t="s">
        <v>1765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3284433314.7090001</v>
      </c>
      <c r="R286" s="1">
        <v>0</v>
      </c>
      <c r="S286" s="1">
        <v>2572901191.0499997</v>
      </c>
      <c r="T286" s="1">
        <v>0</v>
      </c>
      <c r="U286" s="2" t="s">
        <v>0</v>
      </c>
      <c r="V286" s="1">
        <v>0</v>
      </c>
      <c r="W286" s="1">
        <v>613389761.77499998</v>
      </c>
      <c r="X286" s="2" t="s">
        <v>9</v>
      </c>
      <c r="Y286" s="1">
        <v>98142361.883999988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41" t="s">
        <v>1</v>
      </c>
      <c r="AN286" s="2" t="s">
        <v>1</v>
      </c>
      <c r="AO286" s="141" t="s">
        <v>1</v>
      </c>
      <c r="AP286" s="2" t="s">
        <v>1</v>
      </c>
    </row>
    <row r="287" spans="1:42" x14ac:dyDescent="0.25">
      <c r="A287" s="2" t="s">
        <v>420</v>
      </c>
      <c r="B287" s="47">
        <v>44322</v>
      </c>
      <c r="C287" s="2" t="s">
        <v>6</v>
      </c>
      <c r="D287" s="2" t="s">
        <v>38</v>
      </c>
      <c r="E287" s="2" t="s">
        <v>210</v>
      </c>
      <c r="F287" s="2" t="s">
        <v>1650</v>
      </c>
      <c r="G287" s="2" t="s">
        <v>3</v>
      </c>
      <c r="H287" s="2" t="s">
        <v>1766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3649005238.907999</v>
      </c>
      <c r="R287" s="1">
        <v>0</v>
      </c>
      <c r="S287" s="1">
        <v>2723672808.2000008</v>
      </c>
      <c r="T287" s="1">
        <v>0</v>
      </c>
      <c r="U287" s="2" t="s">
        <v>0</v>
      </c>
      <c r="V287" s="1">
        <v>0</v>
      </c>
      <c r="W287" s="1">
        <v>797700371.29999995</v>
      </c>
      <c r="X287" s="2" t="s">
        <v>9</v>
      </c>
      <c r="Y287" s="1">
        <v>127632059.40800004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41" t="s">
        <v>1</v>
      </c>
      <c r="AN287" s="2" t="s">
        <v>1</v>
      </c>
      <c r="AO287" s="141" t="s">
        <v>1</v>
      </c>
      <c r="AP287" s="2" t="s">
        <v>1</v>
      </c>
    </row>
    <row r="288" spans="1:42" x14ac:dyDescent="0.25">
      <c r="A288" s="2" t="s">
        <v>474</v>
      </c>
      <c r="B288" s="47">
        <v>44323</v>
      </c>
      <c r="C288" s="2" t="s">
        <v>6</v>
      </c>
      <c r="D288" s="2" t="s">
        <v>38</v>
      </c>
      <c r="E288" s="2" t="s">
        <v>210</v>
      </c>
      <c r="F288" s="2" t="s">
        <v>1656</v>
      </c>
      <c r="G288" s="2" t="s">
        <v>3</v>
      </c>
      <c r="H288" s="2" t="s">
        <v>1767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2572345596.7592001</v>
      </c>
      <c r="R288" s="1">
        <v>0</v>
      </c>
      <c r="S288" s="1">
        <v>2072890243.6000004</v>
      </c>
      <c r="T288" s="1">
        <v>0</v>
      </c>
      <c r="U288" s="2" t="s">
        <v>0</v>
      </c>
      <c r="V288" s="1">
        <v>0</v>
      </c>
      <c r="W288" s="1">
        <v>430564959.62</v>
      </c>
      <c r="X288" s="2" t="s">
        <v>0</v>
      </c>
      <c r="Y288" s="1">
        <v>68890393.539200008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41" t="s">
        <v>1</v>
      </c>
      <c r="AN288" s="2" t="s">
        <v>1</v>
      </c>
      <c r="AO288" s="141" t="s">
        <v>1</v>
      </c>
      <c r="AP288" s="2" t="s">
        <v>1</v>
      </c>
    </row>
    <row r="289" spans="1:42" x14ac:dyDescent="0.25">
      <c r="A289" s="2" t="s">
        <v>529</v>
      </c>
      <c r="B289" s="47">
        <v>44324</v>
      </c>
      <c r="C289" s="2" t="s">
        <v>6</v>
      </c>
      <c r="D289" s="2" t="s">
        <v>38</v>
      </c>
      <c r="E289" s="2" t="s">
        <v>210</v>
      </c>
      <c r="F289" s="2" t="s">
        <v>1660</v>
      </c>
      <c r="G289" s="2" t="s">
        <v>3</v>
      </c>
      <c r="H289" s="2" t="s">
        <v>1768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3827444205.5739989</v>
      </c>
      <c r="R289" s="1">
        <v>0</v>
      </c>
      <c r="S289" s="1">
        <v>2813762130.7000008</v>
      </c>
      <c r="T289" s="1">
        <v>0</v>
      </c>
      <c r="U289" s="2" t="s">
        <v>0</v>
      </c>
      <c r="V289" s="1">
        <v>0</v>
      </c>
      <c r="W289" s="1">
        <v>873863857.64999986</v>
      </c>
      <c r="X289" s="2" t="s">
        <v>9</v>
      </c>
      <c r="Y289" s="1">
        <v>139818217.22399998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41" t="s">
        <v>1</v>
      </c>
      <c r="AN289" s="2" t="s">
        <v>1</v>
      </c>
      <c r="AO289" s="141" t="s">
        <v>1</v>
      </c>
      <c r="AP289" s="2" t="s">
        <v>1</v>
      </c>
    </row>
    <row r="290" spans="1:42" x14ac:dyDescent="0.25">
      <c r="A290" s="2" t="s">
        <v>559</v>
      </c>
      <c r="B290" s="47">
        <v>44325</v>
      </c>
      <c r="C290" s="2" t="s">
        <v>6</v>
      </c>
      <c r="D290" s="2" t="s">
        <v>38</v>
      </c>
      <c r="E290" s="2" t="s">
        <v>210</v>
      </c>
      <c r="F290" s="2" t="s">
        <v>1664</v>
      </c>
      <c r="G290" s="2" t="s">
        <v>3</v>
      </c>
      <c r="H290" s="2" t="s">
        <v>1769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2923467972.157599</v>
      </c>
      <c r="R290" s="1">
        <v>0</v>
      </c>
      <c r="S290" s="1">
        <v>2147283612.3499999</v>
      </c>
      <c r="T290" s="1">
        <v>0</v>
      </c>
      <c r="U290" s="2" t="s">
        <v>0</v>
      </c>
      <c r="V290" s="1">
        <v>0</v>
      </c>
      <c r="W290" s="1">
        <v>669124448.11000001</v>
      </c>
      <c r="X290" s="2" t="s">
        <v>0</v>
      </c>
      <c r="Y290" s="1">
        <v>107059911.69759998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41" t="s">
        <v>1</v>
      </c>
      <c r="AN290" s="2" t="s">
        <v>1</v>
      </c>
      <c r="AO290" s="141" t="s">
        <v>1</v>
      </c>
      <c r="AP290" s="2" t="s">
        <v>1</v>
      </c>
    </row>
    <row r="291" spans="1:42" x14ac:dyDescent="0.25">
      <c r="A291" s="2" t="s">
        <v>626</v>
      </c>
      <c r="B291" s="47">
        <v>44326</v>
      </c>
      <c r="C291" s="2" t="s">
        <v>6</v>
      </c>
      <c r="D291" s="2" t="s">
        <v>38</v>
      </c>
      <c r="E291" s="2" t="s">
        <v>210</v>
      </c>
      <c r="F291" s="2" t="s">
        <v>1770</v>
      </c>
      <c r="G291" s="2" t="s">
        <v>3</v>
      </c>
      <c r="H291" s="2" t="s">
        <v>1771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3094442895.5956001</v>
      </c>
      <c r="R291" s="1">
        <v>0</v>
      </c>
      <c r="S291" s="1">
        <v>2432796298.6000004</v>
      </c>
      <c r="T291" s="1">
        <v>0</v>
      </c>
      <c r="U291" s="2" t="s">
        <v>0</v>
      </c>
      <c r="V291" s="1">
        <v>0</v>
      </c>
      <c r="W291" s="1">
        <v>570384997.40999997</v>
      </c>
      <c r="X291" s="2" t="s">
        <v>0</v>
      </c>
      <c r="Y291" s="1">
        <v>91261599.585600004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41" t="s">
        <v>1</v>
      </c>
      <c r="AN291" s="2" t="s">
        <v>1</v>
      </c>
      <c r="AO291" s="141" t="s">
        <v>1</v>
      </c>
      <c r="AP291" s="2" t="s">
        <v>1</v>
      </c>
    </row>
    <row r="292" spans="1:42" x14ac:dyDescent="0.25">
      <c r="A292" s="2" t="s">
        <v>669</v>
      </c>
      <c r="B292" s="47">
        <v>44327</v>
      </c>
      <c r="C292" s="2" t="s">
        <v>6</v>
      </c>
      <c r="D292" s="2" t="s">
        <v>38</v>
      </c>
      <c r="E292" s="2" t="s">
        <v>210</v>
      </c>
      <c r="F292" s="2" t="s">
        <v>1772</v>
      </c>
      <c r="G292" s="2" t="s">
        <v>3</v>
      </c>
      <c r="H292" s="2" t="s">
        <v>1773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84347431.5</v>
      </c>
      <c r="R292" s="1">
        <v>0</v>
      </c>
      <c r="S292" s="1">
        <v>62779087.5</v>
      </c>
      <c r="T292" s="1">
        <v>0</v>
      </c>
      <c r="U292" s="2" t="s">
        <v>0</v>
      </c>
      <c r="V292" s="1">
        <v>0</v>
      </c>
      <c r="W292" s="1">
        <v>18593400</v>
      </c>
      <c r="X292" s="2" t="s">
        <v>9</v>
      </c>
      <c r="Y292" s="1">
        <v>2974944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41" t="s">
        <v>1</v>
      </c>
      <c r="AN292" s="2" t="s">
        <v>1</v>
      </c>
      <c r="AO292" s="141" t="s">
        <v>1</v>
      </c>
      <c r="AP292" s="2" t="s">
        <v>1</v>
      </c>
    </row>
    <row r="293" spans="1:42" x14ac:dyDescent="0.25">
      <c r="A293" s="2" t="s">
        <v>731</v>
      </c>
      <c r="B293" s="47">
        <v>44328</v>
      </c>
      <c r="C293" s="2" t="s">
        <v>6</v>
      </c>
      <c r="D293" s="2" t="s">
        <v>38</v>
      </c>
      <c r="E293" s="2" t="s">
        <v>210</v>
      </c>
      <c r="F293" s="2" t="s">
        <v>1774</v>
      </c>
      <c r="G293" s="2" t="s">
        <v>3</v>
      </c>
      <c r="H293" s="2" t="s">
        <v>1775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1723857193.5799999</v>
      </c>
      <c r="R293" s="1">
        <v>0</v>
      </c>
      <c r="S293" s="1">
        <v>1339104318.5</v>
      </c>
      <c r="T293" s="1">
        <v>0</v>
      </c>
      <c r="U293" s="2" t="s">
        <v>0</v>
      </c>
      <c r="V293" s="1">
        <v>0</v>
      </c>
      <c r="W293" s="1">
        <v>331683513</v>
      </c>
      <c r="X293" s="2" t="s">
        <v>0</v>
      </c>
      <c r="Y293" s="1">
        <v>53069362.079999998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41" t="s">
        <v>1</v>
      </c>
      <c r="AN293" s="2" t="s">
        <v>1</v>
      </c>
      <c r="AO293" s="141" t="s">
        <v>1</v>
      </c>
      <c r="AP293" s="2" t="s">
        <v>1</v>
      </c>
    </row>
    <row r="294" spans="1:42" x14ac:dyDescent="0.25">
      <c r="A294" s="2" t="s">
        <v>807</v>
      </c>
      <c r="B294" s="47">
        <v>44329</v>
      </c>
      <c r="C294" s="2" t="s">
        <v>6</v>
      </c>
      <c r="D294" s="2" t="s">
        <v>38</v>
      </c>
      <c r="E294" s="2" t="s">
        <v>210</v>
      </c>
      <c r="F294" s="2" t="s">
        <v>1776</v>
      </c>
      <c r="G294" s="2" t="s">
        <v>3</v>
      </c>
      <c r="H294" s="2" t="s">
        <v>1777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1634895845.1500001</v>
      </c>
      <c r="R294" s="1">
        <v>0</v>
      </c>
      <c r="S294" s="1">
        <v>1326729915.9999998</v>
      </c>
      <c r="T294" s="1">
        <v>0</v>
      </c>
      <c r="U294" s="2" t="s">
        <v>0</v>
      </c>
      <c r="V294" s="1">
        <v>0</v>
      </c>
      <c r="W294" s="1">
        <v>265660283.75</v>
      </c>
      <c r="X294" s="2" t="s">
        <v>9</v>
      </c>
      <c r="Y294" s="1">
        <v>42505645.399999999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41" t="s">
        <v>1</v>
      </c>
      <c r="AN294" s="2" t="s">
        <v>1</v>
      </c>
      <c r="AO294" s="141" t="s">
        <v>1</v>
      </c>
      <c r="AP294" s="2" t="s">
        <v>1</v>
      </c>
    </row>
    <row r="295" spans="1:42" x14ac:dyDescent="0.25">
      <c r="A295" s="2" t="s">
        <v>808</v>
      </c>
      <c r="B295" s="47">
        <v>44329</v>
      </c>
      <c r="C295" s="2" t="s">
        <v>6</v>
      </c>
      <c r="D295" s="2" t="s">
        <v>38</v>
      </c>
      <c r="E295" s="2" t="s">
        <v>210</v>
      </c>
      <c r="F295" s="2" t="s">
        <v>1776</v>
      </c>
      <c r="G295" s="2" t="s">
        <v>3</v>
      </c>
      <c r="H295" s="2" t="s">
        <v>1778</v>
      </c>
      <c r="I295" s="1" t="s">
        <v>1</v>
      </c>
      <c r="J295" s="1" t="s">
        <v>1</v>
      </c>
      <c r="K295" s="1" t="s">
        <v>1</v>
      </c>
      <c r="L295" s="1" t="s">
        <v>1</v>
      </c>
      <c r="M295" s="1">
        <v>0</v>
      </c>
      <c r="N295" s="2" t="s">
        <v>1</v>
      </c>
      <c r="O295" s="2" t="s">
        <v>1078</v>
      </c>
      <c r="P295" s="2" t="s">
        <v>1079</v>
      </c>
      <c r="Q295" s="1">
        <v>81666955.915999994</v>
      </c>
      <c r="R295" s="1">
        <v>0</v>
      </c>
      <c r="S295" s="1">
        <v>59459808.499999993</v>
      </c>
      <c r="T295" s="1">
        <v>19144092.600000001</v>
      </c>
      <c r="U295" s="2" t="s">
        <v>9</v>
      </c>
      <c r="V295" s="1">
        <v>3063054.8160000001</v>
      </c>
      <c r="W295" s="1">
        <v>0</v>
      </c>
      <c r="X295" s="2" t="s">
        <v>0</v>
      </c>
      <c r="Y295" s="1">
        <v>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41" t="s">
        <v>1</v>
      </c>
      <c r="AN295" s="2" t="s">
        <v>1</v>
      </c>
      <c r="AO295" s="141" t="s">
        <v>1</v>
      </c>
      <c r="AP295" s="2" t="s">
        <v>1</v>
      </c>
    </row>
    <row r="296" spans="1:42" x14ac:dyDescent="0.25">
      <c r="A296" s="2" t="s">
        <v>809</v>
      </c>
      <c r="B296" s="47">
        <v>44329</v>
      </c>
      <c r="C296" s="2" t="s">
        <v>6</v>
      </c>
      <c r="D296" s="2" t="s">
        <v>38</v>
      </c>
      <c r="E296" s="2" t="s">
        <v>210</v>
      </c>
      <c r="F296" s="2" t="s">
        <v>1776</v>
      </c>
      <c r="G296" s="2" t="s">
        <v>3</v>
      </c>
      <c r="H296" s="2" t="s">
        <v>1779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136724767.14200002</v>
      </c>
      <c r="R296" s="1">
        <v>0</v>
      </c>
      <c r="S296" s="1">
        <v>109941917.25</v>
      </c>
      <c r="T296" s="1">
        <v>0</v>
      </c>
      <c r="U296" s="2" t="s">
        <v>0</v>
      </c>
      <c r="V296" s="1">
        <v>0</v>
      </c>
      <c r="W296" s="1">
        <v>23088663.699999999</v>
      </c>
      <c r="X296" s="2" t="s">
        <v>0</v>
      </c>
      <c r="Y296" s="1">
        <v>3694186.1919999998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41" t="s">
        <v>1</v>
      </c>
      <c r="AN296" s="2" t="s">
        <v>1</v>
      </c>
      <c r="AO296" s="141" t="s">
        <v>1</v>
      </c>
      <c r="AP296" s="2" t="s">
        <v>1</v>
      </c>
    </row>
    <row r="297" spans="1:42" x14ac:dyDescent="0.25">
      <c r="A297" s="2" t="s">
        <v>868</v>
      </c>
      <c r="B297" s="47">
        <v>44330</v>
      </c>
      <c r="C297" s="2" t="s">
        <v>6</v>
      </c>
      <c r="D297" s="2" t="s">
        <v>38</v>
      </c>
      <c r="E297" s="2" t="s">
        <v>210</v>
      </c>
      <c r="F297" s="2" t="s">
        <v>1780</v>
      </c>
      <c r="G297" s="2" t="s">
        <v>3</v>
      </c>
      <c r="H297" s="2" t="s">
        <v>1781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3997074947.1835995</v>
      </c>
      <c r="R297" s="1">
        <v>0</v>
      </c>
      <c r="S297" s="1">
        <v>3039866649.8000011</v>
      </c>
      <c r="T297" s="1">
        <v>0</v>
      </c>
      <c r="U297" s="2" t="s">
        <v>0</v>
      </c>
      <c r="V297" s="1">
        <v>0</v>
      </c>
      <c r="W297" s="1">
        <v>825179566.71000028</v>
      </c>
      <c r="X297" s="2" t="s">
        <v>9</v>
      </c>
      <c r="Y297" s="1">
        <v>132028730.67359999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41" t="s">
        <v>1</v>
      </c>
      <c r="AN297" s="2" t="s">
        <v>1</v>
      </c>
      <c r="AO297" s="141" t="s">
        <v>1</v>
      </c>
      <c r="AP297" s="2" t="s">
        <v>1</v>
      </c>
    </row>
    <row r="298" spans="1:42" x14ac:dyDescent="0.25">
      <c r="A298" s="2" t="s">
        <v>931</v>
      </c>
      <c r="B298" s="47">
        <v>44331</v>
      </c>
      <c r="C298" s="2" t="s">
        <v>6</v>
      </c>
      <c r="D298" s="2" t="s">
        <v>38</v>
      </c>
      <c r="E298" s="2" t="s">
        <v>210</v>
      </c>
      <c r="F298" s="2" t="s">
        <v>1782</v>
      </c>
      <c r="G298" s="2" t="s">
        <v>3</v>
      </c>
      <c r="H298" s="2" t="s">
        <v>1783</v>
      </c>
      <c r="I298" s="1" t="s">
        <v>1</v>
      </c>
      <c r="J298" s="1" t="s">
        <v>1</v>
      </c>
      <c r="K298" s="1" t="s">
        <v>1</v>
      </c>
      <c r="L298" s="1" t="s">
        <v>1</v>
      </c>
      <c r="M298" s="1">
        <v>0</v>
      </c>
      <c r="N298" s="2" t="s">
        <v>1</v>
      </c>
      <c r="O298" s="2" t="s">
        <v>2</v>
      </c>
      <c r="P298" s="2" t="s">
        <v>1</v>
      </c>
      <c r="Q298" s="1">
        <v>1886115009.9920003</v>
      </c>
      <c r="R298" s="1">
        <v>0</v>
      </c>
      <c r="S298" s="1">
        <v>1427323104.1000001</v>
      </c>
      <c r="T298" s="1">
        <v>0</v>
      </c>
      <c r="U298" s="2" t="s">
        <v>0</v>
      </c>
      <c r="V298" s="1">
        <v>0</v>
      </c>
      <c r="W298" s="1">
        <v>395510263.70000005</v>
      </c>
      <c r="X298" s="2" t="s">
        <v>9</v>
      </c>
      <c r="Y298" s="1">
        <v>63281642.192000002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41" t="s">
        <v>1</v>
      </c>
      <c r="AN298" s="2" t="s">
        <v>1</v>
      </c>
      <c r="AO298" s="141" t="s">
        <v>1</v>
      </c>
      <c r="AP298" s="2" t="s">
        <v>1</v>
      </c>
    </row>
    <row r="299" spans="1:42" x14ac:dyDescent="0.25">
      <c r="A299" s="2" t="s">
        <v>932</v>
      </c>
      <c r="B299" s="47">
        <v>44331</v>
      </c>
      <c r="C299" s="2" t="s">
        <v>6</v>
      </c>
      <c r="D299" s="2" t="s">
        <v>38</v>
      </c>
      <c r="E299" s="2" t="s">
        <v>210</v>
      </c>
      <c r="F299" s="2" t="s">
        <v>1782</v>
      </c>
      <c r="G299" s="2" t="s">
        <v>3</v>
      </c>
      <c r="H299" s="2" t="s">
        <v>1784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1092</v>
      </c>
      <c r="P299" s="2" t="s">
        <v>1252</v>
      </c>
      <c r="Q299" s="1">
        <v>47339490.299999997</v>
      </c>
      <c r="R299" s="1">
        <v>0</v>
      </c>
      <c r="S299" s="1">
        <v>30207589.5</v>
      </c>
      <c r="T299" s="1">
        <v>14768880</v>
      </c>
      <c r="U299" s="2" t="s">
        <v>9</v>
      </c>
      <c r="V299" s="1">
        <v>2363020.7999999998</v>
      </c>
      <c r="W299" s="1">
        <v>0</v>
      </c>
      <c r="X299" s="2" t="s">
        <v>0</v>
      </c>
      <c r="Y299" s="1">
        <v>0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41" t="s">
        <v>1</v>
      </c>
      <c r="AN299" s="2" t="s">
        <v>1</v>
      </c>
      <c r="AO299" s="141" t="s">
        <v>1</v>
      </c>
      <c r="AP299" s="2" t="s">
        <v>1</v>
      </c>
    </row>
    <row r="300" spans="1:42" x14ac:dyDescent="0.25">
      <c r="A300" s="2" t="s">
        <v>933</v>
      </c>
      <c r="B300" s="47">
        <v>44331</v>
      </c>
      <c r="C300" s="2" t="s">
        <v>6</v>
      </c>
      <c r="D300" s="2" t="s">
        <v>38</v>
      </c>
      <c r="E300" s="2" t="s">
        <v>210</v>
      </c>
      <c r="F300" s="2" t="s">
        <v>1782</v>
      </c>
      <c r="G300" s="2" t="s">
        <v>3</v>
      </c>
      <c r="H300" s="2" t="s">
        <v>1785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2223553328.3600006</v>
      </c>
      <c r="R300" s="1">
        <v>0</v>
      </c>
      <c r="S300" s="1">
        <v>1820314324.4000001</v>
      </c>
      <c r="T300" s="1">
        <v>0</v>
      </c>
      <c r="U300" s="2" t="s">
        <v>0</v>
      </c>
      <c r="V300" s="1">
        <v>0</v>
      </c>
      <c r="W300" s="1">
        <v>347619831</v>
      </c>
      <c r="X300" s="2" t="s">
        <v>9</v>
      </c>
      <c r="Y300" s="1">
        <v>55619172.960000016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41" t="s">
        <v>1</v>
      </c>
      <c r="AN300" s="2" t="s">
        <v>1</v>
      </c>
      <c r="AO300" s="141" t="s">
        <v>1</v>
      </c>
      <c r="AP300" s="2" t="s">
        <v>1</v>
      </c>
    </row>
    <row r="301" spans="1:42" x14ac:dyDescent="0.25">
      <c r="A301" s="2" t="s">
        <v>199</v>
      </c>
      <c r="B301" s="47">
        <v>44317</v>
      </c>
      <c r="C301" s="2" t="s">
        <v>6</v>
      </c>
      <c r="D301" s="2" t="s">
        <v>7</v>
      </c>
      <c r="E301" s="2" t="s">
        <v>741</v>
      </c>
      <c r="F301" s="2" t="s">
        <v>1786</v>
      </c>
      <c r="G301" s="2" t="s">
        <v>3</v>
      </c>
      <c r="H301" s="2" t="s">
        <v>1787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647335848.5999999</v>
      </c>
      <c r="R301" s="1">
        <v>0</v>
      </c>
      <c r="S301" s="1">
        <v>477805230</v>
      </c>
      <c r="T301" s="1">
        <v>0</v>
      </c>
      <c r="U301" s="2" t="s">
        <v>0</v>
      </c>
      <c r="V301" s="1">
        <v>0</v>
      </c>
      <c r="W301" s="1">
        <v>146147085</v>
      </c>
      <c r="X301" s="2" t="s">
        <v>0</v>
      </c>
      <c r="Y301" s="1">
        <v>23383533.599999994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41" t="s">
        <v>1</v>
      </c>
      <c r="AN301" s="2" t="s">
        <v>1</v>
      </c>
      <c r="AO301" s="141" t="s">
        <v>1</v>
      </c>
      <c r="AP301" s="2" t="s">
        <v>1</v>
      </c>
    </row>
    <row r="302" spans="1:42" x14ac:dyDescent="0.25">
      <c r="A302" s="2" t="s">
        <v>172</v>
      </c>
      <c r="B302" s="47">
        <v>44318</v>
      </c>
      <c r="C302" s="2" t="s">
        <v>6</v>
      </c>
      <c r="D302" s="2" t="s">
        <v>7</v>
      </c>
      <c r="E302" s="2" t="s">
        <v>741</v>
      </c>
      <c r="F302" s="2" t="s">
        <v>1788</v>
      </c>
      <c r="G302" s="2" t="s">
        <v>3</v>
      </c>
      <c r="H302" s="2" t="s">
        <v>1789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219461092.19999996</v>
      </c>
      <c r="R302" s="1">
        <v>0</v>
      </c>
      <c r="S302" s="1">
        <v>166919130</v>
      </c>
      <c r="T302" s="1">
        <v>0</v>
      </c>
      <c r="U302" s="2" t="s">
        <v>0</v>
      </c>
      <c r="V302" s="1">
        <v>0</v>
      </c>
      <c r="W302" s="1">
        <v>45294795</v>
      </c>
      <c r="X302" s="2" t="s">
        <v>9</v>
      </c>
      <c r="Y302" s="1">
        <v>7247167.1999999993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41" t="s">
        <v>1</v>
      </c>
      <c r="AN302" s="2" t="s">
        <v>1</v>
      </c>
      <c r="AO302" s="141" t="s">
        <v>1</v>
      </c>
      <c r="AP302" s="2" t="s">
        <v>1</v>
      </c>
    </row>
    <row r="303" spans="1:42" x14ac:dyDescent="0.25">
      <c r="A303" s="2" t="s">
        <v>171</v>
      </c>
      <c r="B303" s="47">
        <v>44318</v>
      </c>
      <c r="C303" s="2" t="s">
        <v>6</v>
      </c>
      <c r="D303" s="2" t="s">
        <v>7</v>
      </c>
      <c r="E303" s="2" t="s">
        <v>741</v>
      </c>
      <c r="F303" s="2" t="s">
        <v>1788</v>
      </c>
      <c r="G303" s="2" t="s">
        <v>3</v>
      </c>
      <c r="H303" s="2" t="s">
        <v>1790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1791</v>
      </c>
      <c r="P303" s="2" t="s">
        <v>1792</v>
      </c>
      <c r="Q303" s="1">
        <v>15876000</v>
      </c>
      <c r="R303" s="1">
        <v>0</v>
      </c>
      <c r="S303" s="1">
        <v>15876000</v>
      </c>
      <c r="T303" s="1">
        <v>0</v>
      </c>
      <c r="U303" s="2" t="s">
        <v>0</v>
      </c>
      <c r="V303" s="1">
        <v>0</v>
      </c>
      <c r="W303" s="1">
        <v>0</v>
      </c>
      <c r="X303" s="2" t="s">
        <v>0</v>
      </c>
      <c r="Y303" s="1">
        <v>0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41" t="s">
        <v>1</v>
      </c>
      <c r="AN303" s="2" t="s">
        <v>1</v>
      </c>
      <c r="AO303" s="141" t="s">
        <v>1</v>
      </c>
      <c r="AP303" s="2" t="s">
        <v>1</v>
      </c>
    </row>
    <row r="304" spans="1:42" x14ac:dyDescent="0.25">
      <c r="A304" s="2" t="s">
        <v>170</v>
      </c>
      <c r="B304" s="47">
        <v>44318</v>
      </c>
      <c r="C304" s="2" t="s">
        <v>6</v>
      </c>
      <c r="D304" s="2" t="s">
        <v>7</v>
      </c>
      <c r="E304" s="2" t="s">
        <v>741</v>
      </c>
      <c r="F304" s="2" t="s">
        <v>1788</v>
      </c>
      <c r="G304" s="2" t="s">
        <v>3</v>
      </c>
      <c r="H304" s="2" t="s">
        <v>1793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180806094</v>
      </c>
      <c r="R304" s="1">
        <v>0</v>
      </c>
      <c r="S304" s="1">
        <v>166698000</v>
      </c>
      <c r="T304" s="1">
        <v>0</v>
      </c>
      <c r="U304" s="2" t="s">
        <v>0</v>
      </c>
      <c r="V304" s="1">
        <v>0</v>
      </c>
      <c r="W304" s="1">
        <v>12162150</v>
      </c>
      <c r="X304" s="2" t="s">
        <v>0</v>
      </c>
      <c r="Y304" s="1">
        <v>1945944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41" t="s">
        <v>1</v>
      </c>
      <c r="AN304" s="2" t="s">
        <v>1</v>
      </c>
      <c r="AO304" s="141" t="s">
        <v>1</v>
      </c>
      <c r="AP304" s="2" t="s">
        <v>1</v>
      </c>
    </row>
    <row r="305" spans="1:42" x14ac:dyDescent="0.25">
      <c r="A305" s="2" t="s">
        <v>122</v>
      </c>
      <c r="B305" s="47">
        <v>44319</v>
      </c>
      <c r="C305" s="2" t="s">
        <v>6</v>
      </c>
      <c r="D305" s="2" t="s">
        <v>7</v>
      </c>
      <c r="E305" s="2" t="s">
        <v>741</v>
      </c>
      <c r="F305" s="2" t="s">
        <v>1794</v>
      </c>
      <c r="G305" s="2" t="s">
        <v>3</v>
      </c>
      <c r="H305" s="2" t="s">
        <v>1795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188255453.40000001</v>
      </c>
      <c r="R305" s="1">
        <v>0</v>
      </c>
      <c r="S305" s="1">
        <v>106882335</v>
      </c>
      <c r="T305" s="1">
        <v>0</v>
      </c>
      <c r="U305" s="2" t="s">
        <v>0</v>
      </c>
      <c r="V305" s="1">
        <v>0</v>
      </c>
      <c r="W305" s="1">
        <v>70149240</v>
      </c>
      <c r="X305" s="2" t="s">
        <v>9</v>
      </c>
      <c r="Y305" s="1">
        <v>11223878.4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41" t="s">
        <v>1</v>
      </c>
      <c r="AN305" s="2" t="s">
        <v>1</v>
      </c>
      <c r="AO305" s="141" t="s">
        <v>1</v>
      </c>
      <c r="AP305" s="2" t="s">
        <v>1</v>
      </c>
    </row>
    <row r="306" spans="1:42" x14ac:dyDescent="0.25">
      <c r="A306" s="2" t="s">
        <v>76</v>
      </c>
      <c r="B306" s="47">
        <v>44320</v>
      </c>
      <c r="C306" s="2" t="s">
        <v>6</v>
      </c>
      <c r="D306" s="2" t="s">
        <v>7</v>
      </c>
      <c r="E306" s="2" t="s">
        <v>741</v>
      </c>
      <c r="F306" s="2" t="s">
        <v>1796</v>
      </c>
      <c r="G306" s="2" t="s">
        <v>3</v>
      </c>
      <c r="H306" s="2" t="s">
        <v>1797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181185530.39999998</v>
      </c>
      <c r="R306" s="1">
        <v>0</v>
      </c>
      <c r="S306" s="1">
        <v>93744945</v>
      </c>
      <c r="T306" s="1">
        <v>0</v>
      </c>
      <c r="U306" s="2" t="s">
        <v>0</v>
      </c>
      <c r="V306" s="1">
        <v>0</v>
      </c>
      <c r="W306" s="1">
        <v>75379815</v>
      </c>
      <c r="X306" s="2" t="s">
        <v>0</v>
      </c>
      <c r="Y306" s="1">
        <v>12060770.399999999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41" t="s">
        <v>1</v>
      </c>
      <c r="AN306" s="2" t="s">
        <v>1</v>
      </c>
      <c r="AO306" s="141" t="s">
        <v>1</v>
      </c>
      <c r="AP306" s="2" t="s">
        <v>1</v>
      </c>
    </row>
    <row r="307" spans="1:42" x14ac:dyDescent="0.25">
      <c r="A307" s="2" t="s">
        <v>25</v>
      </c>
      <c r="B307" s="47">
        <v>44321</v>
      </c>
      <c r="C307" s="2" t="s">
        <v>6</v>
      </c>
      <c r="D307" s="2" t="s">
        <v>7</v>
      </c>
      <c r="E307" s="2" t="s">
        <v>741</v>
      </c>
      <c r="F307" s="2" t="s">
        <v>1798</v>
      </c>
      <c r="G307" s="2" t="s">
        <v>3</v>
      </c>
      <c r="H307" s="2" t="s">
        <v>1799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178310918.80000001</v>
      </c>
      <c r="R307" s="1">
        <v>0</v>
      </c>
      <c r="S307" s="1">
        <v>155542520</v>
      </c>
      <c r="T307" s="1">
        <v>0</v>
      </c>
      <c r="U307" s="2" t="s">
        <v>0</v>
      </c>
      <c r="V307" s="1">
        <v>0</v>
      </c>
      <c r="W307" s="1">
        <v>19627930</v>
      </c>
      <c r="X307" s="2" t="s">
        <v>9</v>
      </c>
      <c r="Y307" s="1">
        <v>3140468.7999999993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41" t="s">
        <v>1</v>
      </c>
      <c r="AN307" s="2" t="s">
        <v>1</v>
      </c>
      <c r="AO307" s="141" t="s">
        <v>1</v>
      </c>
      <c r="AP307" s="2" t="s">
        <v>1</v>
      </c>
    </row>
    <row r="308" spans="1:42" x14ac:dyDescent="0.25">
      <c r="A308" s="2" t="s">
        <v>431</v>
      </c>
      <c r="B308" s="47">
        <v>44322</v>
      </c>
      <c r="C308" s="2" t="s">
        <v>6</v>
      </c>
      <c r="D308" s="2" t="s">
        <v>7</v>
      </c>
      <c r="E308" s="2" t="s">
        <v>741</v>
      </c>
      <c r="F308" s="2" t="s">
        <v>1800</v>
      </c>
      <c r="G308" s="2" t="s">
        <v>3</v>
      </c>
      <c r="H308" s="2" t="s">
        <v>1801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174839596.40000004</v>
      </c>
      <c r="R308" s="1">
        <v>0</v>
      </c>
      <c r="S308" s="1">
        <v>104037500</v>
      </c>
      <c r="T308" s="1">
        <v>0</v>
      </c>
      <c r="U308" s="2" t="s">
        <v>0</v>
      </c>
      <c r="V308" s="1">
        <v>0</v>
      </c>
      <c r="W308" s="1">
        <v>61036290</v>
      </c>
      <c r="X308" s="2" t="s">
        <v>9</v>
      </c>
      <c r="Y308" s="1">
        <v>9765806.4000000022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41" t="s">
        <v>1</v>
      </c>
      <c r="AN308" s="2" t="s">
        <v>1</v>
      </c>
      <c r="AO308" s="141" t="s">
        <v>1</v>
      </c>
      <c r="AP308" s="2" t="s">
        <v>1</v>
      </c>
    </row>
    <row r="309" spans="1:42" x14ac:dyDescent="0.25">
      <c r="A309" s="2" t="s">
        <v>432</v>
      </c>
      <c r="B309" s="47">
        <v>44322</v>
      </c>
      <c r="C309" s="2" t="s">
        <v>6</v>
      </c>
      <c r="D309" s="2" t="s">
        <v>7</v>
      </c>
      <c r="E309" s="2" t="s">
        <v>741</v>
      </c>
      <c r="F309" s="2" t="s">
        <v>1800</v>
      </c>
      <c r="G309" s="2" t="s">
        <v>3</v>
      </c>
      <c r="H309" s="2" t="s">
        <v>1802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1803</v>
      </c>
      <c r="P309" s="2" t="s">
        <v>1804</v>
      </c>
      <c r="Q309" s="1">
        <v>17178672</v>
      </c>
      <c r="R309" s="1">
        <v>0</v>
      </c>
      <c r="S309" s="1">
        <v>0</v>
      </c>
      <c r="T309" s="1">
        <v>14809200</v>
      </c>
      <c r="U309" s="2" t="s">
        <v>9</v>
      </c>
      <c r="V309" s="1">
        <v>2369472</v>
      </c>
      <c r="W309" s="1">
        <v>0</v>
      </c>
      <c r="X309" s="2" t="s">
        <v>0</v>
      </c>
      <c r="Y309" s="1">
        <v>0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41" t="s">
        <v>1</v>
      </c>
      <c r="AN309" s="2" t="s">
        <v>1</v>
      </c>
      <c r="AO309" s="141" t="s">
        <v>1</v>
      </c>
      <c r="AP309" s="2" t="s">
        <v>1</v>
      </c>
    </row>
    <row r="310" spans="1:42" x14ac:dyDescent="0.25">
      <c r="A310" s="2" t="s">
        <v>433</v>
      </c>
      <c r="B310" s="47">
        <v>44322</v>
      </c>
      <c r="C310" s="2" t="s">
        <v>6</v>
      </c>
      <c r="D310" s="2" t="s">
        <v>7</v>
      </c>
      <c r="E310" s="2" t="s">
        <v>741</v>
      </c>
      <c r="F310" s="2" t="s">
        <v>1800</v>
      </c>
      <c r="G310" s="2" t="s">
        <v>3</v>
      </c>
      <c r="H310" s="2" t="s">
        <v>1805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1806</v>
      </c>
      <c r="P310" s="2" t="s">
        <v>1807</v>
      </c>
      <c r="Q310" s="1">
        <v>10762500</v>
      </c>
      <c r="R310" s="1">
        <v>0</v>
      </c>
      <c r="S310" s="1">
        <v>10762500</v>
      </c>
      <c r="T310" s="1">
        <v>0</v>
      </c>
      <c r="U310" s="2" t="s">
        <v>0</v>
      </c>
      <c r="V310" s="1">
        <v>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41" t="s">
        <v>1</v>
      </c>
      <c r="AN310" s="2" t="s">
        <v>1</v>
      </c>
      <c r="AO310" s="141" t="s">
        <v>1</v>
      </c>
      <c r="AP310" s="2" t="s">
        <v>1</v>
      </c>
    </row>
    <row r="311" spans="1:42" x14ac:dyDescent="0.25">
      <c r="A311" s="2" t="s">
        <v>434</v>
      </c>
      <c r="B311" s="47">
        <v>44322</v>
      </c>
      <c r="C311" s="2" t="s">
        <v>6</v>
      </c>
      <c r="D311" s="2" t="s">
        <v>7</v>
      </c>
      <c r="E311" s="2" t="s">
        <v>741</v>
      </c>
      <c r="F311" s="2" t="s">
        <v>1800</v>
      </c>
      <c r="G311" s="2" t="s">
        <v>3</v>
      </c>
      <c r="H311" s="2" t="s">
        <v>1808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1803</v>
      </c>
      <c r="P311" s="2" t="s">
        <v>1804</v>
      </c>
      <c r="Q311" s="1">
        <v>8589336</v>
      </c>
      <c r="R311" s="1">
        <v>0</v>
      </c>
      <c r="S311" s="1">
        <v>0</v>
      </c>
      <c r="T311" s="1">
        <v>7404600</v>
      </c>
      <c r="U311" s="2" t="s">
        <v>9</v>
      </c>
      <c r="V311" s="1">
        <v>1184736</v>
      </c>
      <c r="W311" s="1">
        <v>0</v>
      </c>
      <c r="X311" s="2" t="s">
        <v>0</v>
      </c>
      <c r="Y311" s="1">
        <v>0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41" t="s">
        <v>1</v>
      </c>
      <c r="AN311" s="2" t="s">
        <v>1</v>
      </c>
      <c r="AO311" s="141" t="s">
        <v>1</v>
      </c>
      <c r="AP311" s="2" t="s">
        <v>1</v>
      </c>
    </row>
    <row r="312" spans="1:42" x14ac:dyDescent="0.25">
      <c r="A312" s="2" t="s">
        <v>435</v>
      </c>
      <c r="B312" s="47">
        <v>44322</v>
      </c>
      <c r="C312" s="2" t="s">
        <v>6</v>
      </c>
      <c r="D312" s="2" t="s">
        <v>7</v>
      </c>
      <c r="E312" s="2" t="s">
        <v>741</v>
      </c>
      <c r="F312" s="2" t="s">
        <v>1800</v>
      </c>
      <c r="G312" s="2" t="s">
        <v>3</v>
      </c>
      <c r="H312" s="2" t="s">
        <v>1809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27946108.399999999</v>
      </c>
      <c r="R312" s="1">
        <v>0</v>
      </c>
      <c r="S312" s="1">
        <v>26691000</v>
      </c>
      <c r="T312" s="1">
        <v>0</v>
      </c>
      <c r="U312" s="2" t="s">
        <v>0</v>
      </c>
      <c r="V312" s="1">
        <v>0</v>
      </c>
      <c r="W312" s="1">
        <v>1081990</v>
      </c>
      <c r="X312" s="2" t="s">
        <v>0</v>
      </c>
      <c r="Y312" s="1">
        <v>173118.4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41" t="s">
        <v>1</v>
      </c>
      <c r="AN312" s="2" t="s">
        <v>1</v>
      </c>
      <c r="AO312" s="141" t="s">
        <v>1</v>
      </c>
      <c r="AP312" s="2" t="s">
        <v>1</v>
      </c>
    </row>
    <row r="313" spans="1:42" x14ac:dyDescent="0.25">
      <c r="A313" s="2" t="s">
        <v>436</v>
      </c>
      <c r="B313" s="47">
        <v>44322</v>
      </c>
      <c r="C313" s="2" t="s">
        <v>6</v>
      </c>
      <c r="D313" s="2" t="s">
        <v>7</v>
      </c>
      <c r="E313" s="2" t="s">
        <v>741</v>
      </c>
      <c r="F313" s="2" t="s">
        <v>1800</v>
      </c>
      <c r="G313" s="2" t="s">
        <v>3</v>
      </c>
      <c r="H313" s="2" t="s">
        <v>1810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1811</v>
      </c>
      <c r="P313" s="2" t="s">
        <v>1812</v>
      </c>
      <c r="Q313" s="1">
        <v>9473525.5999999996</v>
      </c>
      <c r="R313" s="1">
        <v>0</v>
      </c>
      <c r="S313" s="1">
        <v>7749000</v>
      </c>
      <c r="T313" s="1">
        <v>1486660</v>
      </c>
      <c r="U313" s="2" t="s">
        <v>9</v>
      </c>
      <c r="V313" s="1">
        <v>237865.60000000001</v>
      </c>
      <c r="W313" s="1">
        <v>0</v>
      </c>
      <c r="X313" s="2" t="s">
        <v>0</v>
      </c>
      <c r="Y313" s="1">
        <v>0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41" t="s">
        <v>1</v>
      </c>
      <c r="AN313" s="2" t="s">
        <v>1</v>
      </c>
      <c r="AO313" s="141" t="s">
        <v>1</v>
      </c>
      <c r="AP313" s="2" t="s">
        <v>1</v>
      </c>
    </row>
    <row r="314" spans="1:42" x14ac:dyDescent="0.25">
      <c r="A314" s="2" t="s">
        <v>437</v>
      </c>
      <c r="B314" s="47">
        <v>44322</v>
      </c>
      <c r="C314" s="2" t="s">
        <v>6</v>
      </c>
      <c r="D314" s="2" t="s">
        <v>7</v>
      </c>
      <c r="E314" s="2" t="s">
        <v>741</v>
      </c>
      <c r="F314" s="2" t="s">
        <v>1800</v>
      </c>
      <c r="G314" s="2" t="s">
        <v>3</v>
      </c>
      <c r="H314" s="2" t="s">
        <v>1813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136369312.80000001</v>
      </c>
      <c r="R314" s="1">
        <v>0</v>
      </c>
      <c r="S314" s="1">
        <v>53525500</v>
      </c>
      <c r="T314" s="1">
        <v>0</v>
      </c>
      <c r="U314" s="2" t="s">
        <v>0</v>
      </c>
      <c r="V314" s="1">
        <v>0</v>
      </c>
      <c r="W314" s="1">
        <v>71417080</v>
      </c>
      <c r="X314" s="2" t="s">
        <v>9</v>
      </c>
      <c r="Y314" s="1">
        <v>11426732.800000001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41" t="s">
        <v>1</v>
      </c>
      <c r="AN314" s="2" t="s">
        <v>1</v>
      </c>
      <c r="AO314" s="141" t="s">
        <v>1</v>
      </c>
      <c r="AP314" s="2" t="s">
        <v>1</v>
      </c>
    </row>
    <row r="315" spans="1:42" x14ac:dyDescent="0.25">
      <c r="A315" s="2" t="s">
        <v>494</v>
      </c>
      <c r="B315" s="47">
        <v>44323</v>
      </c>
      <c r="C315" s="2" t="s">
        <v>6</v>
      </c>
      <c r="D315" s="2" t="s">
        <v>7</v>
      </c>
      <c r="E315" s="2" t="s">
        <v>741</v>
      </c>
      <c r="F315" s="2" t="s">
        <v>1814</v>
      </c>
      <c r="G315" s="2" t="s">
        <v>3</v>
      </c>
      <c r="H315" s="2" t="s">
        <v>1815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368245911.60000008</v>
      </c>
      <c r="R315" s="1">
        <v>0</v>
      </c>
      <c r="S315" s="1">
        <v>188559000</v>
      </c>
      <c r="T315" s="1">
        <v>0</v>
      </c>
      <c r="U315" s="2" t="s">
        <v>0</v>
      </c>
      <c r="V315" s="1">
        <v>0</v>
      </c>
      <c r="W315" s="1">
        <v>154902510</v>
      </c>
      <c r="X315" s="2" t="s">
        <v>0</v>
      </c>
      <c r="Y315" s="1">
        <v>24784401.600000005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41" t="s">
        <v>1</v>
      </c>
      <c r="AN315" s="2" t="s">
        <v>1</v>
      </c>
      <c r="AO315" s="141" t="s">
        <v>1</v>
      </c>
      <c r="AP315" s="2" t="s">
        <v>1</v>
      </c>
    </row>
    <row r="316" spans="1:42" x14ac:dyDescent="0.25">
      <c r="A316" s="2" t="s">
        <v>548</v>
      </c>
      <c r="B316" s="47">
        <v>44324</v>
      </c>
      <c r="C316" s="2" t="s">
        <v>6</v>
      </c>
      <c r="D316" s="2" t="s">
        <v>7</v>
      </c>
      <c r="E316" s="2" t="s">
        <v>741</v>
      </c>
      <c r="F316" s="2" t="s">
        <v>1816</v>
      </c>
      <c r="G316" s="2" t="s">
        <v>3</v>
      </c>
      <c r="H316" s="2" t="s">
        <v>1817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707501264.39999986</v>
      </c>
      <c r="R316" s="1">
        <v>0</v>
      </c>
      <c r="S316" s="1">
        <v>429989140</v>
      </c>
      <c r="T316" s="1">
        <v>0</v>
      </c>
      <c r="U316" s="2" t="s">
        <v>0</v>
      </c>
      <c r="V316" s="1">
        <v>0</v>
      </c>
      <c r="W316" s="1">
        <v>239234590</v>
      </c>
      <c r="X316" s="2" t="s">
        <v>0</v>
      </c>
      <c r="Y316" s="1">
        <v>38277534.399999991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41" t="s">
        <v>1</v>
      </c>
      <c r="AN316" s="2" t="s">
        <v>1</v>
      </c>
      <c r="AO316" s="141" t="s">
        <v>1</v>
      </c>
      <c r="AP316" s="2" t="s">
        <v>1</v>
      </c>
    </row>
    <row r="317" spans="1:42" x14ac:dyDescent="0.25">
      <c r="A317" s="2" t="s">
        <v>549</v>
      </c>
      <c r="B317" s="47">
        <v>44324</v>
      </c>
      <c r="C317" s="2" t="s">
        <v>6</v>
      </c>
      <c r="D317" s="2" t="s">
        <v>7</v>
      </c>
      <c r="E317" s="2" t="s">
        <v>741</v>
      </c>
      <c r="F317" s="2" t="s">
        <v>1816</v>
      </c>
      <c r="G317" s="2" t="s">
        <v>3</v>
      </c>
      <c r="H317" s="2" t="s">
        <v>1818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1084</v>
      </c>
      <c r="P317" s="2" t="s">
        <v>1085</v>
      </c>
      <c r="Q317" s="1">
        <v>3300500</v>
      </c>
      <c r="R317" s="1">
        <v>0</v>
      </c>
      <c r="S317" s="1">
        <v>3300500</v>
      </c>
      <c r="T317" s="1">
        <v>0</v>
      </c>
      <c r="U317" s="2" t="s">
        <v>0</v>
      </c>
      <c r="V317" s="1">
        <v>0</v>
      </c>
      <c r="W317" s="1">
        <v>0</v>
      </c>
      <c r="X317" s="2" t="s">
        <v>0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41" t="s">
        <v>1</v>
      </c>
      <c r="AN317" s="2" t="s">
        <v>1</v>
      </c>
      <c r="AO317" s="141" t="s">
        <v>1</v>
      </c>
      <c r="AP317" s="2" t="s">
        <v>1</v>
      </c>
    </row>
    <row r="318" spans="1:42" x14ac:dyDescent="0.25">
      <c r="A318" s="2" t="s">
        <v>550</v>
      </c>
      <c r="B318" s="47">
        <v>44324</v>
      </c>
      <c r="C318" s="2" t="s">
        <v>6</v>
      </c>
      <c r="D318" s="2" t="s">
        <v>7</v>
      </c>
      <c r="E318" s="2" t="s">
        <v>741</v>
      </c>
      <c r="F318" s="2" t="s">
        <v>1816</v>
      </c>
      <c r="G318" s="2" t="s">
        <v>3</v>
      </c>
      <c r="H318" s="2" t="s">
        <v>1819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80996566.000000015</v>
      </c>
      <c r="R318" s="1">
        <v>0</v>
      </c>
      <c r="S318" s="1">
        <v>43942570</v>
      </c>
      <c r="T318" s="1">
        <v>0</v>
      </c>
      <c r="U318" s="2" t="s">
        <v>0</v>
      </c>
      <c r="V318" s="1">
        <v>0</v>
      </c>
      <c r="W318" s="1">
        <v>31943100</v>
      </c>
      <c r="X318" s="2" t="s">
        <v>9</v>
      </c>
      <c r="Y318" s="1">
        <v>5110896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41" t="s">
        <v>1</v>
      </c>
      <c r="AN318" s="2" t="s">
        <v>1</v>
      </c>
      <c r="AO318" s="141" t="s">
        <v>1</v>
      </c>
      <c r="AP318" s="2" t="s">
        <v>1</v>
      </c>
    </row>
    <row r="319" spans="1:42" x14ac:dyDescent="0.25">
      <c r="A319" s="2" t="s">
        <v>577</v>
      </c>
      <c r="B319" s="47">
        <v>44325</v>
      </c>
      <c r="C319" s="2" t="s">
        <v>6</v>
      </c>
      <c r="D319" s="2" t="s">
        <v>7</v>
      </c>
      <c r="E319" s="2" t="s">
        <v>741</v>
      </c>
      <c r="F319" s="2" t="s">
        <v>1820</v>
      </c>
      <c r="G319" s="2" t="s">
        <v>3</v>
      </c>
      <c r="H319" s="2" t="s">
        <v>1821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1092696822</v>
      </c>
      <c r="R319" s="1">
        <v>0</v>
      </c>
      <c r="S319" s="1">
        <v>677928440</v>
      </c>
      <c r="T319" s="1">
        <v>0</v>
      </c>
      <c r="U319" s="2" t="s">
        <v>0</v>
      </c>
      <c r="V319" s="1">
        <v>0</v>
      </c>
      <c r="W319" s="1">
        <v>357558950</v>
      </c>
      <c r="X319" s="2" t="s">
        <v>9</v>
      </c>
      <c r="Y319" s="1">
        <v>57209432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41" t="s">
        <v>1</v>
      </c>
      <c r="AN319" s="2" t="s">
        <v>1</v>
      </c>
      <c r="AO319" s="141" t="s">
        <v>1</v>
      </c>
      <c r="AP319" s="2" t="s">
        <v>1</v>
      </c>
    </row>
    <row r="320" spans="1:42" x14ac:dyDescent="0.25">
      <c r="A320" s="2" t="s">
        <v>578</v>
      </c>
      <c r="B320" s="47">
        <v>44325</v>
      </c>
      <c r="C320" s="2" t="s">
        <v>6</v>
      </c>
      <c r="D320" s="2" t="s">
        <v>7</v>
      </c>
      <c r="E320" s="2" t="s">
        <v>741</v>
      </c>
      <c r="F320" s="2" t="s">
        <v>1820</v>
      </c>
      <c r="G320" s="2" t="s">
        <v>3</v>
      </c>
      <c r="H320" s="2" t="s">
        <v>1822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1823</v>
      </c>
      <c r="P320" s="2" t="s">
        <v>1824</v>
      </c>
      <c r="Q320" s="1">
        <v>5686273.5999999996</v>
      </c>
      <c r="R320" s="1">
        <v>0</v>
      </c>
      <c r="S320" s="1">
        <v>0</v>
      </c>
      <c r="T320" s="1">
        <v>4901960</v>
      </c>
      <c r="U320" s="2" t="s">
        <v>9</v>
      </c>
      <c r="V320" s="1">
        <v>784313.6</v>
      </c>
      <c r="W320" s="1">
        <v>0</v>
      </c>
      <c r="X320" s="2" t="s">
        <v>0</v>
      </c>
      <c r="Y320" s="1">
        <v>0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41" t="s">
        <v>1</v>
      </c>
      <c r="AN320" s="2" t="s">
        <v>1</v>
      </c>
      <c r="AO320" s="141" t="s">
        <v>1</v>
      </c>
      <c r="AP320" s="2" t="s">
        <v>1</v>
      </c>
    </row>
    <row r="321" spans="1:42" x14ac:dyDescent="0.25">
      <c r="A321" s="2" t="s">
        <v>579</v>
      </c>
      <c r="B321" s="47">
        <v>44325</v>
      </c>
      <c r="C321" s="2" t="s">
        <v>6</v>
      </c>
      <c r="D321" s="2" t="s">
        <v>7</v>
      </c>
      <c r="E321" s="2" t="s">
        <v>741</v>
      </c>
      <c r="F321" s="2" t="s">
        <v>1820</v>
      </c>
      <c r="G321" s="2" t="s">
        <v>3</v>
      </c>
      <c r="H321" s="2" t="s">
        <v>1825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106450251.60000001</v>
      </c>
      <c r="R321" s="1">
        <v>0</v>
      </c>
      <c r="S321" s="1">
        <v>88396000</v>
      </c>
      <c r="T321" s="1">
        <v>0</v>
      </c>
      <c r="U321" s="2" t="s">
        <v>0</v>
      </c>
      <c r="V321" s="1">
        <v>0</v>
      </c>
      <c r="W321" s="1">
        <v>15564010</v>
      </c>
      <c r="X321" s="2" t="s">
        <v>9</v>
      </c>
      <c r="Y321" s="1">
        <v>2490241.6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41" t="s">
        <v>1</v>
      </c>
      <c r="AN321" s="2" t="s">
        <v>1</v>
      </c>
      <c r="AO321" s="141" t="s">
        <v>1</v>
      </c>
      <c r="AP321" s="2" t="s">
        <v>1</v>
      </c>
    </row>
    <row r="322" spans="1:42" x14ac:dyDescent="0.25">
      <c r="A322" s="2" t="s">
        <v>643</v>
      </c>
      <c r="B322" s="47">
        <v>44326</v>
      </c>
      <c r="C322" s="2" t="s">
        <v>6</v>
      </c>
      <c r="D322" s="2" t="s">
        <v>7</v>
      </c>
      <c r="E322" s="2" t="s">
        <v>741</v>
      </c>
      <c r="F322" s="2" t="s">
        <v>1826</v>
      </c>
      <c r="G322" s="2" t="s">
        <v>3</v>
      </c>
      <c r="H322" s="2" t="s">
        <v>1827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63774614.399999999</v>
      </c>
      <c r="R322" s="1">
        <v>0</v>
      </c>
      <c r="S322" s="1">
        <v>51516500</v>
      </c>
      <c r="T322" s="1">
        <v>0</v>
      </c>
      <c r="U322" s="2" t="s">
        <v>0</v>
      </c>
      <c r="V322" s="1">
        <v>0</v>
      </c>
      <c r="W322" s="1">
        <v>10567340</v>
      </c>
      <c r="X322" s="2" t="s">
        <v>0</v>
      </c>
      <c r="Y322" s="1">
        <v>1690774.4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41" t="s">
        <v>1</v>
      </c>
      <c r="AN322" s="2" t="s">
        <v>1</v>
      </c>
      <c r="AO322" s="141" t="s">
        <v>1</v>
      </c>
      <c r="AP322" s="2" t="s">
        <v>1</v>
      </c>
    </row>
    <row r="323" spans="1:42" x14ac:dyDescent="0.25">
      <c r="A323" s="2" t="s">
        <v>644</v>
      </c>
      <c r="B323" s="47">
        <v>44326</v>
      </c>
      <c r="C323" s="2" t="s">
        <v>6</v>
      </c>
      <c r="D323" s="2" t="s">
        <v>7</v>
      </c>
      <c r="E323" s="2" t="s">
        <v>741</v>
      </c>
      <c r="F323" s="2" t="s">
        <v>1826</v>
      </c>
      <c r="G323" s="2" t="s">
        <v>3</v>
      </c>
      <c r="H323" s="2" t="s">
        <v>1828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1829</v>
      </c>
      <c r="P323" s="2" t="s">
        <v>1830</v>
      </c>
      <c r="Q323" s="1">
        <v>6770444.7999999998</v>
      </c>
      <c r="R323" s="1">
        <v>0</v>
      </c>
      <c r="S323" s="1">
        <v>6457500</v>
      </c>
      <c r="T323" s="1">
        <v>269780</v>
      </c>
      <c r="U323" s="2" t="s">
        <v>9</v>
      </c>
      <c r="V323" s="1">
        <v>43164.800000000003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41" t="s">
        <v>1</v>
      </c>
      <c r="AN323" s="2" t="s">
        <v>1</v>
      </c>
      <c r="AO323" s="141" t="s">
        <v>1</v>
      </c>
      <c r="AP323" s="2" t="s">
        <v>1</v>
      </c>
    </row>
    <row r="324" spans="1:42" x14ac:dyDescent="0.25">
      <c r="A324" s="2" t="s">
        <v>645</v>
      </c>
      <c r="B324" s="47">
        <v>44326</v>
      </c>
      <c r="C324" s="2" t="s">
        <v>6</v>
      </c>
      <c r="D324" s="2" t="s">
        <v>7</v>
      </c>
      <c r="E324" s="2" t="s">
        <v>741</v>
      </c>
      <c r="F324" s="2" t="s">
        <v>1826</v>
      </c>
      <c r="G324" s="2" t="s">
        <v>3</v>
      </c>
      <c r="H324" s="2" t="s">
        <v>1831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178339733.59999999</v>
      </c>
      <c r="R324" s="1">
        <v>0</v>
      </c>
      <c r="S324" s="1">
        <v>143023580</v>
      </c>
      <c r="T324" s="1">
        <v>0</v>
      </c>
      <c r="U324" s="2" t="s">
        <v>0</v>
      </c>
      <c r="V324" s="1">
        <v>0</v>
      </c>
      <c r="W324" s="1">
        <v>30444960</v>
      </c>
      <c r="X324" s="2" t="s">
        <v>0</v>
      </c>
      <c r="Y324" s="1">
        <v>4871193.5999999996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41" t="s">
        <v>1</v>
      </c>
      <c r="AN324" s="2" t="s">
        <v>1</v>
      </c>
      <c r="AO324" s="141" t="s">
        <v>1</v>
      </c>
      <c r="AP324" s="2" t="s">
        <v>1</v>
      </c>
    </row>
    <row r="325" spans="1:42" x14ac:dyDescent="0.25">
      <c r="A325" s="2" t="s">
        <v>683</v>
      </c>
      <c r="B325" s="47">
        <v>44327</v>
      </c>
      <c r="C325" s="2" t="s">
        <v>6</v>
      </c>
      <c r="D325" s="2" t="s">
        <v>7</v>
      </c>
      <c r="E325" s="2" t="s">
        <v>741</v>
      </c>
      <c r="F325" s="2" t="s">
        <v>1832</v>
      </c>
      <c r="G325" s="2" t="s">
        <v>3</v>
      </c>
      <c r="H325" s="2" t="s">
        <v>1833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322300344</v>
      </c>
      <c r="R325" s="1">
        <v>0</v>
      </c>
      <c r="S325" s="1">
        <v>209817000</v>
      </c>
      <c r="T325" s="1">
        <v>0</v>
      </c>
      <c r="U325" s="2" t="s">
        <v>0</v>
      </c>
      <c r="V325" s="1">
        <v>0</v>
      </c>
      <c r="W325" s="1">
        <v>96968400</v>
      </c>
      <c r="X325" s="2" t="s">
        <v>0</v>
      </c>
      <c r="Y325" s="1">
        <v>15514944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41" t="s">
        <v>1</v>
      </c>
      <c r="AN325" s="2" t="s">
        <v>1</v>
      </c>
      <c r="AO325" s="141" t="s">
        <v>1</v>
      </c>
      <c r="AP325" s="2" t="s">
        <v>1</v>
      </c>
    </row>
    <row r="326" spans="1:42" x14ac:dyDescent="0.25">
      <c r="A326" s="2" t="s">
        <v>772</v>
      </c>
      <c r="B326" s="47">
        <v>44328</v>
      </c>
      <c r="C326" s="2" t="s">
        <v>6</v>
      </c>
      <c r="D326" s="2" t="s">
        <v>7</v>
      </c>
      <c r="E326" s="2" t="s">
        <v>741</v>
      </c>
      <c r="F326" s="2" t="s">
        <v>1834</v>
      </c>
      <c r="G326" s="2" t="s">
        <v>3</v>
      </c>
      <c r="H326" s="2" t="s">
        <v>1835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306569142</v>
      </c>
      <c r="R326" s="1">
        <v>0</v>
      </c>
      <c r="S326" s="1">
        <v>241252500</v>
      </c>
      <c r="T326" s="1">
        <v>0</v>
      </c>
      <c r="U326" s="2" t="s">
        <v>0</v>
      </c>
      <c r="V326" s="1">
        <v>0</v>
      </c>
      <c r="W326" s="1">
        <v>56307450</v>
      </c>
      <c r="X326" s="2" t="s">
        <v>0</v>
      </c>
      <c r="Y326" s="1">
        <v>9009192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41" t="s">
        <v>1</v>
      </c>
      <c r="AN326" s="2" t="s">
        <v>1</v>
      </c>
      <c r="AO326" s="141" t="s">
        <v>1</v>
      </c>
      <c r="AP326" s="2" t="s">
        <v>1</v>
      </c>
    </row>
    <row r="327" spans="1:42" x14ac:dyDescent="0.25">
      <c r="A327" s="2" t="s">
        <v>821</v>
      </c>
      <c r="B327" s="47">
        <v>44329</v>
      </c>
      <c r="C327" s="2" t="s">
        <v>6</v>
      </c>
      <c r="D327" s="2" t="s">
        <v>7</v>
      </c>
      <c r="E327" s="2" t="s">
        <v>741</v>
      </c>
      <c r="F327" s="2" t="s">
        <v>1836</v>
      </c>
      <c r="G327" s="2" t="s">
        <v>3</v>
      </c>
      <c r="H327" s="2" t="s">
        <v>1837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393471337.20000005</v>
      </c>
      <c r="R327" s="1">
        <v>0</v>
      </c>
      <c r="S327" s="1">
        <v>308857260</v>
      </c>
      <c r="T327" s="1">
        <v>0</v>
      </c>
      <c r="U327" s="2" t="s">
        <v>0</v>
      </c>
      <c r="V327" s="1">
        <v>0</v>
      </c>
      <c r="W327" s="1">
        <v>72943170</v>
      </c>
      <c r="X327" s="2" t="s">
        <v>9</v>
      </c>
      <c r="Y327" s="1">
        <v>11670907.199999999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41" t="s">
        <v>1</v>
      </c>
      <c r="AN327" s="2" t="s">
        <v>1</v>
      </c>
      <c r="AO327" s="141" t="s">
        <v>1</v>
      </c>
      <c r="AP327" s="2" t="s">
        <v>1</v>
      </c>
    </row>
    <row r="328" spans="1:42" x14ac:dyDescent="0.25">
      <c r="A328" s="2" t="s">
        <v>889</v>
      </c>
      <c r="B328" s="47">
        <v>44330</v>
      </c>
      <c r="C328" s="2" t="s">
        <v>6</v>
      </c>
      <c r="D328" s="2" t="s">
        <v>7</v>
      </c>
      <c r="E328" s="2" t="s">
        <v>741</v>
      </c>
      <c r="F328" s="2" t="s">
        <v>1838</v>
      </c>
      <c r="G328" s="2" t="s">
        <v>3</v>
      </c>
      <c r="H328" s="2" t="s">
        <v>1839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413939352.00000012</v>
      </c>
      <c r="R328" s="1">
        <v>0</v>
      </c>
      <c r="S328" s="1">
        <v>313794000</v>
      </c>
      <c r="T328" s="1">
        <v>0</v>
      </c>
      <c r="U328" s="2" t="s">
        <v>0</v>
      </c>
      <c r="V328" s="1">
        <v>0</v>
      </c>
      <c r="W328" s="1">
        <v>86332200</v>
      </c>
      <c r="X328" s="2" t="s">
        <v>0</v>
      </c>
      <c r="Y328" s="1">
        <v>13813152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41" t="s">
        <v>1</v>
      </c>
      <c r="AN328" s="2" t="s">
        <v>1</v>
      </c>
      <c r="AO328" s="141" t="s">
        <v>1</v>
      </c>
      <c r="AP328" s="2" t="s">
        <v>1</v>
      </c>
    </row>
    <row r="329" spans="1:42" x14ac:dyDescent="0.25">
      <c r="A329" s="2" t="s">
        <v>890</v>
      </c>
      <c r="B329" s="47">
        <v>44330</v>
      </c>
      <c r="C329" s="2" t="s">
        <v>6</v>
      </c>
      <c r="D329" s="2" t="s">
        <v>7</v>
      </c>
      <c r="E329" s="2" t="s">
        <v>741</v>
      </c>
      <c r="F329" s="2" t="s">
        <v>1838</v>
      </c>
      <c r="G329" s="2" t="s">
        <v>13</v>
      </c>
      <c r="H329" s="2" t="s">
        <v>1</v>
      </c>
      <c r="I329" s="1" t="s">
        <v>1074</v>
      </c>
      <c r="J329" s="1" t="s">
        <v>1</v>
      </c>
      <c r="K329" s="1" t="s">
        <v>1840</v>
      </c>
      <c r="L329" s="1" t="s">
        <v>1441</v>
      </c>
      <c r="M329" s="1">
        <v>1403460.8</v>
      </c>
      <c r="N329" s="2" t="s">
        <v>12</v>
      </c>
      <c r="O329" s="2" t="s">
        <v>1841</v>
      </c>
      <c r="P329" s="2" t="s">
        <v>1842</v>
      </c>
      <c r="Q329" s="1">
        <v>-1403460.8</v>
      </c>
      <c r="R329" s="1">
        <v>0</v>
      </c>
      <c r="S329" s="1">
        <v>0</v>
      </c>
      <c r="T329" s="1">
        <v>0</v>
      </c>
      <c r="U329" s="2" t="s">
        <v>0</v>
      </c>
      <c r="V329" s="1">
        <v>0</v>
      </c>
      <c r="W329" s="1">
        <v>-1209880</v>
      </c>
      <c r="X329" s="2" t="s">
        <v>9</v>
      </c>
      <c r="Y329" s="1">
        <v>-193580.79999999999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41" t="s">
        <v>1</v>
      </c>
      <c r="AN329" s="2" t="s">
        <v>1</v>
      </c>
      <c r="AO329" s="141" t="s">
        <v>1</v>
      </c>
      <c r="AP329" s="2" t="s">
        <v>1</v>
      </c>
    </row>
    <row r="330" spans="1:42" x14ac:dyDescent="0.25">
      <c r="A330" s="2" t="s">
        <v>951</v>
      </c>
      <c r="B330" s="47">
        <v>44331</v>
      </c>
      <c r="C330" s="2" t="s">
        <v>6</v>
      </c>
      <c r="D330" s="2" t="s">
        <v>7</v>
      </c>
      <c r="E330" s="2" t="s">
        <v>741</v>
      </c>
      <c r="F330" s="2" t="s">
        <v>1843</v>
      </c>
      <c r="G330" s="2" t="s">
        <v>3</v>
      </c>
      <c r="H330" s="2" t="s">
        <v>1844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80547731.200000003</v>
      </c>
      <c r="R330" s="1">
        <v>0</v>
      </c>
      <c r="S330" s="1">
        <v>64528920</v>
      </c>
      <c r="T330" s="1">
        <v>0</v>
      </c>
      <c r="U330" s="2" t="s">
        <v>0</v>
      </c>
      <c r="V330" s="1">
        <v>0</v>
      </c>
      <c r="W330" s="1">
        <v>13809320</v>
      </c>
      <c r="X330" s="2" t="s">
        <v>9</v>
      </c>
      <c r="Y330" s="1">
        <v>2209491.2000000002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41" t="s">
        <v>1</v>
      </c>
      <c r="AN330" s="2" t="s">
        <v>1</v>
      </c>
      <c r="AO330" s="141" t="s">
        <v>1</v>
      </c>
      <c r="AP330" s="2" t="s">
        <v>1</v>
      </c>
    </row>
    <row r="331" spans="1:42" x14ac:dyDescent="0.25">
      <c r="A331" s="2" t="s">
        <v>953</v>
      </c>
      <c r="B331" s="47">
        <v>44331</v>
      </c>
      <c r="C331" s="2" t="s">
        <v>6</v>
      </c>
      <c r="D331" s="2" t="s">
        <v>7</v>
      </c>
      <c r="E331" s="2" t="s">
        <v>741</v>
      </c>
      <c r="F331" s="2" t="s">
        <v>1843</v>
      </c>
      <c r="G331" s="2" t="s">
        <v>3</v>
      </c>
      <c r="H331" s="2" t="s">
        <v>1845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1081</v>
      </c>
      <c r="P331" s="2" t="s">
        <v>1082</v>
      </c>
      <c r="Q331" s="1">
        <v>17880000</v>
      </c>
      <c r="R331" s="1">
        <v>0</v>
      </c>
      <c r="S331" s="1">
        <v>17880000</v>
      </c>
      <c r="T331" s="1">
        <v>0</v>
      </c>
      <c r="U331" s="2" t="s">
        <v>0</v>
      </c>
      <c r="V331" s="1">
        <v>0</v>
      </c>
      <c r="W331" s="1">
        <v>0</v>
      </c>
      <c r="X331" s="2" t="s">
        <v>0</v>
      </c>
      <c r="Y331" s="1">
        <v>0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41" t="s">
        <v>1</v>
      </c>
      <c r="AN331" s="2" t="s">
        <v>1</v>
      </c>
      <c r="AO331" s="141" t="s">
        <v>1</v>
      </c>
      <c r="AP331" s="2" t="s">
        <v>1</v>
      </c>
    </row>
    <row r="332" spans="1:42" x14ac:dyDescent="0.25">
      <c r="A332" s="2" t="s">
        <v>954</v>
      </c>
      <c r="B332" s="47">
        <v>44331</v>
      </c>
      <c r="C332" s="2" t="s">
        <v>6</v>
      </c>
      <c r="D332" s="2" t="s">
        <v>7</v>
      </c>
      <c r="E332" s="2" t="s">
        <v>741</v>
      </c>
      <c r="F332" s="2" t="s">
        <v>1843</v>
      </c>
      <c r="G332" s="2" t="s">
        <v>3</v>
      </c>
      <c r="H332" s="2" t="s">
        <v>1846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540412152.79999995</v>
      </c>
      <c r="R332" s="1">
        <v>0</v>
      </c>
      <c r="S332" s="1">
        <v>420215760</v>
      </c>
      <c r="T332" s="1">
        <v>0</v>
      </c>
      <c r="U332" s="2" t="s">
        <v>0</v>
      </c>
      <c r="V332" s="1">
        <v>0</v>
      </c>
      <c r="W332" s="1">
        <v>103617580</v>
      </c>
      <c r="X332" s="2" t="s">
        <v>0</v>
      </c>
      <c r="Y332" s="1">
        <v>16578812.800000004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41" t="s">
        <v>1</v>
      </c>
      <c r="AN332" s="2" t="s">
        <v>1</v>
      </c>
      <c r="AO332" s="141" t="s">
        <v>1</v>
      </c>
      <c r="AP332" s="2" t="s">
        <v>1</v>
      </c>
    </row>
    <row r="333" spans="1:42" x14ac:dyDescent="0.25">
      <c r="A333" s="2" t="s">
        <v>213</v>
      </c>
      <c r="B333" s="47">
        <v>44317</v>
      </c>
      <c r="C333" s="2" t="s">
        <v>6</v>
      </c>
      <c r="D333" s="2" t="s">
        <v>17</v>
      </c>
      <c r="E333" s="2" t="s">
        <v>183</v>
      </c>
      <c r="F333" s="2" t="s">
        <v>1847</v>
      </c>
      <c r="G333" s="2" t="s">
        <v>3</v>
      </c>
      <c r="H333" s="2" t="s">
        <v>1848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1453016218.0000005</v>
      </c>
      <c r="R333" s="1">
        <v>0</v>
      </c>
      <c r="S333" s="1">
        <v>1210597891.1500001</v>
      </c>
      <c r="T333" s="1">
        <v>0</v>
      </c>
      <c r="U333" s="2" t="s">
        <v>0</v>
      </c>
      <c r="V333" s="1">
        <v>0</v>
      </c>
      <c r="W333" s="1">
        <v>208981316.25</v>
      </c>
      <c r="X333" s="2" t="s">
        <v>0</v>
      </c>
      <c r="Y333" s="1">
        <v>33437010.599999994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41" t="s">
        <v>1</v>
      </c>
      <c r="AN333" s="2" t="s">
        <v>1</v>
      </c>
      <c r="AO333" s="141" t="s">
        <v>1</v>
      </c>
      <c r="AP333" s="2" t="s">
        <v>1</v>
      </c>
    </row>
    <row r="334" spans="1:42" x14ac:dyDescent="0.25">
      <c r="A334" s="2" t="s">
        <v>211</v>
      </c>
      <c r="B334" s="47">
        <v>44317</v>
      </c>
      <c r="C334" s="2" t="s">
        <v>6</v>
      </c>
      <c r="D334" s="2" t="s">
        <v>17</v>
      </c>
      <c r="E334" s="2" t="s">
        <v>183</v>
      </c>
      <c r="F334" s="2" t="s">
        <v>1847</v>
      </c>
      <c r="G334" s="2" t="s">
        <v>3</v>
      </c>
      <c r="H334" s="2" t="s">
        <v>1849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1850</v>
      </c>
      <c r="P334" s="2" t="s">
        <v>1851</v>
      </c>
      <c r="Q334" s="1">
        <v>506047500</v>
      </c>
      <c r="R334" s="1">
        <v>0</v>
      </c>
      <c r="S334" s="1">
        <v>506047500</v>
      </c>
      <c r="T334" s="1">
        <v>0</v>
      </c>
      <c r="U334" s="2" t="s">
        <v>0</v>
      </c>
      <c r="V334" s="1">
        <v>0</v>
      </c>
      <c r="W334" s="1">
        <v>0</v>
      </c>
      <c r="X334" s="2" t="s">
        <v>0</v>
      </c>
      <c r="Y334" s="1">
        <v>0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41" t="s">
        <v>1</v>
      </c>
      <c r="AN334" s="2" t="s">
        <v>1</v>
      </c>
      <c r="AO334" s="141" t="s">
        <v>1</v>
      </c>
      <c r="AP334" s="2" t="s">
        <v>1</v>
      </c>
    </row>
    <row r="335" spans="1:42" x14ac:dyDescent="0.25">
      <c r="A335" s="2" t="s">
        <v>209</v>
      </c>
      <c r="B335" s="47">
        <v>44317</v>
      </c>
      <c r="C335" s="2" t="s">
        <v>6</v>
      </c>
      <c r="D335" s="2" t="s">
        <v>17</v>
      </c>
      <c r="E335" s="2" t="s">
        <v>183</v>
      </c>
      <c r="F335" s="2" t="s">
        <v>1847</v>
      </c>
      <c r="G335" s="2" t="s">
        <v>3</v>
      </c>
      <c r="H335" s="2" t="s">
        <v>1852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1031949910.6566002</v>
      </c>
      <c r="R335" s="1">
        <v>0</v>
      </c>
      <c r="S335" s="1">
        <v>837550770.37499988</v>
      </c>
      <c r="T335" s="1">
        <v>0</v>
      </c>
      <c r="U335" s="2" t="s">
        <v>0</v>
      </c>
      <c r="V335" s="1">
        <v>0</v>
      </c>
      <c r="W335" s="1">
        <v>167585465.75999999</v>
      </c>
      <c r="X335" s="2" t="s">
        <v>0</v>
      </c>
      <c r="Y335" s="1">
        <v>26813674.521599997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41" t="s">
        <v>1</v>
      </c>
      <c r="AN335" s="2" t="s">
        <v>1</v>
      </c>
      <c r="AO335" s="141" t="s">
        <v>1</v>
      </c>
      <c r="AP335" s="2" t="s">
        <v>1</v>
      </c>
    </row>
    <row r="336" spans="1:42" x14ac:dyDescent="0.25">
      <c r="A336" s="2" t="s">
        <v>207</v>
      </c>
      <c r="B336" s="47">
        <v>44317</v>
      </c>
      <c r="C336" s="2" t="s">
        <v>6</v>
      </c>
      <c r="D336" s="2" t="s">
        <v>17</v>
      </c>
      <c r="E336" s="2" t="s">
        <v>183</v>
      </c>
      <c r="F336" s="2" t="s">
        <v>1847</v>
      </c>
      <c r="G336" s="2" t="s">
        <v>13</v>
      </c>
      <c r="H336" s="2" t="s">
        <v>1</v>
      </c>
      <c r="I336" s="1" t="s">
        <v>1853</v>
      </c>
      <c r="J336" s="1" t="s">
        <v>1</v>
      </c>
      <c r="K336" s="1" t="s">
        <v>1854</v>
      </c>
      <c r="L336" s="1" t="s">
        <v>1345</v>
      </c>
      <c r="M336" s="1">
        <v>68095480.950000003</v>
      </c>
      <c r="N336" s="2" t="s">
        <v>12</v>
      </c>
      <c r="O336" s="2" t="s">
        <v>1855</v>
      </c>
      <c r="P336" s="2" t="s">
        <v>1856</v>
      </c>
      <c r="Q336" s="1">
        <v>-68095480.950000003</v>
      </c>
      <c r="R336" s="1">
        <v>0</v>
      </c>
      <c r="S336" s="1">
        <v>-67924473.75</v>
      </c>
      <c r="T336" s="1">
        <v>0</v>
      </c>
      <c r="U336" s="2" t="s">
        <v>0</v>
      </c>
      <c r="V336" s="1">
        <v>0</v>
      </c>
      <c r="W336" s="1">
        <v>-147420</v>
      </c>
      <c r="X336" s="2" t="s">
        <v>9</v>
      </c>
      <c r="Y336" s="1">
        <v>-23587.200000000001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41" t="s">
        <v>1</v>
      </c>
      <c r="AN336" s="2" t="s">
        <v>1</v>
      </c>
      <c r="AO336" s="141" t="s">
        <v>1</v>
      </c>
      <c r="AP336" s="2" t="s">
        <v>1</v>
      </c>
    </row>
    <row r="337" spans="1:42" x14ac:dyDescent="0.25">
      <c r="A337" s="2" t="s">
        <v>124</v>
      </c>
      <c r="B337" s="47">
        <v>44318</v>
      </c>
      <c r="C337" s="2" t="s">
        <v>6</v>
      </c>
      <c r="D337" s="2" t="s">
        <v>17</v>
      </c>
      <c r="E337" s="2" t="s">
        <v>183</v>
      </c>
      <c r="F337" s="2" t="s">
        <v>1857</v>
      </c>
      <c r="G337" s="2" t="s">
        <v>3</v>
      </c>
      <c r="H337" s="2" t="s">
        <v>1858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98</v>
      </c>
      <c r="P337" s="2" t="s">
        <v>1</v>
      </c>
      <c r="Q337" s="1">
        <v>0</v>
      </c>
      <c r="R337" s="1">
        <v>0</v>
      </c>
      <c r="S337" s="1">
        <v>0</v>
      </c>
      <c r="T337" s="1">
        <v>0</v>
      </c>
      <c r="U337" s="2" t="s">
        <v>0</v>
      </c>
      <c r="V337" s="1">
        <v>0</v>
      </c>
      <c r="W337" s="1">
        <v>0</v>
      </c>
      <c r="X337" s="2" t="s">
        <v>9</v>
      </c>
      <c r="Y337" s="1">
        <v>0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41" t="s">
        <v>1</v>
      </c>
      <c r="AN337" s="2" t="s">
        <v>1</v>
      </c>
      <c r="AO337" s="141" t="s">
        <v>1</v>
      </c>
      <c r="AP337" s="2" t="s">
        <v>1</v>
      </c>
    </row>
    <row r="338" spans="1:42" x14ac:dyDescent="0.25">
      <c r="A338" s="2" t="s">
        <v>124</v>
      </c>
      <c r="B338" s="47">
        <v>44319</v>
      </c>
      <c r="C338" s="2" t="s">
        <v>6</v>
      </c>
      <c r="D338" s="2" t="s">
        <v>17</v>
      </c>
      <c r="E338" s="2" t="s">
        <v>183</v>
      </c>
      <c r="F338" s="2" t="s">
        <v>1859</v>
      </c>
      <c r="G338" s="2" t="s">
        <v>3</v>
      </c>
      <c r="H338" s="2" t="s">
        <v>1860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223037680.25400004</v>
      </c>
      <c r="R338" s="1">
        <v>0</v>
      </c>
      <c r="S338" s="1">
        <v>172667377.94999999</v>
      </c>
      <c r="T338" s="1">
        <v>0</v>
      </c>
      <c r="U338" s="2" t="s">
        <v>0</v>
      </c>
      <c r="V338" s="1">
        <v>0</v>
      </c>
      <c r="W338" s="1">
        <v>43422674.399999999</v>
      </c>
      <c r="X338" s="2" t="s">
        <v>9</v>
      </c>
      <c r="Y338" s="1">
        <v>6947627.9040000001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41" t="s">
        <v>1</v>
      </c>
      <c r="AN338" s="2" t="s">
        <v>1</v>
      </c>
      <c r="AO338" s="141" t="s">
        <v>1</v>
      </c>
      <c r="AP338" s="2" t="s">
        <v>1</v>
      </c>
    </row>
    <row r="339" spans="1:42" x14ac:dyDescent="0.25">
      <c r="A339" s="2" t="s">
        <v>124</v>
      </c>
      <c r="B339" s="47">
        <v>44320</v>
      </c>
      <c r="C339" s="2" t="s">
        <v>6</v>
      </c>
      <c r="D339" s="2" t="s">
        <v>17</v>
      </c>
      <c r="E339" s="2" t="s">
        <v>183</v>
      </c>
      <c r="F339" s="2" t="s">
        <v>1861</v>
      </c>
      <c r="G339" s="2" t="s">
        <v>3</v>
      </c>
      <c r="H339" s="2" t="s">
        <v>1862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98</v>
      </c>
      <c r="P339" s="2" t="s">
        <v>1</v>
      </c>
      <c r="Q339" s="1">
        <v>0</v>
      </c>
      <c r="R339" s="1">
        <v>0</v>
      </c>
      <c r="S339" s="1">
        <v>0</v>
      </c>
      <c r="T339" s="1">
        <v>0</v>
      </c>
      <c r="U339" s="2" t="s">
        <v>0</v>
      </c>
      <c r="V339" s="1">
        <v>0</v>
      </c>
      <c r="W339" s="1">
        <v>0</v>
      </c>
      <c r="X339" s="2" t="s">
        <v>9</v>
      </c>
      <c r="Y339" s="1">
        <v>0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41" t="s">
        <v>1</v>
      </c>
      <c r="AN339" s="2" t="s">
        <v>1</v>
      </c>
      <c r="AO339" s="141" t="s">
        <v>1</v>
      </c>
      <c r="AP339" s="2" t="s">
        <v>1</v>
      </c>
    </row>
    <row r="340" spans="1:42" x14ac:dyDescent="0.25">
      <c r="A340" s="2" t="s">
        <v>124</v>
      </c>
      <c r="B340" s="47">
        <v>44321</v>
      </c>
      <c r="C340" s="2" t="s">
        <v>6</v>
      </c>
      <c r="D340" s="2" t="s">
        <v>17</v>
      </c>
      <c r="E340" s="2" t="s">
        <v>183</v>
      </c>
      <c r="F340" s="2" t="s">
        <v>1863</v>
      </c>
      <c r="G340" s="2" t="s">
        <v>3</v>
      </c>
      <c r="H340" s="2" t="s">
        <v>1862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98</v>
      </c>
      <c r="P340" s="2" t="s">
        <v>1</v>
      </c>
      <c r="Q340" s="1">
        <v>0</v>
      </c>
      <c r="R340" s="1">
        <v>0</v>
      </c>
      <c r="S340" s="1">
        <v>0</v>
      </c>
      <c r="T340" s="1">
        <v>0</v>
      </c>
      <c r="U340" s="2" t="s">
        <v>0</v>
      </c>
      <c r="V340" s="1">
        <v>0</v>
      </c>
      <c r="W340" s="1">
        <v>0</v>
      </c>
      <c r="X340" s="2" t="s">
        <v>9</v>
      </c>
      <c r="Y340" s="1">
        <v>0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41" t="s">
        <v>1</v>
      </c>
      <c r="AN340" s="2" t="s">
        <v>1</v>
      </c>
      <c r="AO340" s="141" t="s">
        <v>1</v>
      </c>
      <c r="AP340" s="2" t="s">
        <v>1</v>
      </c>
    </row>
    <row r="341" spans="1:42" x14ac:dyDescent="0.25">
      <c r="A341" s="2" t="s">
        <v>124</v>
      </c>
      <c r="B341" s="47">
        <v>44322</v>
      </c>
      <c r="C341" s="2" t="s">
        <v>6</v>
      </c>
      <c r="D341" s="2" t="s">
        <v>17</v>
      </c>
      <c r="E341" s="2" t="s">
        <v>183</v>
      </c>
      <c r="F341" s="2" t="s">
        <v>1864</v>
      </c>
      <c r="G341" s="2" t="s">
        <v>3</v>
      </c>
      <c r="H341" s="2" t="s">
        <v>1862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98</v>
      </c>
      <c r="P341" s="2" t="s">
        <v>1</v>
      </c>
      <c r="Q341" s="1">
        <v>0</v>
      </c>
      <c r="R341" s="1">
        <v>0</v>
      </c>
      <c r="S341" s="1">
        <v>0</v>
      </c>
      <c r="T341" s="1">
        <v>0</v>
      </c>
      <c r="U341" s="2" t="s">
        <v>0</v>
      </c>
      <c r="V341" s="1">
        <v>0</v>
      </c>
      <c r="W341" s="1">
        <v>0</v>
      </c>
      <c r="X341" s="2" t="s">
        <v>9</v>
      </c>
      <c r="Y341" s="1">
        <v>0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41" t="s">
        <v>1</v>
      </c>
      <c r="AN341" s="2" t="s">
        <v>1</v>
      </c>
      <c r="AO341" s="141" t="s">
        <v>1</v>
      </c>
      <c r="AP341" s="2" t="s">
        <v>1</v>
      </c>
    </row>
    <row r="342" spans="1:42" x14ac:dyDescent="0.25">
      <c r="A342" s="2" t="s">
        <v>490</v>
      </c>
      <c r="B342" s="47">
        <v>44323</v>
      </c>
      <c r="C342" s="2" t="s">
        <v>6</v>
      </c>
      <c r="D342" s="2" t="s">
        <v>17</v>
      </c>
      <c r="E342" s="2" t="s">
        <v>183</v>
      </c>
      <c r="F342" s="2" t="s">
        <v>1865</v>
      </c>
      <c r="G342" s="2" t="s">
        <v>3</v>
      </c>
      <c r="H342" s="2" t="s">
        <v>1866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1280543178.9259999</v>
      </c>
      <c r="R342" s="1">
        <v>0</v>
      </c>
      <c r="S342" s="1">
        <v>990280118.64999998</v>
      </c>
      <c r="T342" s="1">
        <v>0</v>
      </c>
      <c r="U342" s="2" t="s">
        <v>0</v>
      </c>
      <c r="V342" s="1">
        <v>0</v>
      </c>
      <c r="W342" s="1">
        <v>250226776.09999999</v>
      </c>
      <c r="X342" s="2" t="s">
        <v>9</v>
      </c>
      <c r="Y342" s="1">
        <v>40036284.175999999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41" t="s">
        <v>1</v>
      </c>
      <c r="AN342" s="2" t="s">
        <v>1</v>
      </c>
      <c r="AO342" s="141" t="s">
        <v>1</v>
      </c>
      <c r="AP342" s="2" t="s">
        <v>1</v>
      </c>
    </row>
    <row r="343" spans="1:42" x14ac:dyDescent="0.25">
      <c r="A343" s="2" t="s">
        <v>543</v>
      </c>
      <c r="B343" s="47">
        <v>44324</v>
      </c>
      <c r="C343" s="2" t="s">
        <v>6</v>
      </c>
      <c r="D343" s="2" t="s">
        <v>17</v>
      </c>
      <c r="E343" s="2" t="s">
        <v>183</v>
      </c>
      <c r="F343" s="2" t="s">
        <v>1867</v>
      </c>
      <c r="G343" s="2" t="s">
        <v>3</v>
      </c>
      <c r="H343" s="2" t="s">
        <v>1868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1622760981.9151993</v>
      </c>
      <c r="R343" s="1">
        <v>0</v>
      </c>
      <c r="S343" s="1">
        <v>1279933185.5999999</v>
      </c>
      <c r="T343" s="1">
        <v>0</v>
      </c>
      <c r="U343" s="2" t="s">
        <v>0</v>
      </c>
      <c r="V343" s="1">
        <v>0</v>
      </c>
      <c r="W343" s="1">
        <v>295541203.72000003</v>
      </c>
      <c r="X343" s="2" t="s">
        <v>0</v>
      </c>
      <c r="Y343" s="1">
        <v>47286592.595199995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41" t="s">
        <v>1</v>
      </c>
      <c r="AN343" s="2" t="s">
        <v>1</v>
      </c>
      <c r="AO343" s="141" t="s">
        <v>1</v>
      </c>
      <c r="AP343" s="2" t="s">
        <v>1</v>
      </c>
    </row>
    <row r="344" spans="1:42" x14ac:dyDescent="0.25">
      <c r="A344" s="2" t="s">
        <v>575</v>
      </c>
      <c r="B344" s="47">
        <v>44325</v>
      </c>
      <c r="C344" s="2" t="s">
        <v>6</v>
      </c>
      <c r="D344" s="2" t="s">
        <v>17</v>
      </c>
      <c r="E344" s="2" t="s">
        <v>183</v>
      </c>
      <c r="F344" s="2" t="s">
        <v>1869</v>
      </c>
      <c r="G344" s="2" t="s">
        <v>3</v>
      </c>
      <c r="H344" s="2" t="s">
        <v>1870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2430879408.5419998</v>
      </c>
      <c r="R344" s="1">
        <v>0</v>
      </c>
      <c r="S344" s="1">
        <v>1742591381.4999998</v>
      </c>
      <c r="T344" s="1">
        <v>0</v>
      </c>
      <c r="U344" s="2" t="s">
        <v>0</v>
      </c>
      <c r="V344" s="1">
        <v>0</v>
      </c>
      <c r="W344" s="1">
        <v>593351747.45000005</v>
      </c>
      <c r="X344" s="2" t="s">
        <v>0</v>
      </c>
      <c r="Y344" s="1">
        <v>94936279.591999978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41" t="s">
        <v>1</v>
      </c>
      <c r="AN344" s="2" t="s">
        <v>1</v>
      </c>
      <c r="AO344" s="141" t="s">
        <v>1</v>
      </c>
      <c r="AP344" s="2" t="s">
        <v>1</v>
      </c>
    </row>
    <row r="345" spans="1:42" x14ac:dyDescent="0.25">
      <c r="A345" s="2" t="s">
        <v>124</v>
      </c>
      <c r="B345" s="47">
        <v>44326</v>
      </c>
      <c r="C345" s="2" t="s">
        <v>6</v>
      </c>
      <c r="D345" s="2" t="s">
        <v>17</v>
      </c>
      <c r="E345" s="2" t="s">
        <v>183</v>
      </c>
      <c r="F345" s="2" t="s">
        <v>1871</v>
      </c>
      <c r="G345" s="2" t="s">
        <v>3</v>
      </c>
      <c r="H345" s="2" t="s">
        <v>1872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98</v>
      </c>
      <c r="P345" s="2" t="s">
        <v>1</v>
      </c>
      <c r="Q345" s="1">
        <v>0</v>
      </c>
      <c r="R345" s="1">
        <v>0</v>
      </c>
      <c r="S345" s="1">
        <v>0</v>
      </c>
      <c r="T345" s="1">
        <v>0</v>
      </c>
      <c r="U345" s="2" t="s">
        <v>0</v>
      </c>
      <c r="V345" s="1">
        <v>0</v>
      </c>
      <c r="W345" s="1">
        <v>0</v>
      </c>
      <c r="X345" s="2" t="s">
        <v>9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41" t="s">
        <v>1</v>
      </c>
      <c r="AN345" s="2" t="s">
        <v>1</v>
      </c>
      <c r="AO345" s="141" t="s">
        <v>1</v>
      </c>
      <c r="AP345" s="2" t="s">
        <v>1</v>
      </c>
    </row>
    <row r="346" spans="1:42" x14ac:dyDescent="0.25">
      <c r="A346" s="2" t="s">
        <v>679</v>
      </c>
      <c r="B346" s="47">
        <v>44327</v>
      </c>
      <c r="C346" s="2" t="s">
        <v>6</v>
      </c>
      <c r="D346" s="2" t="s">
        <v>17</v>
      </c>
      <c r="E346" s="2" t="s">
        <v>183</v>
      </c>
      <c r="F346" s="2" t="s">
        <v>1873</v>
      </c>
      <c r="G346" s="2" t="s">
        <v>3</v>
      </c>
      <c r="H346" s="2" t="s">
        <v>1874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1057224051.45</v>
      </c>
      <c r="R346" s="1">
        <v>0</v>
      </c>
      <c r="S346" s="1">
        <v>855406967.25</v>
      </c>
      <c r="T346" s="1">
        <v>0</v>
      </c>
      <c r="U346" s="2" t="s">
        <v>0</v>
      </c>
      <c r="V346" s="1">
        <v>0</v>
      </c>
      <c r="W346" s="1">
        <v>173980245</v>
      </c>
      <c r="X346" s="2" t="s">
        <v>0</v>
      </c>
      <c r="Y346" s="1">
        <v>27836839.199999999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41" t="s">
        <v>1</v>
      </c>
      <c r="AN346" s="2" t="s">
        <v>1</v>
      </c>
      <c r="AO346" s="141" t="s">
        <v>1</v>
      </c>
      <c r="AP346" s="2" t="s">
        <v>1</v>
      </c>
    </row>
    <row r="347" spans="1:42" x14ac:dyDescent="0.25">
      <c r="A347" s="2" t="s">
        <v>680</v>
      </c>
      <c r="B347" s="47">
        <v>44327</v>
      </c>
      <c r="C347" s="2" t="s">
        <v>6</v>
      </c>
      <c r="D347" s="2" t="s">
        <v>17</v>
      </c>
      <c r="E347" s="2" t="s">
        <v>183</v>
      </c>
      <c r="F347" s="2" t="s">
        <v>1873</v>
      </c>
      <c r="G347" s="2" t="s">
        <v>3</v>
      </c>
      <c r="H347" s="2" t="s">
        <v>1875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1876</v>
      </c>
      <c r="P347" s="2" t="s">
        <v>1877</v>
      </c>
      <c r="Q347" s="1">
        <v>214258022.4016</v>
      </c>
      <c r="R347" s="1">
        <v>0</v>
      </c>
      <c r="S347" s="1">
        <v>128576343.24999999</v>
      </c>
      <c r="T347" s="1">
        <v>73863516.510000005</v>
      </c>
      <c r="U347" s="2" t="s">
        <v>9</v>
      </c>
      <c r="V347" s="1">
        <v>11818162.6416</v>
      </c>
      <c r="W347" s="1">
        <v>0</v>
      </c>
      <c r="X347" s="2" t="s">
        <v>0</v>
      </c>
      <c r="Y347" s="1">
        <v>0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41" t="s">
        <v>1</v>
      </c>
      <c r="AN347" s="2" t="s">
        <v>1</v>
      </c>
      <c r="AO347" s="141" t="s">
        <v>1</v>
      </c>
      <c r="AP347" s="2" t="s">
        <v>1</v>
      </c>
    </row>
    <row r="348" spans="1:42" x14ac:dyDescent="0.25">
      <c r="A348" s="2" t="s">
        <v>681</v>
      </c>
      <c r="B348" s="47">
        <v>44327</v>
      </c>
      <c r="C348" s="2" t="s">
        <v>6</v>
      </c>
      <c r="D348" s="2" t="s">
        <v>17</v>
      </c>
      <c r="E348" s="2" t="s">
        <v>183</v>
      </c>
      <c r="F348" s="2" t="s">
        <v>1873</v>
      </c>
      <c r="G348" s="2" t="s">
        <v>3</v>
      </c>
      <c r="H348" s="2" t="s">
        <v>1878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1879</v>
      </c>
      <c r="P348" s="2" t="s">
        <v>1880</v>
      </c>
      <c r="Q348" s="1">
        <v>912000</v>
      </c>
      <c r="R348" s="1">
        <v>0</v>
      </c>
      <c r="S348" s="1">
        <v>912000</v>
      </c>
      <c r="T348" s="1">
        <v>0</v>
      </c>
      <c r="U348" s="2" t="s">
        <v>0</v>
      </c>
      <c r="V348" s="1">
        <v>0</v>
      </c>
      <c r="W348" s="1">
        <v>0</v>
      </c>
      <c r="X348" s="2" t="s">
        <v>0</v>
      </c>
      <c r="Y348" s="1">
        <v>0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41" t="s">
        <v>1</v>
      </c>
      <c r="AN348" s="2" t="s">
        <v>1</v>
      </c>
      <c r="AO348" s="141" t="s">
        <v>1</v>
      </c>
      <c r="AP348" s="2" t="s">
        <v>1</v>
      </c>
    </row>
    <row r="349" spans="1:42" x14ac:dyDescent="0.25">
      <c r="A349" s="2" t="s">
        <v>124</v>
      </c>
      <c r="B349" s="47">
        <v>44328</v>
      </c>
      <c r="C349" s="2" t="s">
        <v>6</v>
      </c>
      <c r="D349" s="2" t="s">
        <v>17</v>
      </c>
      <c r="E349" s="2" t="s">
        <v>183</v>
      </c>
      <c r="F349" s="2" t="s">
        <v>1881</v>
      </c>
      <c r="G349" s="2" t="s">
        <v>3</v>
      </c>
      <c r="H349" s="2" t="s">
        <v>1878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98</v>
      </c>
      <c r="P349" s="2" t="s">
        <v>1</v>
      </c>
      <c r="Q349" s="1">
        <v>0</v>
      </c>
      <c r="R349" s="1">
        <v>0</v>
      </c>
      <c r="S349" s="1">
        <v>0</v>
      </c>
      <c r="T349" s="1">
        <v>0</v>
      </c>
      <c r="U349" s="2" t="s">
        <v>0</v>
      </c>
      <c r="V349" s="1">
        <v>0</v>
      </c>
      <c r="W349" s="1">
        <v>0</v>
      </c>
      <c r="X349" s="2" t="s">
        <v>9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41" t="s">
        <v>1</v>
      </c>
      <c r="AN349" s="2" t="s">
        <v>1</v>
      </c>
      <c r="AO349" s="141" t="s">
        <v>1</v>
      </c>
      <c r="AP349" s="2" t="s">
        <v>1</v>
      </c>
    </row>
    <row r="350" spans="1:42" x14ac:dyDescent="0.25">
      <c r="A350" s="2" t="s">
        <v>818</v>
      </c>
      <c r="B350" s="47">
        <v>44329</v>
      </c>
      <c r="C350" s="2" t="s">
        <v>6</v>
      </c>
      <c r="D350" s="2" t="s">
        <v>17</v>
      </c>
      <c r="E350" s="2" t="s">
        <v>183</v>
      </c>
      <c r="F350" s="2" t="s">
        <v>1882</v>
      </c>
      <c r="G350" s="2" t="s">
        <v>3</v>
      </c>
      <c r="H350" s="2" t="s">
        <v>1883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714970357.18200016</v>
      </c>
      <c r="R350" s="1">
        <v>0</v>
      </c>
      <c r="S350" s="1">
        <v>534553666.15000004</v>
      </c>
      <c r="T350" s="1">
        <v>0</v>
      </c>
      <c r="U350" s="2" t="s">
        <v>0</v>
      </c>
      <c r="V350" s="1">
        <v>0</v>
      </c>
      <c r="W350" s="1">
        <v>155531630.19999999</v>
      </c>
      <c r="X350" s="2" t="s">
        <v>0</v>
      </c>
      <c r="Y350" s="1">
        <v>24885060.832000002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41" t="s">
        <v>1</v>
      </c>
      <c r="AN350" s="2" t="s">
        <v>1</v>
      </c>
      <c r="AO350" s="141" t="s">
        <v>1</v>
      </c>
      <c r="AP350" s="2" t="s">
        <v>1</v>
      </c>
    </row>
    <row r="351" spans="1:42" x14ac:dyDescent="0.25">
      <c r="A351" s="2" t="s">
        <v>885</v>
      </c>
      <c r="B351" s="47">
        <v>44330</v>
      </c>
      <c r="C351" s="2" t="s">
        <v>6</v>
      </c>
      <c r="D351" s="2" t="s">
        <v>17</v>
      </c>
      <c r="E351" s="2" t="s">
        <v>183</v>
      </c>
      <c r="F351" s="2" t="s">
        <v>1884</v>
      </c>
      <c r="G351" s="2" t="s">
        <v>3</v>
      </c>
      <c r="H351" s="2" t="s">
        <v>1885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287862004.78399998</v>
      </c>
      <c r="R351" s="1">
        <v>0</v>
      </c>
      <c r="S351" s="1">
        <v>240827041.19999996</v>
      </c>
      <c r="T351" s="1">
        <v>0</v>
      </c>
      <c r="U351" s="2" t="s">
        <v>0</v>
      </c>
      <c r="V351" s="1">
        <v>0</v>
      </c>
      <c r="W351" s="1">
        <v>40547382.399999999</v>
      </c>
      <c r="X351" s="2" t="s">
        <v>9</v>
      </c>
      <c r="Y351" s="1">
        <v>6487581.1840000004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41" t="s">
        <v>1</v>
      </c>
      <c r="AN351" s="2" t="s">
        <v>1</v>
      </c>
      <c r="AO351" s="141" t="s">
        <v>1</v>
      </c>
      <c r="AP351" s="2" t="s">
        <v>1</v>
      </c>
    </row>
    <row r="352" spans="1:42" x14ac:dyDescent="0.25">
      <c r="A352" s="2" t="s">
        <v>886</v>
      </c>
      <c r="B352" s="47">
        <v>44330</v>
      </c>
      <c r="C352" s="2" t="s">
        <v>6</v>
      </c>
      <c r="D352" s="2" t="s">
        <v>17</v>
      </c>
      <c r="E352" s="2" t="s">
        <v>183</v>
      </c>
      <c r="F352" s="2" t="s">
        <v>1884</v>
      </c>
      <c r="G352" s="2" t="s">
        <v>3</v>
      </c>
      <c r="H352" s="2" t="s">
        <v>1886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1033</v>
      </c>
      <c r="P352" s="2" t="s">
        <v>1034</v>
      </c>
      <c r="Q352" s="1">
        <v>68253826</v>
      </c>
      <c r="R352" s="1">
        <v>0</v>
      </c>
      <c r="S352" s="1">
        <v>59731630.799999997</v>
      </c>
      <c r="T352" s="1">
        <v>7346720</v>
      </c>
      <c r="U352" s="2" t="s">
        <v>9</v>
      </c>
      <c r="V352" s="1">
        <v>1175475.2</v>
      </c>
      <c r="W352" s="1">
        <v>0</v>
      </c>
      <c r="X352" s="2" t="s">
        <v>0</v>
      </c>
      <c r="Y352" s="1">
        <v>0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41" t="s">
        <v>1</v>
      </c>
      <c r="AN352" s="2" t="s">
        <v>1</v>
      </c>
      <c r="AO352" s="141" t="s">
        <v>1</v>
      </c>
      <c r="AP352" s="2" t="s">
        <v>1</v>
      </c>
    </row>
    <row r="353" spans="1:42" x14ac:dyDescent="0.25">
      <c r="A353" s="2" t="s">
        <v>236</v>
      </c>
      <c r="B353" s="47">
        <v>44317</v>
      </c>
      <c r="C353" s="2" t="s">
        <v>6</v>
      </c>
      <c r="D353" s="2" t="s">
        <v>49</v>
      </c>
      <c r="E353" s="2" t="s">
        <v>230</v>
      </c>
      <c r="F353" s="2" t="s">
        <v>1112</v>
      </c>
      <c r="G353" s="2" t="s">
        <v>3</v>
      </c>
      <c r="H353" s="2" t="s">
        <v>1887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4065713453.8171992</v>
      </c>
      <c r="R353" s="1">
        <v>0</v>
      </c>
      <c r="S353" s="1">
        <v>3246797707.4750004</v>
      </c>
      <c r="T353" s="1">
        <v>0</v>
      </c>
      <c r="U353" s="2" t="s">
        <v>0</v>
      </c>
      <c r="V353" s="1">
        <v>0</v>
      </c>
      <c r="W353" s="1">
        <v>705961850.29499996</v>
      </c>
      <c r="X353" s="2" t="s">
        <v>0</v>
      </c>
      <c r="Y353" s="1">
        <v>112953896.04719999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41" t="s">
        <v>1</v>
      </c>
      <c r="AN353" s="2" t="s">
        <v>1</v>
      </c>
      <c r="AO353" s="141" t="s">
        <v>1</v>
      </c>
      <c r="AP353" s="2" t="s">
        <v>1</v>
      </c>
    </row>
    <row r="354" spans="1:42" x14ac:dyDescent="0.25">
      <c r="A354" s="2" t="s">
        <v>193</v>
      </c>
      <c r="B354" s="47">
        <v>44318</v>
      </c>
      <c r="C354" s="2" t="s">
        <v>6</v>
      </c>
      <c r="D354" s="2" t="s">
        <v>49</v>
      </c>
      <c r="E354" s="2" t="s">
        <v>230</v>
      </c>
      <c r="F354" s="2" t="s">
        <v>1115</v>
      </c>
      <c r="G354" s="2" t="s">
        <v>3</v>
      </c>
      <c r="H354" s="2" t="s">
        <v>1888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2</v>
      </c>
      <c r="P354" s="2" t="s">
        <v>1</v>
      </c>
      <c r="Q354" s="1">
        <v>477593835.63100004</v>
      </c>
      <c r="R354" s="1">
        <v>0</v>
      </c>
      <c r="S354" s="1">
        <v>346939122.39999998</v>
      </c>
      <c r="T354" s="1">
        <v>0</v>
      </c>
      <c r="U354" s="2" t="s">
        <v>0</v>
      </c>
      <c r="V354" s="1">
        <v>0</v>
      </c>
      <c r="W354" s="1">
        <v>112633373.47499999</v>
      </c>
      <c r="X354" s="2" t="s">
        <v>9</v>
      </c>
      <c r="Y354" s="1">
        <v>18021339.755999997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41" t="s">
        <v>1</v>
      </c>
      <c r="AN354" s="2" t="s">
        <v>1</v>
      </c>
      <c r="AO354" s="141" t="s">
        <v>1</v>
      </c>
      <c r="AP354" s="2" t="s">
        <v>1</v>
      </c>
    </row>
    <row r="355" spans="1:42" x14ac:dyDescent="0.25">
      <c r="A355" s="2" t="s">
        <v>191</v>
      </c>
      <c r="B355" s="47">
        <v>44318</v>
      </c>
      <c r="C355" s="2" t="s">
        <v>6</v>
      </c>
      <c r="D355" s="2" t="s">
        <v>49</v>
      </c>
      <c r="E355" s="2" t="s">
        <v>230</v>
      </c>
      <c r="F355" s="2" t="s">
        <v>1115</v>
      </c>
      <c r="G355" s="2" t="s">
        <v>3</v>
      </c>
      <c r="H355" s="2" t="s">
        <v>1889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969</v>
      </c>
      <c r="P355" s="2" t="s">
        <v>970</v>
      </c>
      <c r="Q355" s="1">
        <v>28193111.100000001</v>
      </c>
      <c r="R355" s="1">
        <v>0</v>
      </c>
      <c r="S355" s="1">
        <v>28107607.5</v>
      </c>
      <c r="T355" s="1">
        <v>73710</v>
      </c>
      <c r="U355" s="2" t="s">
        <v>9</v>
      </c>
      <c r="V355" s="1">
        <v>11793.6</v>
      </c>
      <c r="W355" s="1">
        <v>0</v>
      </c>
      <c r="X355" s="2" t="s">
        <v>0</v>
      </c>
      <c r="Y355" s="1">
        <v>0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41" t="s">
        <v>1</v>
      </c>
      <c r="AN355" s="2" t="s">
        <v>1</v>
      </c>
      <c r="AO355" s="141" t="s">
        <v>1</v>
      </c>
      <c r="AP355" s="2" t="s">
        <v>1</v>
      </c>
    </row>
    <row r="356" spans="1:42" x14ac:dyDescent="0.25">
      <c r="A356" s="2" t="s">
        <v>190</v>
      </c>
      <c r="B356" s="47">
        <v>44318</v>
      </c>
      <c r="C356" s="2" t="s">
        <v>6</v>
      </c>
      <c r="D356" s="2" t="s">
        <v>49</v>
      </c>
      <c r="E356" s="2" t="s">
        <v>230</v>
      </c>
      <c r="F356" s="2" t="s">
        <v>1115</v>
      </c>
      <c r="G356" s="2" t="s">
        <v>3</v>
      </c>
      <c r="H356" s="2" t="s">
        <v>1890</v>
      </c>
      <c r="I356" s="1" t="s">
        <v>1</v>
      </c>
      <c r="J356" s="1" t="s">
        <v>1</v>
      </c>
      <c r="K356" s="1" t="s">
        <v>1</v>
      </c>
      <c r="L356" s="1" t="s">
        <v>1</v>
      </c>
      <c r="M356" s="1">
        <v>0</v>
      </c>
      <c r="N356" s="2" t="s">
        <v>1</v>
      </c>
      <c r="O356" s="2" t="s">
        <v>2</v>
      </c>
      <c r="P356" s="2" t="s">
        <v>1</v>
      </c>
      <c r="Q356" s="1">
        <v>3078110785.6795998</v>
      </c>
      <c r="R356" s="1">
        <v>0</v>
      </c>
      <c r="S356" s="1">
        <v>2247356487.3499999</v>
      </c>
      <c r="T356" s="1">
        <v>0</v>
      </c>
      <c r="U356" s="2" t="s">
        <v>0</v>
      </c>
      <c r="V356" s="1">
        <v>0</v>
      </c>
      <c r="W356" s="1">
        <v>716167498.56000006</v>
      </c>
      <c r="X356" s="2" t="s">
        <v>9</v>
      </c>
      <c r="Y356" s="1">
        <v>114586799.76960002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41" t="s">
        <v>1</v>
      </c>
      <c r="AN356" s="2" t="s">
        <v>1</v>
      </c>
      <c r="AO356" s="141" t="s">
        <v>1</v>
      </c>
      <c r="AP356" s="2" t="s">
        <v>1</v>
      </c>
    </row>
    <row r="357" spans="1:42" x14ac:dyDescent="0.25">
      <c r="A357" s="2" t="s">
        <v>138</v>
      </c>
      <c r="B357" s="47">
        <v>44319</v>
      </c>
      <c r="C357" s="2" t="s">
        <v>6</v>
      </c>
      <c r="D357" s="2" t="s">
        <v>49</v>
      </c>
      <c r="E357" s="2" t="s">
        <v>230</v>
      </c>
      <c r="F357" s="2" t="s">
        <v>1123</v>
      </c>
      <c r="G357" s="2" t="s">
        <v>3</v>
      </c>
      <c r="H357" s="2" t="s">
        <v>1891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1417813240.2149997</v>
      </c>
      <c r="R357" s="1">
        <v>0</v>
      </c>
      <c r="S357" s="1">
        <v>1150635372.8249998</v>
      </c>
      <c r="T357" s="1">
        <v>0</v>
      </c>
      <c r="U357" s="2" t="s">
        <v>0</v>
      </c>
      <c r="V357" s="1">
        <v>0</v>
      </c>
      <c r="W357" s="1">
        <v>230325747.75</v>
      </c>
      <c r="X357" s="2" t="s">
        <v>0</v>
      </c>
      <c r="Y357" s="1">
        <v>36852119.640000001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41" t="s">
        <v>1</v>
      </c>
      <c r="AN357" s="2" t="s">
        <v>1</v>
      </c>
      <c r="AO357" s="141" t="s">
        <v>1</v>
      </c>
      <c r="AP357" s="2" t="s">
        <v>1</v>
      </c>
    </row>
    <row r="358" spans="1:42" x14ac:dyDescent="0.25">
      <c r="A358" s="2" t="s">
        <v>96</v>
      </c>
      <c r="B358" s="47">
        <v>44320</v>
      </c>
      <c r="C358" s="2" t="s">
        <v>6</v>
      </c>
      <c r="D358" s="2" t="s">
        <v>49</v>
      </c>
      <c r="E358" s="2" t="s">
        <v>230</v>
      </c>
      <c r="F358" s="2" t="s">
        <v>1135</v>
      </c>
      <c r="G358" s="2" t="s">
        <v>3</v>
      </c>
      <c r="H358" s="2" t="s">
        <v>1892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1988960458.1538</v>
      </c>
      <c r="R358" s="1">
        <v>0</v>
      </c>
      <c r="S358" s="1">
        <v>1633772971.6499996</v>
      </c>
      <c r="T358" s="1">
        <v>0</v>
      </c>
      <c r="U358" s="2" t="s">
        <v>0</v>
      </c>
      <c r="V358" s="1">
        <v>0</v>
      </c>
      <c r="W358" s="1">
        <v>306196109.05500001</v>
      </c>
      <c r="X358" s="2" t="s">
        <v>9</v>
      </c>
      <c r="Y358" s="1">
        <v>48991377.448799998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41" t="s">
        <v>1</v>
      </c>
      <c r="AN358" s="2" t="s">
        <v>1</v>
      </c>
      <c r="AO358" s="141" t="s">
        <v>1</v>
      </c>
      <c r="AP358" s="2" t="s">
        <v>1</v>
      </c>
    </row>
    <row r="359" spans="1:42" x14ac:dyDescent="0.25">
      <c r="A359" s="2" t="s">
        <v>95</v>
      </c>
      <c r="B359" s="47">
        <v>44320</v>
      </c>
      <c r="C359" s="2" t="s">
        <v>6</v>
      </c>
      <c r="D359" s="2" t="s">
        <v>49</v>
      </c>
      <c r="E359" s="2" t="s">
        <v>230</v>
      </c>
      <c r="F359" s="2" t="s">
        <v>1135</v>
      </c>
      <c r="G359" s="2" t="s">
        <v>3</v>
      </c>
      <c r="H359" s="2" t="s">
        <v>1893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996</v>
      </c>
      <c r="P359" s="2" t="s">
        <v>997</v>
      </c>
      <c r="Q359" s="1">
        <v>116061625.575</v>
      </c>
      <c r="R359" s="1">
        <v>0</v>
      </c>
      <c r="S359" s="1">
        <v>39044257.875</v>
      </c>
      <c r="T359" s="1">
        <v>66394282.5</v>
      </c>
      <c r="U359" s="2" t="s">
        <v>9</v>
      </c>
      <c r="V359" s="1">
        <v>10623085.199999999</v>
      </c>
      <c r="W359" s="1">
        <v>0</v>
      </c>
      <c r="X359" s="2" t="s">
        <v>0</v>
      </c>
      <c r="Y359" s="1">
        <v>0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41" t="s">
        <v>1</v>
      </c>
      <c r="AN359" s="2" t="s">
        <v>1</v>
      </c>
      <c r="AO359" s="141" t="s">
        <v>1</v>
      </c>
      <c r="AP359" s="2" t="s">
        <v>1</v>
      </c>
    </row>
    <row r="360" spans="1:42" x14ac:dyDescent="0.25">
      <c r="A360" s="2" t="s">
        <v>94</v>
      </c>
      <c r="B360" s="47">
        <v>44320</v>
      </c>
      <c r="C360" s="2" t="s">
        <v>6</v>
      </c>
      <c r="D360" s="2" t="s">
        <v>49</v>
      </c>
      <c r="E360" s="2" t="s">
        <v>230</v>
      </c>
      <c r="F360" s="2" t="s">
        <v>1135</v>
      </c>
      <c r="G360" s="2" t="s">
        <v>3</v>
      </c>
      <c r="H360" s="2" t="s">
        <v>1894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884631323.00999987</v>
      </c>
      <c r="R360" s="1">
        <v>0</v>
      </c>
      <c r="S360" s="1">
        <v>680485394.10000002</v>
      </c>
      <c r="T360" s="1">
        <v>0</v>
      </c>
      <c r="U360" s="2" t="s">
        <v>0</v>
      </c>
      <c r="V360" s="1">
        <v>0</v>
      </c>
      <c r="W360" s="1">
        <v>175987869.75</v>
      </c>
      <c r="X360" s="2" t="s">
        <v>9</v>
      </c>
      <c r="Y360" s="1">
        <v>28158059.159999996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41" t="s">
        <v>1</v>
      </c>
      <c r="AN360" s="2" t="s">
        <v>1</v>
      </c>
      <c r="AO360" s="141" t="s">
        <v>1</v>
      </c>
      <c r="AP360" s="2" t="s">
        <v>1</v>
      </c>
    </row>
    <row r="361" spans="1:42" x14ac:dyDescent="0.25">
      <c r="A361" s="2" t="s">
        <v>93</v>
      </c>
      <c r="B361" s="47">
        <v>44320</v>
      </c>
      <c r="C361" s="2" t="s">
        <v>6</v>
      </c>
      <c r="D361" s="2" t="s">
        <v>49</v>
      </c>
      <c r="E361" s="2" t="s">
        <v>230</v>
      </c>
      <c r="F361" s="2" t="s">
        <v>1135</v>
      </c>
      <c r="G361" s="2" t="s">
        <v>13</v>
      </c>
      <c r="H361" s="2" t="s">
        <v>1</v>
      </c>
      <c r="I361" s="1" t="s">
        <v>1895</v>
      </c>
      <c r="J361" s="1" t="s">
        <v>1</v>
      </c>
      <c r="K361" s="1" t="s">
        <v>1896</v>
      </c>
      <c r="L361" s="1" t="s">
        <v>1897</v>
      </c>
      <c r="M361" s="1">
        <v>14810181.75</v>
      </c>
      <c r="N361" s="2" t="s">
        <v>12</v>
      </c>
      <c r="O361" s="2" t="s">
        <v>1898</v>
      </c>
      <c r="P361" s="2" t="s">
        <v>1899</v>
      </c>
      <c r="Q361" s="1">
        <v>-3842984.25</v>
      </c>
      <c r="R361" s="1">
        <v>0</v>
      </c>
      <c r="S361" s="1">
        <v>-3842984.25</v>
      </c>
      <c r="T361" s="1">
        <v>0</v>
      </c>
      <c r="U361" s="2" t="s">
        <v>0</v>
      </c>
      <c r="V361" s="1">
        <v>0</v>
      </c>
      <c r="W361" s="1">
        <v>0</v>
      </c>
      <c r="X361" s="2" t="s">
        <v>0</v>
      </c>
      <c r="Y361" s="1">
        <v>0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41" t="s">
        <v>1</v>
      </c>
      <c r="AN361" s="2" t="s">
        <v>1</v>
      </c>
      <c r="AO361" s="141" t="s">
        <v>1</v>
      </c>
      <c r="AP361" s="2" t="s">
        <v>1</v>
      </c>
    </row>
    <row r="362" spans="1:42" x14ac:dyDescent="0.25">
      <c r="A362" s="2" t="s">
        <v>92</v>
      </c>
      <c r="B362" s="47">
        <v>44320</v>
      </c>
      <c r="C362" s="2" t="s">
        <v>6</v>
      </c>
      <c r="D362" s="2" t="s">
        <v>49</v>
      </c>
      <c r="E362" s="2" t="s">
        <v>230</v>
      </c>
      <c r="F362" s="2" t="s">
        <v>1135</v>
      </c>
      <c r="G362" s="2" t="s">
        <v>13</v>
      </c>
      <c r="H362" s="2" t="s">
        <v>1</v>
      </c>
      <c r="I362" s="1" t="s">
        <v>1900</v>
      </c>
      <c r="J362" s="1" t="s">
        <v>1</v>
      </c>
      <c r="K362" s="1" t="s">
        <v>1901</v>
      </c>
      <c r="L362" s="1" t="s">
        <v>1897</v>
      </c>
      <c r="M362" s="1">
        <v>39189539.399999999</v>
      </c>
      <c r="N362" s="2" t="s">
        <v>12</v>
      </c>
      <c r="O362" s="2" t="s">
        <v>1902</v>
      </c>
      <c r="P362" s="2" t="s">
        <v>1903</v>
      </c>
      <c r="Q362" s="1">
        <v>-14877626.4</v>
      </c>
      <c r="R362" s="1">
        <v>0</v>
      </c>
      <c r="S362" s="1">
        <v>0</v>
      </c>
      <c r="T362" s="1">
        <v>0</v>
      </c>
      <c r="U362" s="2" t="s">
        <v>0</v>
      </c>
      <c r="V362" s="1">
        <v>0</v>
      </c>
      <c r="W362" s="1">
        <v>-12825540</v>
      </c>
      <c r="X362" s="2" t="s">
        <v>9</v>
      </c>
      <c r="Y362" s="1">
        <v>-2052086.4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41" t="s">
        <v>1</v>
      </c>
      <c r="AN362" s="2" t="s">
        <v>1</v>
      </c>
      <c r="AO362" s="141" t="s">
        <v>1</v>
      </c>
      <c r="AP362" s="2" t="s">
        <v>1</v>
      </c>
    </row>
    <row r="363" spans="1:42" x14ac:dyDescent="0.25">
      <c r="A363" s="2" t="s">
        <v>52</v>
      </c>
      <c r="B363" s="47">
        <v>44321</v>
      </c>
      <c r="C363" s="2" t="s">
        <v>6</v>
      </c>
      <c r="D363" s="2" t="s">
        <v>49</v>
      </c>
      <c r="E363" s="2" t="s">
        <v>230</v>
      </c>
      <c r="F363" s="2" t="s">
        <v>1140</v>
      </c>
      <c r="G363" s="2" t="s">
        <v>3</v>
      </c>
      <c r="H363" s="2" t="s">
        <v>1904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2036140980.9472001</v>
      </c>
      <c r="R363" s="1">
        <v>0</v>
      </c>
      <c r="S363" s="1">
        <v>1520211863.9500003</v>
      </c>
      <c r="T363" s="1">
        <v>0</v>
      </c>
      <c r="U363" s="2" t="s">
        <v>0</v>
      </c>
      <c r="V363" s="1">
        <v>0</v>
      </c>
      <c r="W363" s="1">
        <v>444766480.16999996</v>
      </c>
      <c r="X363" s="2" t="s">
        <v>0</v>
      </c>
      <c r="Y363" s="1">
        <v>71162636.827199981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41" t="s">
        <v>1</v>
      </c>
      <c r="AN363" s="2" t="s">
        <v>1</v>
      </c>
      <c r="AO363" s="141" t="s">
        <v>1</v>
      </c>
      <c r="AP363" s="2" t="s">
        <v>1</v>
      </c>
    </row>
    <row r="364" spans="1:42" x14ac:dyDescent="0.25">
      <c r="A364" s="2" t="s">
        <v>400</v>
      </c>
      <c r="B364" s="47">
        <v>44322</v>
      </c>
      <c r="C364" s="2" t="s">
        <v>6</v>
      </c>
      <c r="D364" s="2" t="s">
        <v>49</v>
      </c>
      <c r="E364" s="2" t="s">
        <v>230</v>
      </c>
      <c r="F364" s="2" t="s">
        <v>1146</v>
      </c>
      <c r="G364" s="2" t="s">
        <v>3</v>
      </c>
      <c r="H364" s="2" t="s">
        <v>1905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1359709207.5483997</v>
      </c>
      <c r="R364" s="1">
        <v>0</v>
      </c>
      <c r="S364" s="1">
        <v>1093304515.55</v>
      </c>
      <c r="T364" s="1">
        <v>0</v>
      </c>
      <c r="U364" s="2" t="s">
        <v>0</v>
      </c>
      <c r="V364" s="1">
        <v>0</v>
      </c>
      <c r="W364" s="1">
        <v>229659217.24000001</v>
      </c>
      <c r="X364" s="2" t="s">
        <v>0</v>
      </c>
      <c r="Y364" s="1">
        <v>36745474.758400001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41" t="s">
        <v>1</v>
      </c>
      <c r="AN364" s="2" t="s">
        <v>1</v>
      </c>
      <c r="AO364" s="141" t="s">
        <v>1</v>
      </c>
      <c r="AP364" s="2" t="s">
        <v>1</v>
      </c>
    </row>
    <row r="365" spans="1:42" x14ac:dyDescent="0.25">
      <c r="A365" s="2" t="s">
        <v>401</v>
      </c>
      <c r="B365" s="47">
        <v>44322</v>
      </c>
      <c r="C365" s="2" t="s">
        <v>6</v>
      </c>
      <c r="D365" s="2" t="s">
        <v>49</v>
      </c>
      <c r="E365" s="2" t="s">
        <v>230</v>
      </c>
      <c r="F365" s="2" t="s">
        <v>1146</v>
      </c>
      <c r="G365" s="2" t="s">
        <v>3</v>
      </c>
      <c r="H365" s="2" t="s">
        <v>1906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1907</v>
      </c>
      <c r="P365" s="2" t="s">
        <v>1908</v>
      </c>
      <c r="Q365" s="1">
        <v>20799177</v>
      </c>
      <c r="R365" s="1">
        <v>0</v>
      </c>
      <c r="S365" s="1">
        <v>20799177</v>
      </c>
      <c r="T365" s="1">
        <v>0</v>
      </c>
      <c r="U365" s="2" t="s">
        <v>0</v>
      </c>
      <c r="V365" s="1">
        <v>0</v>
      </c>
      <c r="W365" s="1">
        <v>0</v>
      </c>
      <c r="X365" s="2" t="s">
        <v>0</v>
      </c>
      <c r="Y365" s="1">
        <v>0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41" t="s">
        <v>1</v>
      </c>
      <c r="AN365" s="2" t="s">
        <v>1</v>
      </c>
      <c r="AO365" s="141" t="s">
        <v>1</v>
      </c>
      <c r="AP365" s="2" t="s">
        <v>1</v>
      </c>
    </row>
    <row r="366" spans="1:42" x14ac:dyDescent="0.25">
      <c r="A366" s="2" t="s">
        <v>402</v>
      </c>
      <c r="B366" s="47">
        <v>44322</v>
      </c>
      <c r="C366" s="2" t="s">
        <v>6</v>
      </c>
      <c r="D366" s="2" t="s">
        <v>49</v>
      </c>
      <c r="E366" s="2" t="s">
        <v>230</v>
      </c>
      <c r="F366" s="2" t="s">
        <v>1146</v>
      </c>
      <c r="G366" s="2" t="s">
        <v>3</v>
      </c>
      <c r="H366" s="2" t="s">
        <v>1909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265144877.06400001</v>
      </c>
      <c r="R366" s="1">
        <v>0</v>
      </c>
      <c r="S366" s="1">
        <v>230690420.30000001</v>
      </c>
      <c r="T366" s="1">
        <v>0</v>
      </c>
      <c r="U366" s="2" t="s">
        <v>0</v>
      </c>
      <c r="V366" s="1">
        <v>0</v>
      </c>
      <c r="W366" s="1">
        <v>29702117.899999999</v>
      </c>
      <c r="X366" s="2" t="s">
        <v>0</v>
      </c>
      <c r="Y366" s="1">
        <v>4752338.8640000001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41" t="s">
        <v>1</v>
      </c>
      <c r="AN366" s="2" t="s">
        <v>1</v>
      </c>
      <c r="AO366" s="141" t="s">
        <v>1</v>
      </c>
      <c r="AP366" s="2" t="s">
        <v>1</v>
      </c>
    </row>
    <row r="367" spans="1:42" x14ac:dyDescent="0.25">
      <c r="A367" s="2" t="s">
        <v>403</v>
      </c>
      <c r="B367" s="47">
        <v>44322</v>
      </c>
      <c r="C367" s="2" t="s">
        <v>6</v>
      </c>
      <c r="D367" s="2" t="s">
        <v>49</v>
      </c>
      <c r="E367" s="2" t="s">
        <v>230</v>
      </c>
      <c r="F367" s="2" t="s">
        <v>1146</v>
      </c>
      <c r="G367" s="2" t="s">
        <v>3</v>
      </c>
      <c r="H367" s="2" t="s">
        <v>1910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1105</v>
      </c>
      <c r="P367" s="2" t="s">
        <v>1911</v>
      </c>
      <c r="Q367" s="1">
        <v>51229500</v>
      </c>
      <c r="R367" s="1">
        <v>0</v>
      </c>
      <c r="S367" s="1">
        <v>51229500</v>
      </c>
      <c r="T367" s="1">
        <v>0</v>
      </c>
      <c r="U367" s="2" t="s">
        <v>0</v>
      </c>
      <c r="V367" s="1">
        <v>0</v>
      </c>
      <c r="W367" s="1">
        <v>0</v>
      </c>
      <c r="X367" s="2" t="s">
        <v>0</v>
      </c>
      <c r="Y367" s="1">
        <v>0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41" t="s">
        <v>1</v>
      </c>
      <c r="AN367" s="2" t="s">
        <v>1</v>
      </c>
      <c r="AO367" s="141" t="s">
        <v>1</v>
      </c>
      <c r="AP367" s="2" t="s">
        <v>1</v>
      </c>
    </row>
    <row r="368" spans="1:42" x14ac:dyDescent="0.25">
      <c r="A368" s="2" t="s">
        <v>404</v>
      </c>
      <c r="B368" s="47">
        <v>44322</v>
      </c>
      <c r="C368" s="2" t="s">
        <v>6</v>
      </c>
      <c r="D368" s="2" t="s">
        <v>49</v>
      </c>
      <c r="E368" s="2" t="s">
        <v>230</v>
      </c>
      <c r="F368" s="2" t="s">
        <v>1146</v>
      </c>
      <c r="G368" s="2" t="s">
        <v>3</v>
      </c>
      <c r="H368" s="2" t="s">
        <v>1912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336337733.21399999</v>
      </c>
      <c r="R368" s="1">
        <v>0</v>
      </c>
      <c r="S368" s="1">
        <v>282550997.75</v>
      </c>
      <c r="T368" s="1">
        <v>0</v>
      </c>
      <c r="U368" s="2" t="s">
        <v>0</v>
      </c>
      <c r="V368" s="1">
        <v>0</v>
      </c>
      <c r="W368" s="1">
        <v>46367875.400000006</v>
      </c>
      <c r="X368" s="2" t="s">
        <v>0</v>
      </c>
      <c r="Y368" s="1">
        <v>7418860.0639999993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41" t="s">
        <v>1</v>
      </c>
      <c r="AN368" s="2" t="s">
        <v>1</v>
      </c>
      <c r="AO368" s="141" t="s">
        <v>1</v>
      </c>
      <c r="AP368" s="2" t="s">
        <v>1</v>
      </c>
    </row>
    <row r="369" spans="1:42" x14ac:dyDescent="0.25">
      <c r="A369" s="2" t="s">
        <v>405</v>
      </c>
      <c r="B369" s="47">
        <v>44322</v>
      </c>
      <c r="C369" s="2" t="s">
        <v>6</v>
      </c>
      <c r="D369" s="2" t="s">
        <v>49</v>
      </c>
      <c r="E369" s="2" t="s">
        <v>230</v>
      </c>
      <c r="F369" s="2" t="s">
        <v>1146</v>
      </c>
      <c r="G369" s="2" t="s">
        <v>3</v>
      </c>
      <c r="H369" s="2" t="s">
        <v>1913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1914</v>
      </c>
      <c r="P369" s="2" t="s">
        <v>1915</v>
      </c>
      <c r="Q369" s="1">
        <v>62544624.454000004</v>
      </c>
      <c r="R369" s="1">
        <v>0</v>
      </c>
      <c r="S369" s="1">
        <v>40081229.5</v>
      </c>
      <c r="T369" s="1">
        <v>19364995.649999999</v>
      </c>
      <c r="U369" s="2" t="s">
        <v>9</v>
      </c>
      <c r="V369" s="1">
        <v>3098399.304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41" t="s">
        <v>1</v>
      </c>
      <c r="AN369" s="2" t="s">
        <v>1</v>
      </c>
      <c r="AO369" s="141" t="s">
        <v>1</v>
      </c>
      <c r="AP369" s="2" t="s">
        <v>1</v>
      </c>
    </row>
    <row r="370" spans="1:42" x14ac:dyDescent="0.25">
      <c r="A370" s="2" t="s">
        <v>406</v>
      </c>
      <c r="B370" s="47">
        <v>44322</v>
      </c>
      <c r="C370" s="2" t="s">
        <v>6</v>
      </c>
      <c r="D370" s="2" t="s">
        <v>49</v>
      </c>
      <c r="E370" s="2" t="s">
        <v>230</v>
      </c>
      <c r="F370" s="2" t="s">
        <v>1146</v>
      </c>
      <c r="G370" s="2" t="s">
        <v>3</v>
      </c>
      <c r="H370" s="2" t="s">
        <v>1916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1249459451.95</v>
      </c>
      <c r="R370" s="1">
        <v>0</v>
      </c>
      <c r="S370" s="1">
        <v>1032156325.7</v>
      </c>
      <c r="T370" s="1">
        <v>0</v>
      </c>
      <c r="U370" s="2" t="s">
        <v>0</v>
      </c>
      <c r="V370" s="1">
        <v>0</v>
      </c>
      <c r="W370" s="1">
        <v>187330281.25</v>
      </c>
      <c r="X370" s="2" t="s">
        <v>9</v>
      </c>
      <c r="Y370" s="1">
        <v>29972845.000000004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41" t="s">
        <v>1</v>
      </c>
      <c r="AN370" s="2" t="s">
        <v>1</v>
      </c>
      <c r="AO370" s="141" t="s">
        <v>1</v>
      </c>
      <c r="AP370" s="2" t="s">
        <v>1</v>
      </c>
    </row>
    <row r="371" spans="1:42" x14ac:dyDescent="0.25">
      <c r="A371" s="2" t="s">
        <v>418</v>
      </c>
      <c r="B371" s="47">
        <v>44322</v>
      </c>
      <c r="C371" s="2" t="s">
        <v>6</v>
      </c>
      <c r="D371" s="2" t="s">
        <v>49</v>
      </c>
      <c r="E371" s="2" t="s">
        <v>230</v>
      </c>
      <c r="F371" s="2" t="s">
        <v>1146</v>
      </c>
      <c r="G371" s="2" t="s">
        <v>13</v>
      </c>
      <c r="H371" s="2" t="s">
        <v>1</v>
      </c>
      <c r="I371" s="1" t="s">
        <v>1917</v>
      </c>
      <c r="J371" s="1" t="s">
        <v>1</v>
      </c>
      <c r="K371" s="1" t="s">
        <v>1918</v>
      </c>
      <c r="L371" s="1" t="s">
        <v>1523</v>
      </c>
      <c r="M371" s="1">
        <v>4764200</v>
      </c>
      <c r="N371" s="2" t="s">
        <v>12</v>
      </c>
      <c r="O371" s="2" t="s">
        <v>1919</v>
      </c>
      <c r="P371" s="2" t="s">
        <v>1920</v>
      </c>
      <c r="Q371" s="1">
        <v>-4764200</v>
      </c>
      <c r="R371" s="1">
        <v>0</v>
      </c>
      <c r="S371" s="1">
        <v>-4764200</v>
      </c>
      <c r="T371" s="1">
        <v>0</v>
      </c>
      <c r="U371" s="2" t="s">
        <v>0</v>
      </c>
      <c r="V371" s="1">
        <v>0</v>
      </c>
      <c r="W371" s="1">
        <v>0</v>
      </c>
      <c r="X371" s="2" t="s">
        <v>0</v>
      </c>
      <c r="Y371" s="1">
        <v>0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41" t="s">
        <v>1</v>
      </c>
      <c r="AN371" s="2" t="s">
        <v>1</v>
      </c>
      <c r="AO371" s="141" t="s">
        <v>1</v>
      </c>
      <c r="AP371" s="2" t="s">
        <v>1</v>
      </c>
    </row>
    <row r="372" spans="1:42" x14ac:dyDescent="0.25">
      <c r="A372" s="2" t="s">
        <v>472</v>
      </c>
      <c r="B372" s="47">
        <v>44323</v>
      </c>
      <c r="C372" s="2" t="s">
        <v>6</v>
      </c>
      <c r="D372" s="2" t="s">
        <v>49</v>
      </c>
      <c r="E372" s="2" t="s">
        <v>230</v>
      </c>
      <c r="F372" s="2" t="s">
        <v>108</v>
      </c>
      <c r="G372" s="2" t="s">
        <v>3</v>
      </c>
      <c r="H372" s="2" t="s">
        <v>1921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1308641024.8</v>
      </c>
      <c r="R372" s="1">
        <v>0</v>
      </c>
      <c r="S372" s="1">
        <v>1050677962.8</v>
      </c>
      <c r="T372" s="1">
        <v>0</v>
      </c>
      <c r="U372" s="2" t="s">
        <v>0</v>
      </c>
      <c r="V372" s="1">
        <v>0</v>
      </c>
      <c r="W372" s="1">
        <v>222381950</v>
      </c>
      <c r="X372" s="2" t="s">
        <v>0</v>
      </c>
      <c r="Y372" s="1">
        <v>35581112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41" t="s">
        <v>1</v>
      </c>
      <c r="AN372" s="2" t="s">
        <v>1</v>
      </c>
      <c r="AO372" s="141" t="s">
        <v>1</v>
      </c>
      <c r="AP372" s="2" t="s">
        <v>1</v>
      </c>
    </row>
    <row r="373" spans="1:42" x14ac:dyDescent="0.25">
      <c r="A373" s="2" t="s">
        <v>525</v>
      </c>
      <c r="B373" s="47">
        <v>44324</v>
      </c>
      <c r="C373" s="2" t="s">
        <v>6</v>
      </c>
      <c r="D373" s="2" t="s">
        <v>49</v>
      </c>
      <c r="E373" s="2" t="s">
        <v>230</v>
      </c>
      <c r="F373" s="2" t="s">
        <v>1159</v>
      </c>
      <c r="G373" s="2" t="s">
        <v>3</v>
      </c>
      <c r="H373" s="2" t="s">
        <v>1922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3648189533.4508004</v>
      </c>
      <c r="R373" s="1">
        <v>0</v>
      </c>
      <c r="S373" s="1">
        <v>2819079731.9499998</v>
      </c>
      <c r="T373" s="1">
        <v>0</v>
      </c>
      <c r="U373" s="2" t="s">
        <v>0</v>
      </c>
      <c r="V373" s="1">
        <v>0</v>
      </c>
      <c r="W373" s="1">
        <v>714749828.88</v>
      </c>
      <c r="X373" s="2" t="s">
        <v>9</v>
      </c>
      <c r="Y373" s="1">
        <v>114359972.62079999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41" t="s">
        <v>1</v>
      </c>
      <c r="AN373" s="2" t="s">
        <v>1</v>
      </c>
      <c r="AO373" s="141" t="s">
        <v>1</v>
      </c>
      <c r="AP373" s="2" t="s">
        <v>1</v>
      </c>
    </row>
    <row r="374" spans="1:42" x14ac:dyDescent="0.25">
      <c r="A374" s="2" t="s">
        <v>553</v>
      </c>
      <c r="B374" s="47">
        <v>44325</v>
      </c>
      <c r="C374" s="2" t="s">
        <v>6</v>
      </c>
      <c r="D374" s="2" t="s">
        <v>49</v>
      </c>
      <c r="E374" s="2" t="s">
        <v>230</v>
      </c>
      <c r="F374" s="2" t="s">
        <v>1172</v>
      </c>
      <c r="G374" s="2" t="s">
        <v>3</v>
      </c>
      <c r="H374" s="2" t="s">
        <v>1923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2564058435.131999</v>
      </c>
      <c r="R374" s="1">
        <v>0</v>
      </c>
      <c r="S374" s="1">
        <v>1851535693.6000001</v>
      </c>
      <c r="T374" s="1">
        <v>0</v>
      </c>
      <c r="U374" s="2" t="s">
        <v>0</v>
      </c>
      <c r="V374" s="1">
        <v>0</v>
      </c>
      <c r="W374" s="1">
        <v>614243742.70000005</v>
      </c>
      <c r="X374" s="2" t="s">
        <v>9</v>
      </c>
      <c r="Y374" s="1">
        <v>98278998.831999987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41" t="s">
        <v>1</v>
      </c>
      <c r="AN374" s="2" t="s">
        <v>1</v>
      </c>
      <c r="AO374" s="141" t="s">
        <v>1</v>
      </c>
      <c r="AP374" s="2" t="s">
        <v>1</v>
      </c>
    </row>
    <row r="375" spans="1:42" x14ac:dyDescent="0.25">
      <c r="A375" s="2" t="s">
        <v>554</v>
      </c>
      <c r="B375" s="47">
        <v>44325</v>
      </c>
      <c r="C375" s="2" t="s">
        <v>6</v>
      </c>
      <c r="D375" s="2" t="s">
        <v>49</v>
      </c>
      <c r="E375" s="2" t="s">
        <v>230</v>
      </c>
      <c r="F375" s="2" t="s">
        <v>1172</v>
      </c>
      <c r="G375" s="2" t="s">
        <v>3</v>
      </c>
      <c r="H375" s="2" t="s">
        <v>1924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407</v>
      </c>
      <c r="P375" s="2" t="s">
        <v>408</v>
      </c>
      <c r="Q375" s="1">
        <v>32184181</v>
      </c>
      <c r="R375" s="1">
        <v>0</v>
      </c>
      <c r="S375" s="1">
        <v>32184181</v>
      </c>
      <c r="T375" s="1">
        <v>0</v>
      </c>
      <c r="U375" s="2" t="s">
        <v>0</v>
      </c>
      <c r="V375" s="1">
        <v>0</v>
      </c>
      <c r="W375" s="1">
        <v>0</v>
      </c>
      <c r="X375" s="2" t="s">
        <v>0</v>
      </c>
      <c r="Y375" s="1">
        <v>0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41" t="s">
        <v>1</v>
      </c>
      <c r="AN375" s="2" t="s">
        <v>1</v>
      </c>
      <c r="AO375" s="141" t="s">
        <v>1</v>
      </c>
      <c r="AP375" s="2" t="s">
        <v>1</v>
      </c>
    </row>
    <row r="376" spans="1:42" x14ac:dyDescent="0.25">
      <c r="A376" s="2" t="s">
        <v>555</v>
      </c>
      <c r="B376" s="47">
        <v>44325</v>
      </c>
      <c r="C376" s="2" t="s">
        <v>6</v>
      </c>
      <c r="D376" s="2" t="s">
        <v>49</v>
      </c>
      <c r="E376" s="2" t="s">
        <v>230</v>
      </c>
      <c r="F376" s="2" t="s">
        <v>1172</v>
      </c>
      <c r="G376" s="2" t="s">
        <v>3</v>
      </c>
      <c r="H376" s="2" t="s">
        <v>1925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586629831.94000006</v>
      </c>
      <c r="R376" s="1">
        <v>0</v>
      </c>
      <c r="S376" s="1">
        <v>445758199.14999998</v>
      </c>
      <c r="T376" s="1">
        <v>0</v>
      </c>
      <c r="U376" s="2" t="s">
        <v>0</v>
      </c>
      <c r="V376" s="1">
        <v>0</v>
      </c>
      <c r="W376" s="1">
        <v>121441062.75</v>
      </c>
      <c r="X376" s="2" t="s">
        <v>9</v>
      </c>
      <c r="Y376" s="1">
        <v>19430570.039999999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41" t="s">
        <v>1</v>
      </c>
      <c r="AN376" s="2" t="s">
        <v>1</v>
      </c>
      <c r="AO376" s="141" t="s">
        <v>1</v>
      </c>
      <c r="AP376" s="2" t="s">
        <v>1</v>
      </c>
    </row>
    <row r="377" spans="1:42" x14ac:dyDescent="0.25">
      <c r="A377" s="2" t="s">
        <v>620</v>
      </c>
      <c r="B377" s="47">
        <v>44326</v>
      </c>
      <c r="C377" s="2" t="s">
        <v>6</v>
      </c>
      <c r="D377" s="2" t="s">
        <v>49</v>
      </c>
      <c r="E377" s="2" t="s">
        <v>230</v>
      </c>
      <c r="F377" s="2" t="s">
        <v>1178</v>
      </c>
      <c r="G377" s="2" t="s">
        <v>3</v>
      </c>
      <c r="H377" s="2" t="s">
        <v>1926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67349444.299999997</v>
      </c>
      <c r="R377" s="1">
        <v>0</v>
      </c>
      <c r="S377" s="1">
        <v>49458323.5</v>
      </c>
      <c r="T377" s="1">
        <v>0</v>
      </c>
      <c r="U377" s="2" t="s">
        <v>0</v>
      </c>
      <c r="V377" s="1">
        <v>0</v>
      </c>
      <c r="W377" s="1">
        <v>15423380</v>
      </c>
      <c r="X377" s="2" t="s">
        <v>0</v>
      </c>
      <c r="Y377" s="1">
        <v>2467740.7999999998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41" t="s">
        <v>1</v>
      </c>
      <c r="AN377" s="2" t="s">
        <v>1</v>
      </c>
      <c r="AO377" s="141" t="s">
        <v>1</v>
      </c>
      <c r="AP377" s="2" t="s">
        <v>1</v>
      </c>
    </row>
    <row r="378" spans="1:42" x14ac:dyDescent="0.25">
      <c r="A378" s="2" t="s">
        <v>621</v>
      </c>
      <c r="B378" s="47">
        <v>44326</v>
      </c>
      <c r="C378" s="2" t="s">
        <v>6</v>
      </c>
      <c r="D378" s="2" t="s">
        <v>49</v>
      </c>
      <c r="E378" s="2" t="s">
        <v>230</v>
      </c>
      <c r="F378" s="2" t="s">
        <v>1178</v>
      </c>
      <c r="G378" s="2" t="s">
        <v>3</v>
      </c>
      <c r="H378" s="2" t="s">
        <v>1927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747</v>
      </c>
      <c r="P378" s="2" t="s">
        <v>1023</v>
      </c>
      <c r="Q378" s="1">
        <v>44759228.5</v>
      </c>
      <c r="R378" s="1">
        <v>0</v>
      </c>
      <c r="S378" s="1">
        <v>23385764.5</v>
      </c>
      <c r="T378" s="1">
        <v>18425400</v>
      </c>
      <c r="U378" s="2" t="s">
        <v>9</v>
      </c>
      <c r="V378" s="1">
        <v>2948064</v>
      </c>
      <c r="W378" s="1">
        <v>0</v>
      </c>
      <c r="X378" s="2" t="s">
        <v>0</v>
      </c>
      <c r="Y378" s="1">
        <v>0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41" t="s">
        <v>1</v>
      </c>
      <c r="AN378" s="2" t="s">
        <v>1</v>
      </c>
      <c r="AO378" s="141" t="s">
        <v>1</v>
      </c>
      <c r="AP378" s="2" t="s">
        <v>1</v>
      </c>
    </row>
    <row r="379" spans="1:42" x14ac:dyDescent="0.25">
      <c r="A379" s="2" t="s">
        <v>622</v>
      </c>
      <c r="B379" s="47">
        <v>44326</v>
      </c>
      <c r="C379" s="2" t="s">
        <v>6</v>
      </c>
      <c r="D379" s="2" t="s">
        <v>49</v>
      </c>
      <c r="E379" s="2" t="s">
        <v>230</v>
      </c>
      <c r="F379" s="2" t="s">
        <v>1178</v>
      </c>
      <c r="G379" s="2" t="s">
        <v>3</v>
      </c>
      <c r="H379" s="2" t="s">
        <v>1928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421228831.90399992</v>
      </c>
      <c r="R379" s="1">
        <v>0</v>
      </c>
      <c r="S379" s="1">
        <v>319572975</v>
      </c>
      <c r="T379" s="1">
        <v>0</v>
      </c>
      <c r="U379" s="2" t="s">
        <v>0</v>
      </c>
      <c r="V379" s="1">
        <v>0</v>
      </c>
      <c r="W379" s="1">
        <v>87634359.400000006</v>
      </c>
      <c r="X379" s="2" t="s">
        <v>9</v>
      </c>
      <c r="Y379" s="1">
        <v>14021497.503999999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41" t="s">
        <v>1</v>
      </c>
      <c r="AN379" s="2" t="s">
        <v>1</v>
      </c>
      <c r="AO379" s="141" t="s">
        <v>1</v>
      </c>
      <c r="AP379" s="2" t="s">
        <v>1</v>
      </c>
    </row>
    <row r="380" spans="1:42" x14ac:dyDescent="0.25">
      <c r="A380" s="2" t="s">
        <v>623</v>
      </c>
      <c r="B380" s="47">
        <v>44326</v>
      </c>
      <c r="C380" s="2" t="s">
        <v>6</v>
      </c>
      <c r="D380" s="2" t="s">
        <v>49</v>
      </c>
      <c r="E380" s="2" t="s">
        <v>230</v>
      </c>
      <c r="F380" s="2" t="s">
        <v>1178</v>
      </c>
      <c r="G380" s="2" t="s">
        <v>3</v>
      </c>
      <c r="H380" s="2" t="s">
        <v>1929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1930</v>
      </c>
      <c r="P380" s="2" t="s">
        <v>1931</v>
      </c>
      <c r="Q380" s="1">
        <v>19946356.5</v>
      </c>
      <c r="R380" s="1">
        <v>0</v>
      </c>
      <c r="S380" s="1">
        <v>19946356.5</v>
      </c>
      <c r="T380" s="1">
        <v>0</v>
      </c>
      <c r="U380" s="2" t="s">
        <v>0</v>
      </c>
      <c r="V380" s="1">
        <v>0</v>
      </c>
      <c r="W380" s="1">
        <v>0</v>
      </c>
      <c r="X380" s="2" t="s">
        <v>0</v>
      </c>
      <c r="Y380" s="1">
        <v>0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41" t="s">
        <v>1</v>
      </c>
      <c r="AN380" s="2" t="s">
        <v>1</v>
      </c>
      <c r="AO380" s="141" t="s">
        <v>1</v>
      </c>
      <c r="AP380" s="2" t="s">
        <v>1</v>
      </c>
    </row>
    <row r="381" spans="1:42" x14ac:dyDescent="0.25">
      <c r="A381" s="2" t="s">
        <v>624</v>
      </c>
      <c r="B381" s="47">
        <v>44326</v>
      </c>
      <c r="C381" s="2" t="s">
        <v>6</v>
      </c>
      <c r="D381" s="2" t="s">
        <v>49</v>
      </c>
      <c r="E381" s="2" t="s">
        <v>230</v>
      </c>
      <c r="F381" s="2" t="s">
        <v>1178</v>
      </c>
      <c r="G381" s="2" t="s">
        <v>3</v>
      </c>
      <c r="H381" s="2" t="s">
        <v>1932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1539124112.3267996</v>
      </c>
      <c r="R381" s="1">
        <v>0</v>
      </c>
      <c r="S381" s="1">
        <v>1219161355.8500001</v>
      </c>
      <c r="T381" s="1">
        <v>0</v>
      </c>
      <c r="U381" s="2" t="s">
        <v>0</v>
      </c>
      <c r="V381" s="1">
        <v>0</v>
      </c>
      <c r="W381" s="1">
        <v>275829962.48000002</v>
      </c>
      <c r="X381" s="2" t="s">
        <v>9</v>
      </c>
      <c r="Y381" s="1">
        <v>44132793.996799983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41" t="s">
        <v>1</v>
      </c>
      <c r="AN381" s="2" t="s">
        <v>1</v>
      </c>
      <c r="AO381" s="141" t="s">
        <v>1</v>
      </c>
      <c r="AP381" s="2" t="s">
        <v>1</v>
      </c>
    </row>
    <row r="382" spans="1:42" x14ac:dyDescent="0.25">
      <c r="A382" s="2" t="s">
        <v>665</v>
      </c>
      <c r="B382" s="47">
        <v>44327</v>
      </c>
      <c r="C382" s="2" t="s">
        <v>6</v>
      </c>
      <c r="D382" s="2" t="s">
        <v>49</v>
      </c>
      <c r="E382" s="2" t="s">
        <v>230</v>
      </c>
      <c r="F382" s="2" t="s">
        <v>1185</v>
      </c>
      <c r="G382" s="2" t="s">
        <v>3</v>
      </c>
      <c r="H382" s="2" t="s">
        <v>1933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767291372.51999998</v>
      </c>
      <c r="R382" s="1">
        <v>0</v>
      </c>
      <c r="S382" s="1">
        <v>529268728.5</v>
      </c>
      <c r="T382" s="1">
        <v>0</v>
      </c>
      <c r="U382" s="2" t="s">
        <v>0</v>
      </c>
      <c r="V382" s="1">
        <v>0</v>
      </c>
      <c r="W382" s="1">
        <v>205191934.5</v>
      </c>
      <c r="X382" s="2" t="s">
        <v>9</v>
      </c>
      <c r="Y382" s="1">
        <v>32830709.519999996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41" t="s">
        <v>1</v>
      </c>
      <c r="AN382" s="2" t="s">
        <v>1</v>
      </c>
      <c r="AO382" s="141" t="s">
        <v>1</v>
      </c>
      <c r="AP382" s="2" t="s">
        <v>1</v>
      </c>
    </row>
    <row r="383" spans="1:42" x14ac:dyDescent="0.25">
      <c r="A383" s="2" t="s">
        <v>666</v>
      </c>
      <c r="B383" s="47">
        <v>44327</v>
      </c>
      <c r="C383" s="2" t="s">
        <v>6</v>
      </c>
      <c r="D383" s="2" t="s">
        <v>49</v>
      </c>
      <c r="E383" s="2" t="s">
        <v>230</v>
      </c>
      <c r="F383" s="2" t="s">
        <v>1185</v>
      </c>
      <c r="G383" s="2" t="s">
        <v>3</v>
      </c>
      <c r="H383" s="2" t="s">
        <v>1934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1035</v>
      </c>
      <c r="P383" s="2" t="s">
        <v>1935</v>
      </c>
      <c r="Q383" s="1">
        <v>230554113</v>
      </c>
      <c r="R383" s="1">
        <v>0</v>
      </c>
      <c r="S383" s="1">
        <v>183549405</v>
      </c>
      <c r="T383" s="1">
        <v>40521300</v>
      </c>
      <c r="U383" s="2" t="s">
        <v>9</v>
      </c>
      <c r="V383" s="1">
        <v>6483408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41" t="s">
        <v>1</v>
      </c>
      <c r="AN383" s="2" t="s">
        <v>1</v>
      </c>
      <c r="AO383" s="141" t="s">
        <v>1</v>
      </c>
      <c r="AP383" s="2" t="s">
        <v>1</v>
      </c>
    </row>
    <row r="384" spans="1:42" x14ac:dyDescent="0.25">
      <c r="A384" s="2" t="s">
        <v>667</v>
      </c>
      <c r="B384" s="47">
        <v>44327</v>
      </c>
      <c r="C384" s="2" t="s">
        <v>6</v>
      </c>
      <c r="D384" s="2" t="s">
        <v>49</v>
      </c>
      <c r="E384" s="2" t="s">
        <v>230</v>
      </c>
      <c r="F384" s="2" t="s">
        <v>1185</v>
      </c>
      <c r="G384" s="2" t="s">
        <v>3</v>
      </c>
      <c r="H384" s="2" t="s">
        <v>1936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1276215903.8399999</v>
      </c>
      <c r="R384" s="1">
        <v>0</v>
      </c>
      <c r="S384" s="1">
        <v>949433457.75</v>
      </c>
      <c r="T384" s="1">
        <v>0</v>
      </c>
      <c r="U384" s="2" t="s">
        <v>0</v>
      </c>
      <c r="V384" s="1">
        <v>0</v>
      </c>
      <c r="W384" s="1">
        <v>281709005.25</v>
      </c>
      <c r="X384" s="2" t="s">
        <v>9</v>
      </c>
      <c r="Y384" s="1">
        <v>45073440.839999996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41" t="s">
        <v>1</v>
      </c>
      <c r="AN384" s="2" t="s">
        <v>1</v>
      </c>
      <c r="AO384" s="141" t="s">
        <v>1</v>
      </c>
      <c r="AP384" s="2" t="s">
        <v>1</v>
      </c>
    </row>
    <row r="385" spans="1:42" x14ac:dyDescent="0.25">
      <c r="A385" s="2" t="s">
        <v>724</v>
      </c>
      <c r="B385" s="47">
        <v>44328</v>
      </c>
      <c r="C385" s="2" t="s">
        <v>6</v>
      </c>
      <c r="D385" s="2" t="s">
        <v>49</v>
      </c>
      <c r="E385" s="2" t="s">
        <v>230</v>
      </c>
      <c r="F385" s="2" t="s">
        <v>1196</v>
      </c>
      <c r="G385" s="2" t="s">
        <v>3</v>
      </c>
      <c r="H385" s="2" t="s">
        <v>1937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2</v>
      </c>
      <c r="P385" s="2" t="s">
        <v>1</v>
      </c>
      <c r="Q385" s="1">
        <v>419120699.39999998</v>
      </c>
      <c r="R385" s="1">
        <v>0</v>
      </c>
      <c r="S385" s="1">
        <v>262596807</v>
      </c>
      <c r="T385" s="1">
        <v>0</v>
      </c>
      <c r="U385" s="2" t="s">
        <v>0</v>
      </c>
      <c r="V385" s="1">
        <v>0</v>
      </c>
      <c r="W385" s="1">
        <v>134934390</v>
      </c>
      <c r="X385" s="2" t="s">
        <v>0</v>
      </c>
      <c r="Y385" s="1">
        <v>21589502.399999999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41" t="s">
        <v>1</v>
      </c>
      <c r="AN385" s="2" t="s">
        <v>1</v>
      </c>
      <c r="AO385" s="141" t="s">
        <v>1</v>
      </c>
      <c r="AP385" s="2" t="s">
        <v>1</v>
      </c>
    </row>
    <row r="386" spans="1:42" x14ac:dyDescent="0.25">
      <c r="A386" s="2" t="s">
        <v>725</v>
      </c>
      <c r="B386" s="47">
        <v>44328</v>
      </c>
      <c r="C386" s="2" t="s">
        <v>6</v>
      </c>
      <c r="D386" s="2" t="s">
        <v>49</v>
      </c>
      <c r="E386" s="2" t="s">
        <v>230</v>
      </c>
      <c r="F386" s="2" t="s">
        <v>1196</v>
      </c>
      <c r="G386" s="2" t="s">
        <v>3</v>
      </c>
      <c r="H386" s="2" t="s">
        <v>1938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1939</v>
      </c>
      <c r="P386" s="2" t="s">
        <v>1940</v>
      </c>
      <c r="Q386" s="1">
        <v>57101233.5</v>
      </c>
      <c r="R386" s="1">
        <v>0</v>
      </c>
      <c r="S386" s="1">
        <v>45940177.5</v>
      </c>
      <c r="T386" s="1">
        <v>9621600</v>
      </c>
      <c r="U386" s="2" t="s">
        <v>9</v>
      </c>
      <c r="V386" s="1">
        <v>1539456</v>
      </c>
      <c r="W386" s="1">
        <v>0</v>
      </c>
      <c r="X386" s="2" t="s">
        <v>0</v>
      </c>
      <c r="Y386" s="1">
        <v>0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41" t="s">
        <v>1</v>
      </c>
      <c r="AN386" s="2" t="s">
        <v>1</v>
      </c>
      <c r="AO386" s="141" t="s">
        <v>1</v>
      </c>
      <c r="AP386" s="2" t="s">
        <v>1</v>
      </c>
    </row>
    <row r="387" spans="1:42" x14ac:dyDescent="0.25">
      <c r="A387" s="2" t="s">
        <v>726</v>
      </c>
      <c r="B387" s="47">
        <v>44328</v>
      </c>
      <c r="C387" s="2" t="s">
        <v>6</v>
      </c>
      <c r="D387" s="2" t="s">
        <v>49</v>
      </c>
      <c r="E387" s="2" t="s">
        <v>230</v>
      </c>
      <c r="F387" s="2" t="s">
        <v>1196</v>
      </c>
      <c r="G387" s="2" t="s">
        <v>3</v>
      </c>
      <c r="H387" s="2" t="s">
        <v>1941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761758382.70000005</v>
      </c>
      <c r="R387" s="1">
        <v>0</v>
      </c>
      <c r="S387" s="1">
        <v>643303741.5</v>
      </c>
      <c r="T387" s="1">
        <v>0</v>
      </c>
      <c r="U387" s="2" t="s">
        <v>0</v>
      </c>
      <c r="V387" s="1">
        <v>0</v>
      </c>
      <c r="W387" s="1">
        <v>102116070</v>
      </c>
      <c r="X387" s="2" t="s">
        <v>0</v>
      </c>
      <c r="Y387" s="1">
        <v>16338571.200000001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41" t="s">
        <v>1</v>
      </c>
      <c r="AN387" s="2" t="s">
        <v>1</v>
      </c>
      <c r="AO387" s="141" t="s">
        <v>1</v>
      </c>
      <c r="AP387" s="2" t="s">
        <v>1</v>
      </c>
    </row>
    <row r="388" spans="1:42" x14ac:dyDescent="0.25">
      <c r="A388" s="2" t="s">
        <v>727</v>
      </c>
      <c r="B388" s="47">
        <v>44328</v>
      </c>
      <c r="C388" s="2" t="s">
        <v>6</v>
      </c>
      <c r="D388" s="2" t="s">
        <v>49</v>
      </c>
      <c r="E388" s="2" t="s">
        <v>230</v>
      </c>
      <c r="F388" s="2" t="s">
        <v>1196</v>
      </c>
      <c r="G388" s="2" t="s">
        <v>3</v>
      </c>
      <c r="H388" s="2" t="s">
        <v>1942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1943</v>
      </c>
      <c r="P388" s="2" t="s">
        <v>1944</v>
      </c>
      <c r="Q388" s="1">
        <v>34554312</v>
      </c>
      <c r="R388" s="1">
        <v>0</v>
      </c>
      <c r="S388" s="1">
        <v>0</v>
      </c>
      <c r="T388" s="1">
        <v>29788200</v>
      </c>
      <c r="U388" s="2" t="s">
        <v>9</v>
      </c>
      <c r="V388" s="1">
        <v>4766112</v>
      </c>
      <c r="W388" s="1">
        <v>0</v>
      </c>
      <c r="X388" s="2" t="s">
        <v>0</v>
      </c>
      <c r="Y388" s="1">
        <v>0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41" t="s">
        <v>1</v>
      </c>
      <c r="AN388" s="2" t="s">
        <v>1</v>
      </c>
      <c r="AO388" s="141" t="s">
        <v>1</v>
      </c>
      <c r="AP388" s="2" t="s">
        <v>1</v>
      </c>
    </row>
    <row r="389" spans="1:42" x14ac:dyDescent="0.25">
      <c r="A389" s="2" t="s">
        <v>728</v>
      </c>
      <c r="B389" s="47">
        <v>44328</v>
      </c>
      <c r="C389" s="2" t="s">
        <v>6</v>
      </c>
      <c r="D389" s="2" t="s">
        <v>49</v>
      </c>
      <c r="E389" s="2" t="s">
        <v>230</v>
      </c>
      <c r="F389" s="2" t="s">
        <v>1196</v>
      </c>
      <c r="G389" s="2" t="s">
        <v>3</v>
      </c>
      <c r="H389" s="2" t="s">
        <v>1945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2</v>
      </c>
      <c r="P389" s="2" t="s">
        <v>1</v>
      </c>
      <c r="Q389" s="1">
        <v>325062073.80000001</v>
      </c>
      <c r="R389" s="1">
        <v>0</v>
      </c>
      <c r="S389" s="1">
        <v>257599672.5</v>
      </c>
      <c r="T389" s="1">
        <v>0</v>
      </c>
      <c r="U389" s="2" t="s">
        <v>0</v>
      </c>
      <c r="V389" s="1">
        <v>0</v>
      </c>
      <c r="W389" s="1">
        <v>58157242.5</v>
      </c>
      <c r="X389" s="2" t="s">
        <v>9</v>
      </c>
      <c r="Y389" s="1">
        <v>9305158.8000000007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41" t="s">
        <v>1</v>
      </c>
      <c r="AN389" s="2" t="s">
        <v>1</v>
      </c>
      <c r="AO389" s="141" t="s">
        <v>1</v>
      </c>
      <c r="AP389" s="2" t="s">
        <v>1</v>
      </c>
    </row>
    <row r="390" spans="1:42" x14ac:dyDescent="0.25">
      <c r="A390" s="2" t="s">
        <v>798</v>
      </c>
      <c r="B390" s="47">
        <v>44329</v>
      </c>
      <c r="C390" s="2" t="s">
        <v>6</v>
      </c>
      <c r="D390" s="2" t="s">
        <v>49</v>
      </c>
      <c r="E390" s="2" t="s">
        <v>230</v>
      </c>
      <c r="F390" s="2" t="s">
        <v>1200</v>
      </c>
      <c r="G390" s="2" t="s">
        <v>3</v>
      </c>
      <c r="H390" s="2" t="s">
        <v>1946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1901469839.3</v>
      </c>
      <c r="R390" s="1">
        <v>0</v>
      </c>
      <c r="S390" s="1">
        <v>1375166981.6999998</v>
      </c>
      <c r="T390" s="1">
        <v>0</v>
      </c>
      <c r="U390" s="2" t="s">
        <v>0</v>
      </c>
      <c r="V390" s="1">
        <v>0</v>
      </c>
      <c r="W390" s="1">
        <v>453709360</v>
      </c>
      <c r="X390" s="2" t="s">
        <v>0</v>
      </c>
      <c r="Y390" s="1">
        <v>72593497.600000009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41" t="s">
        <v>1</v>
      </c>
      <c r="AN390" s="2" t="s">
        <v>1</v>
      </c>
      <c r="AO390" s="141" t="s">
        <v>1</v>
      </c>
      <c r="AP390" s="2" t="s">
        <v>1</v>
      </c>
    </row>
    <row r="391" spans="1:42" x14ac:dyDescent="0.25">
      <c r="A391" s="2" t="s">
        <v>866</v>
      </c>
      <c r="B391" s="47">
        <v>44330</v>
      </c>
      <c r="C391" s="2" t="s">
        <v>6</v>
      </c>
      <c r="D391" s="2" t="s">
        <v>49</v>
      </c>
      <c r="E391" s="2" t="s">
        <v>230</v>
      </c>
      <c r="F391" s="2" t="s">
        <v>1206</v>
      </c>
      <c r="G391" s="2" t="s">
        <v>3</v>
      </c>
      <c r="H391" s="2" t="s">
        <v>1947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2</v>
      </c>
      <c r="P391" s="2" t="s">
        <v>1</v>
      </c>
      <c r="Q391" s="1">
        <v>2979071264.3275995</v>
      </c>
      <c r="R391" s="1">
        <v>0</v>
      </c>
      <c r="S391" s="1">
        <v>1988096415.6999989</v>
      </c>
      <c r="T391" s="1">
        <v>0</v>
      </c>
      <c r="U391" s="2" t="s">
        <v>0</v>
      </c>
      <c r="V391" s="1">
        <v>0</v>
      </c>
      <c r="W391" s="1">
        <v>854288662.61000001</v>
      </c>
      <c r="X391" s="2" t="s">
        <v>0</v>
      </c>
      <c r="Y391" s="1">
        <v>136686186.0176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41" t="s">
        <v>1</v>
      </c>
      <c r="AN391" s="2" t="s">
        <v>1</v>
      </c>
      <c r="AO391" s="141" t="s">
        <v>1</v>
      </c>
      <c r="AP391" s="2" t="s">
        <v>1</v>
      </c>
    </row>
    <row r="392" spans="1:42" x14ac:dyDescent="0.25">
      <c r="A392" s="2" t="s">
        <v>927</v>
      </c>
      <c r="B392" s="47">
        <v>44331</v>
      </c>
      <c r="C392" s="2" t="s">
        <v>6</v>
      </c>
      <c r="D392" s="2" t="s">
        <v>49</v>
      </c>
      <c r="E392" s="2" t="s">
        <v>230</v>
      </c>
      <c r="F392" s="2" t="s">
        <v>1210</v>
      </c>
      <c r="G392" s="2" t="s">
        <v>3</v>
      </c>
      <c r="H392" s="2" t="s">
        <v>1948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4052410891.3395987</v>
      </c>
      <c r="R392" s="1">
        <v>0</v>
      </c>
      <c r="S392" s="1">
        <v>3089051987.9000001</v>
      </c>
      <c r="T392" s="1">
        <v>0</v>
      </c>
      <c r="U392" s="2" t="s">
        <v>0</v>
      </c>
      <c r="V392" s="1">
        <v>0</v>
      </c>
      <c r="W392" s="1">
        <v>830481813.31000006</v>
      </c>
      <c r="X392" s="2" t="s">
        <v>9</v>
      </c>
      <c r="Y392" s="1">
        <v>132877090.12959999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41" t="s">
        <v>1</v>
      </c>
      <c r="AN392" s="2" t="s">
        <v>1</v>
      </c>
      <c r="AO392" s="141" t="s">
        <v>1</v>
      </c>
      <c r="AP392" s="2" t="s">
        <v>1</v>
      </c>
    </row>
    <row r="393" spans="1:42" x14ac:dyDescent="0.25">
      <c r="A393" s="2" t="s">
        <v>928</v>
      </c>
      <c r="B393" s="47">
        <v>44331</v>
      </c>
      <c r="C393" s="2" t="s">
        <v>6</v>
      </c>
      <c r="D393" s="2" t="s">
        <v>49</v>
      </c>
      <c r="E393" s="2" t="s">
        <v>230</v>
      </c>
      <c r="F393" s="2" t="s">
        <v>1210</v>
      </c>
      <c r="G393" s="2" t="s">
        <v>3</v>
      </c>
      <c r="H393" s="2" t="s">
        <v>1949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1229</v>
      </c>
      <c r="P393" s="2" t="s">
        <v>1950</v>
      </c>
      <c r="Q393" s="1">
        <v>57992239.935999997</v>
      </c>
      <c r="R393" s="1">
        <v>0</v>
      </c>
      <c r="S393" s="1">
        <v>26533562.399999999</v>
      </c>
      <c r="T393" s="1">
        <v>27119549.600000001</v>
      </c>
      <c r="U393" s="2" t="s">
        <v>9</v>
      </c>
      <c r="V393" s="1">
        <v>4339127.9359999998</v>
      </c>
      <c r="W393" s="1">
        <v>0</v>
      </c>
      <c r="X393" s="2" t="s">
        <v>0</v>
      </c>
      <c r="Y393" s="1">
        <v>0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41" t="s">
        <v>1</v>
      </c>
      <c r="AN393" s="2" t="s">
        <v>1</v>
      </c>
      <c r="AO393" s="141" t="s">
        <v>1</v>
      </c>
      <c r="AP393" s="2" t="s">
        <v>1</v>
      </c>
    </row>
    <row r="394" spans="1:42" x14ac:dyDescent="0.25">
      <c r="A394" s="2" t="s">
        <v>929</v>
      </c>
      <c r="B394" s="47">
        <v>44331</v>
      </c>
      <c r="C394" s="2" t="s">
        <v>6</v>
      </c>
      <c r="D394" s="2" t="s">
        <v>49</v>
      </c>
      <c r="E394" s="2" t="s">
        <v>230</v>
      </c>
      <c r="F394" s="2" t="s">
        <v>1210</v>
      </c>
      <c r="G394" s="2" t="s">
        <v>3</v>
      </c>
      <c r="H394" s="2" t="s">
        <v>1951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2141414750.092</v>
      </c>
      <c r="R394" s="1">
        <v>0</v>
      </c>
      <c r="S394" s="1">
        <v>1564687630.7000003</v>
      </c>
      <c r="T394" s="1">
        <v>0</v>
      </c>
      <c r="U394" s="2" t="s">
        <v>0</v>
      </c>
      <c r="V394" s="1">
        <v>0</v>
      </c>
      <c r="W394" s="1">
        <v>497178551.20000005</v>
      </c>
      <c r="X394" s="2" t="s">
        <v>0</v>
      </c>
      <c r="Y394" s="1">
        <v>79548568.191999987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41" t="s">
        <v>1</v>
      </c>
      <c r="AN394" s="2" t="s">
        <v>1</v>
      </c>
      <c r="AO394" s="141" t="s">
        <v>1</v>
      </c>
      <c r="AP394" s="2" t="s">
        <v>1</v>
      </c>
    </row>
    <row r="395" spans="1:42" x14ac:dyDescent="0.25">
      <c r="A395" s="2" t="s">
        <v>277</v>
      </c>
      <c r="B395" s="47">
        <v>44317</v>
      </c>
      <c r="C395" s="2" t="s">
        <v>35</v>
      </c>
      <c r="D395" s="2" t="s">
        <v>14</v>
      </c>
      <c r="E395" s="2" t="s">
        <v>181</v>
      </c>
      <c r="F395" s="2" t="s">
        <v>1952</v>
      </c>
      <c r="G395" s="2" t="s">
        <v>3</v>
      </c>
      <c r="H395" s="2" t="s">
        <v>1953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1413047734.95</v>
      </c>
      <c r="R395" s="1">
        <v>0</v>
      </c>
      <c r="S395" s="1">
        <v>1348827954.1500001</v>
      </c>
      <c r="T395" s="1">
        <v>0</v>
      </c>
      <c r="U395" s="2" t="s">
        <v>0</v>
      </c>
      <c r="V395" s="1">
        <v>0</v>
      </c>
      <c r="W395" s="1">
        <v>55361880</v>
      </c>
      <c r="X395" s="2" t="s">
        <v>9</v>
      </c>
      <c r="Y395" s="1">
        <v>8857900.7999999989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41" t="s">
        <v>1</v>
      </c>
      <c r="AN395" s="2" t="s">
        <v>1</v>
      </c>
      <c r="AO395" s="141" t="s">
        <v>1</v>
      </c>
      <c r="AP395" s="2" t="s">
        <v>1</v>
      </c>
    </row>
    <row r="396" spans="1:42" x14ac:dyDescent="0.25">
      <c r="A396" s="2" t="s">
        <v>273</v>
      </c>
      <c r="B396" s="47">
        <v>44318</v>
      </c>
      <c r="C396" s="2" t="s">
        <v>35</v>
      </c>
      <c r="D396" s="2" t="s">
        <v>14</v>
      </c>
      <c r="E396" s="2" t="s">
        <v>181</v>
      </c>
      <c r="F396" s="2" t="s">
        <v>1954</v>
      </c>
      <c r="G396" s="2" t="s">
        <v>3</v>
      </c>
      <c r="H396" s="2" t="s">
        <v>1955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2</v>
      </c>
      <c r="P396" s="2" t="s">
        <v>1</v>
      </c>
      <c r="Q396" s="1">
        <v>132876225.14999999</v>
      </c>
      <c r="R396" s="1">
        <v>0</v>
      </c>
      <c r="S396" s="1">
        <v>123918078.75</v>
      </c>
      <c r="T396" s="1">
        <v>0</v>
      </c>
      <c r="U396" s="2" t="s">
        <v>0</v>
      </c>
      <c r="V396" s="1">
        <v>0</v>
      </c>
      <c r="W396" s="1">
        <v>7722540</v>
      </c>
      <c r="X396" s="2" t="s">
        <v>0</v>
      </c>
      <c r="Y396" s="1">
        <v>1235606.4000000001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41" t="s">
        <v>1</v>
      </c>
      <c r="AN396" s="2" t="s">
        <v>1</v>
      </c>
      <c r="AO396" s="141" t="s">
        <v>1</v>
      </c>
      <c r="AP396" s="2" t="s">
        <v>1</v>
      </c>
    </row>
    <row r="397" spans="1:42" x14ac:dyDescent="0.25">
      <c r="A397" s="2" t="s">
        <v>272</v>
      </c>
      <c r="B397" s="47">
        <v>44318</v>
      </c>
      <c r="C397" s="2" t="s">
        <v>35</v>
      </c>
      <c r="D397" s="2" t="s">
        <v>14</v>
      </c>
      <c r="E397" s="2" t="s">
        <v>181</v>
      </c>
      <c r="F397" s="2" t="s">
        <v>1956</v>
      </c>
      <c r="G397" s="2" t="s">
        <v>3</v>
      </c>
      <c r="H397" s="2" t="s">
        <v>1957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1280</v>
      </c>
      <c r="P397" s="2" t="s">
        <v>1958</v>
      </c>
      <c r="Q397" s="1">
        <v>708750</v>
      </c>
      <c r="R397" s="1">
        <v>0</v>
      </c>
      <c r="S397" s="1">
        <v>708750</v>
      </c>
      <c r="T397" s="1">
        <v>0</v>
      </c>
      <c r="U397" s="2" t="s">
        <v>0</v>
      </c>
      <c r="V397" s="1">
        <v>0</v>
      </c>
      <c r="W397" s="1">
        <v>0</v>
      </c>
      <c r="X397" s="2" t="s">
        <v>0</v>
      </c>
      <c r="Y397" s="1">
        <v>0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41" t="s">
        <v>1</v>
      </c>
      <c r="AN397" s="2" t="s">
        <v>1</v>
      </c>
      <c r="AO397" s="141" t="s">
        <v>1</v>
      </c>
      <c r="AP397" s="2" t="s">
        <v>1</v>
      </c>
    </row>
    <row r="398" spans="1:42" x14ac:dyDescent="0.25">
      <c r="A398" s="2" t="s">
        <v>271</v>
      </c>
      <c r="B398" s="47">
        <v>44318</v>
      </c>
      <c r="C398" s="2" t="s">
        <v>35</v>
      </c>
      <c r="D398" s="2" t="s">
        <v>14</v>
      </c>
      <c r="E398" s="2" t="s">
        <v>181</v>
      </c>
      <c r="F398" s="2" t="s">
        <v>1954</v>
      </c>
      <c r="G398" s="2" t="s">
        <v>3</v>
      </c>
      <c r="H398" s="2" t="s">
        <v>1959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815320907.77499986</v>
      </c>
      <c r="R398" s="1">
        <v>0</v>
      </c>
      <c r="S398" s="1">
        <v>765005327.77499986</v>
      </c>
      <c r="T398" s="1">
        <v>0</v>
      </c>
      <c r="U398" s="2" t="s">
        <v>0</v>
      </c>
      <c r="V398" s="1">
        <v>0</v>
      </c>
      <c r="W398" s="1">
        <v>43375500</v>
      </c>
      <c r="X398" s="2" t="s">
        <v>0</v>
      </c>
      <c r="Y398" s="1">
        <v>6940080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41" t="s">
        <v>1</v>
      </c>
      <c r="AN398" s="2" t="s">
        <v>1</v>
      </c>
      <c r="AO398" s="141" t="s">
        <v>1</v>
      </c>
      <c r="AP398" s="2" t="s">
        <v>1</v>
      </c>
    </row>
    <row r="399" spans="1:42" x14ac:dyDescent="0.25">
      <c r="A399" s="2" t="s">
        <v>267</v>
      </c>
      <c r="B399" s="47">
        <v>44319</v>
      </c>
      <c r="C399" s="2" t="s">
        <v>35</v>
      </c>
      <c r="D399" s="2" t="s">
        <v>14</v>
      </c>
      <c r="E399" s="2" t="s">
        <v>181</v>
      </c>
      <c r="F399" s="2" t="s">
        <v>1960</v>
      </c>
      <c r="G399" s="2" t="s">
        <v>3</v>
      </c>
      <c r="H399" s="2" t="s">
        <v>1961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298585257.37500006</v>
      </c>
      <c r="R399" s="1">
        <v>0</v>
      </c>
      <c r="S399" s="1">
        <v>288203147.17500007</v>
      </c>
      <c r="T399" s="1">
        <v>0</v>
      </c>
      <c r="U399" s="2" t="s">
        <v>0</v>
      </c>
      <c r="V399" s="1">
        <v>0</v>
      </c>
      <c r="W399" s="1">
        <v>8950095</v>
      </c>
      <c r="X399" s="2" t="s">
        <v>0</v>
      </c>
      <c r="Y399" s="1">
        <v>1432015.2000000002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41" t="s">
        <v>1</v>
      </c>
      <c r="AN399" s="2" t="s">
        <v>1</v>
      </c>
      <c r="AO399" s="141" t="s">
        <v>1</v>
      </c>
      <c r="AP399" s="2" t="s">
        <v>1</v>
      </c>
    </row>
    <row r="400" spans="1:42" x14ac:dyDescent="0.25">
      <c r="A400" s="2" t="s">
        <v>266</v>
      </c>
      <c r="B400" s="47">
        <v>44319</v>
      </c>
      <c r="C400" s="2" t="s">
        <v>35</v>
      </c>
      <c r="D400" s="2" t="s">
        <v>14</v>
      </c>
      <c r="E400" s="2" t="s">
        <v>181</v>
      </c>
      <c r="F400" s="2" t="s">
        <v>1962</v>
      </c>
      <c r="G400" s="2" t="s">
        <v>3</v>
      </c>
      <c r="H400" s="2" t="s">
        <v>1963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1964</v>
      </c>
      <c r="P400" s="2" t="s">
        <v>1965</v>
      </c>
      <c r="Q400" s="1">
        <v>9096723.1500000004</v>
      </c>
      <c r="R400" s="1">
        <v>0</v>
      </c>
      <c r="S400" s="1">
        <v>5383893.75</v>
      </c>
      <c r="T400" s="1">
        <v>3200715</v>
      </c>
      <c r="U400" s="2" t="s">
        <v>9</v>
      </c>
      <c r="V400" s="1">
        <v>512114.4</v>
      </c>
      <c r="W400" s="1">
        <v>0</v>
      </c>
      <c r="X400" s="2" t="s">
        <v>0</v>
      </c>
      <c r="Y400" s="1">
        <v>0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41" t="s">
        <v>1</v>
      </c>
      <c r="AN400" s="2" t="s">
        <v>1</v>
      </c>
      <c r="AO400" s="141" t="s">
        <v>1</v>
      </c>
      <c r="AP400" s="2" t="s">
        <v>1</v>
      </c>
    </row>
    <row r="401" spans="1:42" x14ac:dyDescent="0.25">
      <c r="A401" s="2" t="s">
        <v>265</v>
      </c>
      <c r="B401" s="47">
        <v>44319</v>
      </c>
      <c r="C401" s="2" t="s">
        <v>35</v>
      </c>
      <c r="D401" s="2" t="s">
        <v>14</v>
      </c>
      <c r="E401" s="2" t="s">
        <v>181</v>
      </c>
      <c r="F401" s="2" t="s">
        <v>1960</v>
      </c>
      <c r="G401" s="2" t="s">
        <v>3</v>
      </c>
      <c r="H401" s="2" t="s">
        <v>1966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421530010.63500005</v>
      </c>
      <c r="R401" s="1">
        <v>0</v>
      </c>
      <c r="S401" s="1">
        <v>394859135.77500004</v>
      </c>
      <c r="T401" s="1">
        <v>0</v>
      </c>
      <c r="U401" s="2" t="s">
        <v>0</v>
      </c>
      <c r="V401" s="1">
        <v>0</v>
      </c>
      <c r="W401" s="1">
        <v>22992133.5</v>
      </c>
      <c r="X401" s="2" t="s">
        <v>0</v>
      </c>
      <c r="Y401" s="1">
        <v>3678741.3599999994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41" t="s">
        <v>1</v>
      </c>
      <c r="AN401" s="2" t="s">
        <v>1</v>
      </c>
      <c r="AO401" s="141" t="s">
        <v>1</v>
      </c>
      <c r="AP401" s="2" t="s">
        <v>1</v>
      </c>
    </row>
    <row r="402" spans="1:42" x14ac:dyDescent="0.25">
      <c r="A402" s="2" t="s">
        <v>258</v>
      </c>
      <c r="B402" s="47">
        <v>44320</v>
      </c>
      <c r="C402" s="2" t="s">
        <v>35</v>
      </c>
      <c r="D402" s="2" t="s">
        <v>14</v>
      </c>
      <c r="E402" s="2" t="s">
        <v>181</v>
      </c>
      <c r="F402" s="2" t="s">
        <v>1967</v>
      </c>
      <c r="G402" s="2" t="s">
        <v>3</v>
      </c>
      <c r="H402" s="2" t="s">
        <v>1968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416591778.42500007</v>
      </c>
      <c r="R402" s="1">
        <v>0</v>
      </c>
      <c r="S402" s="1">
        <v>395203669.42500001</v>
      </c>
      <c r="T402" s="1">
        <v>0</v>
      </c>
      <c r="U402" s="2" t="s">
        <v>0</v>
      </c>
      <c r="V402" s="1">
        <v>0</v>
      </c>
      <c r="W402" s="1">
        <v>18438025</v>
      </c>
      <c r="X402" s="2" t="s">
        <v>0</v>
      </c>
      <c r="Y402" s="1">
        <v>2950084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41" t="s">
        <v>1</v>
      </c>
      <c r="AN402" s="2" t="s">
        <v>1</v>
      </c>
      <c r="AO402" s="141" t="s">
        <v>1</v>
      </c>
      <c r="AP402" s="2" t="s">
        <v>1</v>
      </c>
    </row>
    <row r="403" spans="1:42" x14ac:dyDescent="0.25">
      <c r="A403" s="2" t="s">
        <v>257</v>
      </c>
      <c r="B403" s="47">
        <v>44320</v>
      </c>
      <c r="C403" s="2" t="s">
        <v>35</v>
      </c>
      <c r="D403" s="2" t="s">
        <v>14</v>
      </c>
      <c r="E403" s="2" t="s">
        <v>181</v>
      </c>
      <c r="F403" s="2" t="s">
        <v>1969</v>
      </c>
      <c r="G403" s="2" t="s">
        <v>3</v>
      </c>
      <c r="H403" s="2" t="s">
        <v>1970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1281</v>
      </c>
      <c r="P403" s="2" t="s">
        <v>1282</v>
      </c>
      <c r="Q403" s="1">
        <v>101209500</v>
      </c>
      <c r="R403" s="1">
        <v>0</v>
      </c>
      <c r="S403" s="1">
        <v>101209500</v>
      </c>
      <c r="T403" s="1">
        <v>0</v>
      </c>
      <c r="U403" s="2" t="s">
        <v>0</v>
      </c>
      <c r="V403" s="1">
        <v>0</v>
      </c>
      <c r="W403" s="1">
        <v>0</v>
      </c>
      <c r="X403" s="2" t="s">
        <v>0</v>
      </c>
      <c r="Y403" s="1">
        <v>0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41" t="s">
        <v>1</v>
      </c>
      <c r="AN403" s="2" t="s">
        <v>1</v>
      </c>
      <c r="AO403" s="141" t="s">
        <v>1</v>
      </c>
      <c r="AP403" s="2" t="s">
        <v>1</v>
      </c>
    </row>
    <row r="404" spans="1:42" x14ac:dyDescent="0.25">
      <c r="A404" s="2" t="s">
        <v>256</v>
      </c>
      <c r="B404" s="47">
        <v>44320</v>
      </c>
      <c r="C404" s="2" t="s">
        <v>35</v>
      </c>
      <c r="D404" s="2" t="s">
        <v>14</v>
      </c>
      <c r="E404" s="2" t="s">
        <v>181</v>
      </c>
      <c r="F404" s="2" t="s">
        <v>1969</v>
      </c>
      <c r="G404" s="2" t="s">
        <v>3</v>
      </c>
      <c r="H404" s="2" t="s">
        <v>1971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1277</v>
      </c>
      <c r="P404" s="2" t="s">
        <v>1278</v>
      </c>
      <c r="Q404" s="1">
        <v>8930250</v>
      </c>
      <c r="R404" s="1">
        <v>0</v>
      </c>
      <c r="S404" s="1">
        <v>8930250</v>
      </c>
      <c r="T404" s="1">
        <v>0</v>
      </c>
      <c r="U404" s="2" t="s">
        <v>0</v>
      </c>
      <c r="V404" s="1">
        <v>0</v>
      </c>
      <c r="W404" s="1">
        <v>0</v>
      </c>
      <c r="X404" s="2" t="s">
        <v>0</v>
      </c>
      <c r="Y404" s="1">
        <v>0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41" t="s">
        <v>1</v>
      </c>
      <c r="AN404" s="2" t="s">
        <v>1</v>
      </c>
      <c r="AO404" s="141" t="s">
        <v>1</v>
      </c>
      <c r="AP404" s="2" t="s">
        <v>1</v>
      </c>
    </row>
    <row r="405" spans="1:42" x14ac:dyDescent="0.25">
      <c r="A405" s="2" t="s">
        <v>255</v>
      </c>
      <c r="B405" s="47">
        <v>44320</v>
      </c>
      <c r="C405" s="2" t="s">
        <v>35</v>
      </c>
      <c r="D405" s="2" t="s">
        <v>14</v>
      </c>
      <c r="E405" s="2" t="s">
        <v>181</v>
      </c>
      <c r="F405" s="2" t="s">
        <v>1967</v>
      </c>
      <c r="G405" s="2" t="s">
        <v>3</v>
      </c>
      <c r="H405" s="2" t="s">
        <v>1972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216149571.22500002</v>
      </c>
      <c r="R405" s="1">
        <v>0</v>
      </c>
      <c r="S405" s="1">
        <v>200722748.625</v>
      </c>
      <c r="T405" s="1">
        <v>0</v>
      </c>
      <c r="U405" s="2" t="s">
        <v>0</v>
      </c>
      <c r="V405" s="1">
        <v>0</v>
      </c>
      <c r="W405" s="1">
        <v>13298985</v>
      </c>
      <c r="X405" s="2" t="s">
        <v>0</v>
      </c>
      <c r="Y405" s="1">
        <v>2127837.6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41" t="s">
        <v>1</v>
      </c>
      <c r="AN405" s="2" t="s">
        <v>1</v>
      </c>
      <c r="AO405" s="141" t="s">
        <v>1</v>
      </c>
      <c r="AP405" s="2" t="s">
        <v>1</v>
      </c>
    </row>
    <row r="406" spans="1:42" x14ac:dyDescent="0.25">
      <c r="A406" s="2" t="s">
        <v>254</v>
      </c>
      <c r="B406" s="47">
        <v>44320</v>
      </c>
      <c r="C406" s="2" t="s">
        <v>35</v>
      </c>
      <c r="D406" s="2" t="s">
        <v>14</v>
      </c>
      <c r="E406" s="2" t="s">
        <v>181</v>
      </c>
      <c r="F406" s="2" t="s">
        <v>1969</v>
      </c>
      <c r="G406" s="2" t="s">
        <v>3</v>
      </c>
      <c r="H406" s="2" t="s">
        <v>1973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1974</v>
      </c>
      <c r="P406" s="2" t="s">
        <v>1975</v>
      </c>
      <c r="Q406" s="1">
        <v>18365002.425000001</v>
      </c>
      <c r="R406" s="1">
        <v>0</v>
      </c>
      <c r="S406" s="1">
        <v>18322250.625</v>
      </c>
      <c r="T406" s="1">
        <v>36855</v>
      </c>
      <c r="U406" s="2" t="s">
        <v>9</v>
      </c>
      <c r="V406" s="1">
        <v>5896.8</v>
      </c>
      <c r="W406" s="1">
        <v>0</v>
      </c>
      <c r="X406" s="2" t="s">
        <v>0</v>
      </c>
      <c r="Y406" s="1">
        <v>0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41" t="s">
        <v>1</v>
      </c>
      <c r="AN406" s="2" t="s">
        <v>1</v>
      </c>
      <c r="AO406" s="141" t="s">
        <v>1</v>
      </c>
      <c r="AP406" s="2" t="s">
        <v>1</v>
      </c>
    </row>
    <row r="407" spans="1:42" x14ac:dyDescent="0.25">
      <c r="A407" s="2" t="s">
        <v>253</v>
      </c>
      <c r="B407" s="47">
        <v>44320</v>
      </c>
      <c r="C407" s="2" t="s">
        <v>35</v>
      </c>
      <c r="D407" s="2" t="s">
        <v>14</v>
      </c>
      <c r="E407" s="2" t="s">
        <v>181</v>
      </c>
      <c r="F407" s="2" t="s">
        <v>1967</v>
      </c>
      <c r="G407" s="2" t="s">
        <v>3</v>
      </c>
      <c r="H407" s="2" t="s">
        <v>1976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182534978.17500001</v>
      </c>
      <c r="R407" s="1">
        <v>0</v>
      </c>
      <c r="S407" s="1">
        <v>167045672.17500001</v>
      </c>
      <c r="T407" s="1">
        <v>0</v>
      </c>
      <c r="U407" s="2" t="s">
        <v>0</v>
      </c>
      <c r="V407" s="1">
        <v>0</v>
      </c>
      <c r="W407" s="1">
        <v>13352850</v>
      </c>
      <c r="X407" s="2" t="s">
        <v>0</v>
      </c>
      <c r="Y407" s="1">
        <v>2136456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41" t="s">
        <v>1</v>
      </c>
      <c r="AN407" s="2" t="s">
        <v>1</v>
      </c>
      <c r="AO407" s="141" t="s">
        <v>1</v>
      </c>
      <c r="AP407" s="2" t="s">
        <v>1</v>
      </c>
    </row>
    <row r="408" spans="1:42" x14ac:dyDescent="0.25">
      <c r="A408" s="2" t="s">
        <v>244</v>
      </c>
      <c r="B408" s="47">
        <v>44321</v>
      </c>
      <c r="C408" s="2" t="s">
        <v>35</v>
      </c>
      <c r="D408" s="2" t="s">
        <v>14</v>
      </c>
      <c r="E408" s="2" t="s">
        <v>181</v>
      </c>
      <c r="F408" s="2" t="s">
        <v>1977</v>
      </c>
      <c r="G408" s="2" t="s">
        <v>3</v>
      </c>
      <c r="H408" s="2" t="s">
        <v>1978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827173130.37500012</v>
      </c>
      <c r="R408" s="1">
        <v>0</v>
      </c>
      <c r="S408" s="1">
        <v>803562443.97500014</v>
      </c>
      <c r="T408" s="1">
        <v>0</v>
      </c>
      <c r="U408" s="2" t="s">
        <v>0</v>
      </c>
      <c r="V408" s="1">
        <v>0</v>
      </c>
      <c r="W408" s="1">
        <v>20354040</v>
      </c>
      <c r="X408" s="2" t="s">
        <v>0</v>
      </c>
      <c r="Y408" s="1">
        <v>3256646.4000000004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41" t="s">
        <v>1</v>
      </c>
      <c r="AN408" s="2" t="s">
        <v>1</v>
      </c>
      <c r="AO408" s="141" t="s">
        <v>1</v>
      </c>
      <c r="AP408" s="2" t="s">
        <v>1</v>
      </c>
    </row>
    <row r="409" spans="1:42" x14ac:dyDescent="0.25">
      <c r="A409" s="2" t="s">
        <v>243</v>
      </c>
      <c r="B409" s="47">
        <v>44321</v>
      </c>
      <c r="C409" s="2" t="s">
        <v>35</v>
      </c>
      <c r="D409" s="2" t="s">
        <v>14</v>
      </c>
      <c r="E409" s="2" t="s">
        <v>181</v>
      </c>
      <c r="F409" s="2" t="s">
        <v>1979</v>
      </c>
      <c r="G409" s="2" t="s">
        <v>13</v>
      </c>
      <c r="H409" s="2" t="s">
        <v>1</v>
      </c>
      <c r="I409" s="1" t="s">
        <v>1980</v>
      </c>
      <c r="J409" s="1" t="s">
        <v>1</v>
      </c>
      <c r="K409" s="1" t="s">
        <v>1981</v>
      </c>
      <c r="L409" s="1" t="s">
        <v>1982</v>
      </c>
      <c r="M409" s="1">
        <v>5748610</v>
      </c>
      <c r="N409" s="2" t="s">
        <v>12</v>
      </c>
      <c r="O409" s="2" t="s">
        <v>1983</v>
      </c>
      <c r="P409" s="2" t="s">
        <v>1984</v>
      </c>
      <c r="Q409" s="1">
        <v>-2870000</v>
      </c>
      <c r="R409" s="1">
        <v>0</v>
      </c>
      <c r="S409" s="1">
        <v>-2870000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41" t="s">
        <v>1</v>
      </c>
      <c r="AN409" s="2" t="s">
        <v>1</v>
      </c>
      <c r="AO409" s="141" t="s">
        <v>1</v>
      </c>
      <c r="AP409" s="2" t="s">
        <v>1</v>
      </c>
    </row>
    <row r="410" spans="1:42" x14ac:dyDescent="0.25">
      <c r="A410" s="2" t="s">
        <v>239</v>
      </c>
      <c r="B410" s="47">
        <v>44322</v>
      </c>
      <c r="C410" s="2" t="s">
        <v>35</v>
      </c>
      <c r="D410" s="2" t="s">
        <v>14</v>
      </c>
      <c r="E410" s="2" t="s">
        <v>181</v>
      </c>
      <c r="F410" s="2" t="s">
        <v>1985</v>
      </c>
      <c r="G410" s="2" t="s">
        <v>3</v>
      </c>
      <c r="H410" s="2" t="s">
        <v>1986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173885034.40000001</v>
      </c>
      <c r="R410" s="1">
        <v>0</v>
      </c>
      <c r="S410" s="1">
        <v>169194191.59999999</v>
      </c>
      <c r="T410" s="1">
        <v>0</v>
      </c>
      <c r="U410" s="2" t="s">
        <v>0</v>
      </c>
      <c r="V410" s="1">
        <v>0</v>
      </c>
      <c r="W410" s="1">
        <v>4043830</v>
      </c>
      <c r="X410" s="2" t="s">
        <v>0</v>
      </c>
      <c r="Y410" s="1">
        <v>647012.80000000005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41" t="s">
        <v>1</v>
      </c>
      <c r="AN410" s="2" t="s">
        <v>1</v>
      </c>
      <c r="AO410" s="141" t="s">
        <v>1</v>
      </c>
      <c r="AP410" s="2" t="s">
        <v>1</v>
      </c>
    </row>
    <row r="411" spans="1:42" x14ac:dyDescent="0.25">
      <c r="A411" s="2" t="s">
        <v>238</v>
      </c>
      <c r="B411" s="47">
        <v>44322</v>
      </c>
      <c r="C411" s="2" t="s">
        <v>35</v>
      </c>
      <c r="D411" s="2" t="s">
        <v>14</v>
      </c>
      <c r="E411" s="2" t="s">
        <v>181</v>
      </c>
      <c r="F411" s="2" t="s">
        <v>1987</v>
      </c>
      <c r="G411" s="2" t="s">
        <v>3</v>
      </c>
      <c r="H411" s="2" t="s">
        <v>1988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1989</v>
      </c>
      <c r="P411" s="2" t="s">
        <v>1990</v>
      </c>
      <c r="Q411" s="1">
        <v>3300500</v>
      </c>
      <c r="R411" s="1">
        <v>0</v>
      </c>
      <c r="S411" s="1">
        <v>3300500</v>
      </c>
      <c r="T411" s="1">
        <v>0</v>
      </c>
      <c r="U411" s="2" t="s">
        <v>0</v>
      </c>
      <c r="V411" s="1">
        <v>0</v>
      </c>
      <c r="W411" s="1">
        <v>0</v>
      </c>
      <c r="X411" s="2" t="s">
        <v>0</v>
      </c>
      <c r="Y411" s="1">
        <v>0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41" t="s">
        <v>1</v>
      </c>
      <c r="AN411" s="2" t="s">
        <v>1</v>
      </c>
      <c r="AO411" s="141" t="s">
        <v>1</v>
      </c>
      <c r="AP411" s="2" t="s">
        <v>1</v>
      </c>
    </row>
    <row r="412" spans="1:42" x14ac:dyDescent="0.25">
      <c r="A412" s="2" t="s">
        <v>237</v>
      </c>
      <c r="B412" s="47">
        <v>44322</v>
      </c>
      <c r="C412" s="2" t="s">
        <v>35</v>
      </c>
      <c r="D412" s="2" t="s">
        <v>14</v>
      </c>
      <c r="E412" s="2" t="s">
        <v>181</v>
      </c>
      <c r="F412" s="2" t="s">
        <v>1985</v>
      </c>
      <c r="G412" s="2" t="s">
        <v>3</v>
      </c>
      <c r="H412" s="2" t="s">
        <v>1991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771286623.75</v>
      </c>
      <c r="R412" s="1">
        <v>0</v>
      </c>
      <c r="S412" s="1">
        <v>730404047.75</v>
      </c>
      <c r="T412" s="1">
        <v>0</v>
      </c>
      <c r="U412" s="2" t="s">
        <v>0</v>
      </c>
      <c r="V412" s="1">
        <v>0</v>
      </c>
      <c r="W412" s="1">
        <v>35243600</v>
      </c>
      <c r="X412" s="2" t="s">
        <v>0</v>
      </c>
      <c r="Y412" s="1">
        <v>5638976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41" t="s">
        <v>1</v>
      </c>
      <c r="AN412" s="2" t="s">
        <v>1</v>
      </c>
      <c r="AO412" s="141" t="s">
        <v>1</v>
      </c>
      <c r="AP412" s="2" t="s">
        <v>1</v>
      </c>
    </row>
    <row r="413" spans="1:42" x14ac:dyDescent="0.25">
      <c r="A413" s="2" t="s">
        <v>236</v>
      </c>
      <c r="B413" s="47">
        <v>44322</v>
      </c>
      <c r="C413" s="2" t="s">
        <v>35</v>
      </c>
      <c r="D413" s="2" t="s">
        <v>14</v>
      </c>
      <c r="E413" s="2" t="s">
        <v>181</v>
      </c>
      <c r="F413" s="2" t="s">
        <v>1987</v>
      </c>
      <c r="G413" s="2" t="s">
        <v>13</v>
      </c>
      <c r="H413" s="2" t="s">
        <v>1</v>
      </c>
      <c r="I413" s="1" t="s">
        <v>1992</v>
      </c>
      <c r="J413" s="1" t="s">
        <v>1</v>
      </c>
      <c r="K413" s="1" t="s">
        <v>1993</v>
      </c>
      <c r="L413" s="1" t="s">
        <v>1523</v>
      </c>
      <c r="M413" s="1">
        <v>3412430</v>
      </c>
      <c r="N413" s="2" t="s">
        <v>12</v>
      </c>
      <c r="O413" s="2" t="s">
        <v>1994</v>
      </c>
      <c r="P413" s="2" t="s">
        <v>1995</v>
      </c>
      <c r="Q413" s="1">
        <v>-3412430</v>
      </c>
      <c r="R413" s="1">
        <v>0</v>
      </c>
      <c r="S413" s="1">
        <v>-3412430</v>
      </c>
      <c r="T413" s="1">
        <v>0</v>
      </c>
      <c r="U413" s="2" t="s">
        <v>0</v>
      </c>
      <c r="V413" s="1">
        <v>0</v>
      </c>
      <c r="W413" s="1">
        <v>0</v>
      </c>
      <c r="X413" s="2" t="s">
        <v>0</v>
      </c>
      <c r="Y413" s="1">
        <v>0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41" t="s">
        <v>1</v>
      </c>
      <c r="AN413" s="2" t="s">
        <v>1</v>
      </c>
      <c r="AO413" s="141" t="s">
        <v>1</v>
      </c>
      <c r="AP413" s="2" t="s">
        <v>1</v>
      </c>
    </row>
    <row r="414" spans="1:42" x14ac:dyDescent="0.25">
      <c r="A414" s="2" t="s">
        <v>227</v>
      </c>
      <c r="B414" s="47">
        <v>44323</v>
      </c>
      <c r="C414" s="2" t="s">
        <v>35</v>
      </c>
      <c r="D414" s="2" t="s">
        <v>14</v>
      </c>
      <c r="E414" s="2" t="s">
        <v>181</v>
      </c>
      <c r="F414" s="2" t="s">
        <v>1996</v>
      </c>
      <c r="G414" s="2" t="s">
        <v>3</v>
      </c>
      <c r="H414" s="2" t="s">
        <v>1997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783429624.95000005</v>
      </c>
      <c r="R414" s="1">
        <v>0</v>
      </c>
      <c r="S414" s="1">
        <v>726970719.75</v>
      </c>
      <c r="T414" s="1">
        <v>0</v>
      </c>
      <c r="U414" s="2" t="s">
        <v>0</v>
      </c>
      <c r="V414" s="1">
        <v>0</v>
      </c>
      <c r="W414" s="1">
        <v>48671470</v>
      </c>
      <c r="X414" s="2" t="s">
        <v>0</v>
      </c>
      <c r="Y414" s="1">
        <v>7787435.2000000002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41" t="s">
        <v>1</v>
      </c>
      <c r="AN414" s="2" t="s">
        <v>1</v>
      </c>
      <c r="AO414" s="141" t="s">
        <v>1</v>
      </c>
      <c r="AP414" s="2" t="s">
        <v>1</v>
      </c>
    </row>
    <row r="415" spans="1:42" x14ac:dyDescent="0.25">
      <c r="A415" s="2" t="s">
        <v>223</v>
      </c>
      <c r="B415" s="47">
        <v>44324</v>
      </c>
      <c r="C415" s="2" t="s">
        <v>35</v>
      </c>
      <c r="D415" s="2" t="s">
        <v>14</v>
      </c>
      <c r="E415" s="2" t="s">
        <v>181</v>
      </c>
      <c r="F415" s="2" t="s">
        <v>1998</v>
      </c>
      <c r="G415" s="2" t="s">
        <v>3</v>
      </c>
      <c r="H415" s="2" t="s">
        <v>1999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1452102101.75</v>
      </c>
      <c r="R415" s="1">
        <v>0</v>
      </c>
      <c r="S415" s="1">
        <v>1364378765.3500001</v>
      </c>
      <c r="T415" s="1">
        <v>0</v>
      </c>
      <c r="U415" s="2" t="s">
        <v>0</v>
      </c>
      <c r="V415" s="1">
        <v>0</v>
      </c>
      <c r="W415" s="1">
        <v>68779550</v>
      </c>
      <c r="X415" s="2" t="s">
        <v>0</v>
      </c>
      <c r="Y415" s="1">
        <v>11004728.000000002</v>
      </c>
      <c r="Z415" s="1">
        <v>0</v>
      </c>
      <c r="AA415" s="2" t="s">
        <v>0</v>
      </c>
      <c r="AB415" s="1">
        <v>0</v>
      </c>
      <c r="AC415" s="1">
        <v>7350980</v>
      </c>
      <c r="AD415" s="2" t="s">
        <v>270</v>
      </c>
      <c r="AE415" s="1">
        <v>588078.4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41" t="s">
        <v>1</v>
      </c>
      <c r="AN415" s="2" t="s">
        <v>1</v>
      </c>
      <c r="AO415" s="141" t="s">
        <v>1</v>
      </c>
      <c r="AP415" s="2" t="s">
        <v>1</v>
      </c>
    </row>
    <row r="416" spans="1:42" x14ac:dyDescent="0.25">
      <c r="A416" s="2" t="s">
        <v>216</v>
      </c>
      <c r="B416" s="47">
        <v>44325</v>
      </c>
      <c r="C416" s="2" t="s">
        <v>35</v>
      </c>
      <c r="D416" s="2" t="s">
        <v>14</v>
      </c>
      <c r="E416" s="2" t="s">
        <v>181</v>
      </c>
      <c r="F416" s="2" t="s">
        <v>2000</v>
      </c>
      <c r="G416" s="2" t="s">
        <v>3</v>
      </c>
      <c r="H416" s="2" t="s">
        <v>2001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908697880.80800009</v>
      </c>
      <c r="R416" s="1">
        <v>0</v>
      </c>
      <c r="S416" s="1">
        <v>852498521.20000005</v>
      </c>
      <c r="T416" s="1">
        <v>0</v>
      </c>
      <c r="U416" s="2" t="s">
        <v>0</v>
      </c>
      <c r="V416" s="1">
        <v>0</v>
      </c>
      <c r="W416" s="1">
        <v>48447723.799999997</v>
      </c>
      <c r="X416" s="2" t="s">
        <v>9</v>
      </c>
      <c r="Y416" s="1">
        <v>7751635.8080000002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41" t="s">
        <v>1</v>
      </c>
      <c r="AN416" s="2" t="s">
        <v>1</v>
      </c>
      <c r="AO416" s="141" t="s">
        <v>1</v>
      </c>
      <c r="AP416" s="2" t="s">
        <v>1</v>
      </c>
    </row>
    <row r="417" spans="1:42" x14ac:dyDescent="0.25">
      <c r="A417" s="2" t="s">
        <v>207</v>
      </c>
      <c r="B417" s="47">
        <v>44326</v>
      </c>
      <c r="C417" s="2" t="s">
        <v>35</v>
      </c>
      <c r="D417" s="2" t="s">
        <v>14</v>
      </c>
      <c r="E417" s="2" t="s">
        <v>181</v>
      </c>
      <c r="F417" s="2" t="s">
        <v>2002</v>
      </c>
      <c r="G417" s="2" t="s">
        <v>3</v>
      </c>
      <c r="H417" s="2" t="s">
        <v>2003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483914544.35000002</v>
      </c>
      <c r="R417" s="1">
        <v>0</v>
      </c>
      <c r="S417" s="1">
        <v>434792198.34999996</v>
      </c>
      <c r="T417" s="1">
        <v>0</v>
      </c>
      <c r="U417" s="2" t="s">
        <v>0</v>
      </c>
      <c r="V417" s="1">
        <v>0</v>
      </c>
      <c r="W417" s="1">
        <v>42346850</v>
      </c>
      <c r="X417" s="2" t="s">
        <v>0</v>
      </c>
      <c r="Y417" s="1">
        <v>6775496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41" t="s">
        <v>1</v>
      </c>
      <c r="AN417" s="2" t="s">
        <v>1</v>
      </c>
      <c r="AO417" s="141" t="s">
        <v>1</v>
      </c>
      <c r="AP417" s="2" t="s">
        <v>1</v>
      </c>
    </row>
    <row r="418" spans="1:42" x14ac:dyDescent="0.25">
      <c r="A418" s="2" t="s">
        <v>190</v>
      </c>
      <c r="B418" s="47">
        <v>44327</v>
      </c>
      <c r="C418" s="2" t="s">
        <v>35</v>
      </c>
      <c r="D418" s="2" t="s">
        <v>14</v>
      </c>
      <c r="E418" s="2" t="s">
        <v>181</v>
      </c>
      <c r="F418" s="2" t="s">
        <v>2004</v>
      </c>
      <c r="G418" s="2" t="s">
        <v>3</v>
      </c>
      <c r="H418" s="2" t="s">
        <v>2005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146447549.25999999</v>
      </c>
      <c r="R418" s="1">
        <v>0</v>
      </c>
      <c r="S418" s="1">
        <v>137873983.75</v>
      </c>
      <c r="T418" s="1">
        <v>0</v>
      </c>
      <c r="U418" s="2" t="s">
        <v>0</v>
      </c>
      <c r="V418" s="1">
        <v>0</v>
      </c>
      <c r="W418" s="1">
        <v>7391004.75</v>
      </c>
      <c r="X418" s="2" t="s">
        <v>0</v>
      </c>
      <c r="Y418" s="1">
        <v>1182560.76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41" t="s">
        <v>1</v>
      </c>
      <c r="AN418" s="2" t="s">
        <v>1</v>
      </c>
      <c r="AO418" s="141" t="s">
        <v>1</v>
      </c>
      <c r="AP418" s="2" t="s">
        <v>1</v>
      </c>
    </row>
    <row r="419" spans="1:42" x14ac:dyDescent="0.25">
      <c r="A419" s="2" t="s">
        <v>189</v>
      </c>
      <c r="B419" s="47">
        <v>44327</v>
      </c>
      <c r="C419" s="2" t="s">
        <v>35</v>
      </c>
      <c r="D419" s="2" t="s">
        <v>14</v>
      </c>
      <c r="E419" s="2" t="s">
        <v>181</v>
      </c>
      <c r="F419" s="2" t="s">
        <v>2006</v>
      </c>
      <c r="G419" s="2" t="s">
        <v>3</v>
      </c>
      <c r="H419" s="2" t="s">
        <v>2007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2008</v>
      </c>
      <c r="P419" s="2" t="s">
        <v>2009</v>
      </c>
      <c r="Q419" s="1">
        <v>161167500</v>
      </c>
      <c r="R419" s="1">
        <v>0</v>
      </c>
      <c r="S419" s="1">
        <v>161167500</v>
      </c>
      <c r="T419" s="1">
        <v>0</v>
      </c>
      <c r="U419" s="2" t="s">
        <v>0</v>
      </c>
      <c r="V419" s="1">
        <v>0</v>
      </c>
      <c r="W419" s="1">
        <v>0</v>
      </c>
      <c r="X419" s="2" t="s">
        <v>0</v>
      </c>
      <c r="Y419" s="1">
        <v>0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41" t="s">
        <v>1</v>
      </c>
      <c r="AN419" s="2" t="s">
        <v>1</v>
      </c>
      <c r="AO419" s="141" t="s">
        <v>1</v>
      </c>
      <c r="AP419" s="2" t="s">
        <v>1</v>
      </c>
    </row>
    <row r="420" spans="1:42" x14ac:dyDescent="0.25">
      <c r="A420" s="2" t="s">
        <v>188</v>
      </c>
      <c r="B420" s="47">
        <v>44327</v>
      </c>
      <c r="C420" s="2" t="s">
        <v>35</v>
      </c>
      <c r="D420" s="2" t="s">
        <v>14</v>
      </c>
      <c r="E420" s="2" t="s">
        <v>181</v>
      </c>
      <c r="F420" s="2" t="s">
        <v>2004</v>
      </c>
      <c r="G420" s="2" t="s">
        <v>3</v>
      </c>
      <c r="H420" s="2" t="s">
        <v>2010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600806415.75</v>
      </c>
      <c r="R420" s="1">
        <v>0</v>
      </c>
      <c r="S420" s="1">
        <v>539942955.75</v>
      </c>
      <c r="T420" s="1">
        <v>0</v>
      </c>
      <c r="U420" s="2" t="s">
        <v>0</v>
      </c>
      <c r="V420" s="1">
        <v>0</v>
      </c>
      <c r="W420" s="1">
        <v>52468500</v>
      </c>
      <c r="X420" s="2" t="s">
        <v>0</v>
      </c>
      <c r="Y420" s="1">
        <v>8394960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41" t="s">
        <v>1</v>
      </c>
      <c r="AN420" s="2" t="s">
        <v>1</v>
      </c>
      <c r="AO420" s="141" t="s">
        <v>1</v>
      </c>
      <c r="AP420" s="2" t="s">
        <v>1</v>
      </c>
    </row>
    <row r="421" spans="1:42" x14ac:dyDescent="0.25">
      <c r="A421" s="2" t="s">
        <v>187</v>
      </c>
      <c r="B421" s="47">
        <v>44327</v>
      </c>
      <c r="C421" s="2" t="s">
        <v>35</v>
      </c>
      <c r="D421" s="2" t="s">
        <v>14</v>
      </c>
      <c r="E421" s="2" t="s">
        <v>181</v>
      </c>
      <c r="F421" s="2" t="s">
        <v>2006</v>
      </c>
      <c r="G421" s="2" t="s">
        <v>13</v>
      </c>
      <c r="H421" s="2" t="s">
        <v>1</v>
      </c>
      <c r="I421" s="1" t="s">
        <v>2011</v>
      </c>
      <c r="J421" s="1" t="s">
        <v>1</v>
      </c>
      <c r="K421" s="1" t="s">
        <v>2012</v>
      </c>
      <c r="L421" s="1" t="s">
        <v>1488</v>
      </c>
      <c r="M421" s="1">
        <v>2368207.5</v>
      </c>
      <c r="N421" s="2" t="s">
        <v>12</v>
      </c>
      <c r="O421" s="2" t="s">
        <v>1088</v>
      </c>
      <c r="P421" s="2" t="s">
        <v>2013</v>
      </c>
      <c r="Q421" s="1">
        <v>-2331157.5</v>
      </c>
      <c r="R421" s="1">
        <v>0</v>
      </c>
      <c r="S421" s="1">
        <v>-2331157.5</v>
      </c>
      <c r="T421" s="1">
        <v>0</v>
      </c>
      <c r="U421" s="2" t="s">
        <v>0</v>
      </c>
      <c r="V421" s="1">
        <v>0</v>
      </c>
      <c r="W421" s="1">
        <v>0</v>
      </c>
      <c r="X421" s="2" t="s">
        <v>0</v>
      </c>
      <c r="Y421" s="1">
        <v>0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41" t="s">
        <v>1</v>
      </c>
      <c r="AN421" s="2" t="s">
        <v>1</v>
      </c>
      <c r="AO421" s="141" t="s">
        <v>1</v>
      </c>
      <c r="AP421" s="2" t="s">
        <v>1</v>
      </c>
    </row>
    <row r="422" spans="1:42" x14ac:dyDescent="0.25">
      <c r="A422" s="2" t="s">
        <v>176</v>
      </c>
      <c r="B422" s="47">
        <v>44328</v>
      </c>
      <c r="C422" s="2" t="s">
        <v>35</v>
      </c>
      <c r="D422" s="2" t="s">
        <v>14</v>
      </c>
      <c r="E422" s="2" t="s">
        <v>181</v>
      </c>
      <c r="F422" s="2" t="s">
        <v>2014</v>
      </c>
      <c r="G422" s="2" t="s">
        <v>3</v>
      </c>
      <c r="H422" s="2" t="s">
        <v>2015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v>699309254</v>
      </c>
      <c r="R422" s="1">
        <v>0</v>
      </c>
      <c r="S422" s="1">
        <v>674550620</v>
      </c>
      <c r="T422" s="1">
        <v>0</v>
      </c>
      <c r="U422" s="2" t="s">
        <v>0</v>
      </c>
      <c r="V422" s="1">
        <v>0</v>
      </c>
      <c r="W422" s="1">
        <v>21343650</v>
      </c>
      <c r="X422" s="2" t="s">
        <v>9</v>
      </c>
      <c r="Y422" s="1">
        <v>3414984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41" t="s">
        <v>1</v>
      </c>
      <c r="AN422" s="2" t="s">
        <v>1</v>
      </c>
      <c r="AO422" s="141" t="s">
        <v>1</v>
      </c>
      <c r="AP422" s="2" t="s">
        <v>1</v>
      </c>
    </row>
    <row r="423" spans="1:42" x14ac:dyDescent="0.25">
      <c r="A423" s="2" t="s">
        <v>167</v>
      </c>
      <c r="B423" s="47">
        <v>44329</v>
      </c>
      <c r="C423" s="2" t="s">
        <v>35</v>
      </c>
      <c r="D423" s="2" t="s">
        <v>14</v>
      </c>
      <c r="E423" s="2" t="s">
        <v>181</v>
      </c>
      <c r="F423" s="2" t="s">
        <v>2016</v>
      </c>
      <c r="G423" s="2" t="s">
        <v>3</v>
      </c>
      <c r="H423" s="2" t="s">
        <v>2017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566384470.9000001</v>
      </c>
      <c r="R423" s="1">
        <v>0</v>
      </c>
      <c r="S423" s="1">
        <v>540414715.70000005</v>
      </c>
      <c r="T423" s="1">
        <v>0</v>
      </c>
      <c r="U423" s="2" t="s">
        <v>0</v>
      </c>
      <c r="V423" s="1">
        <v>0</v>
      </c>
      <c r="W423" s="1">
        <v>22387720</v>
      </c>
      <c r="X423" s="2" t="s">
        <v>0</v>
      </c>
      <c r="Y423" s="1">
        <v>3582035.2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41" t="s">
        <v>1</v>
      </c>
      <c r="AN423" s="2" t="s">
        <v>1</v>
      </c>
      <c r="AO423" s="141" t="s">
        <v>1</v>
      </c>
      <c r="AP423" s="2" t="s">
        <v>1</v>
      </c>
    </row>
    <row r="424" spans="1:42" x14ac:dyDescent="0.25">
      <c r="A424" s="2" t="s">
        <v>166</v>
      </c>
      <c r="B424" s="47">
        <v>44329</v>
      </c>
      <c r="C424" s="2" t="s">
        <v>35</v>
      </c>
      <c r="D424" s="2" t="s">
        <v>14</v>
      </c>
      <c r="E424" s="2" t="s">
        <v>181</v>
      </c>
      <c r="F424" s="2" t="s">
        <v>2018</v>
      </c>
      <c r="G424" s="2" t="s">
        <v>3</v>
      </c>
      <c r="H424" s="2" t="s">
        <v>2019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1283</v>
      </c>
      <c r="P424" s="2" t="s">
        <v>1284</v>
      </c>
      <c r="Q424" s="1">
        <v>2072066.7</v>
      </c>
      <c r="R424" s="1">
        <v>0</v>
      </c>
      <c r="S424" s="1">
        <v>2072066.7</v>
      </c>
      <c r="T424" s="1">
        <v>0</v>
      </c>
      <c r="U424" s="2" t="s">
        <v>0</v>
      </c>
      <c r="V424" s="1">
        <v>0</v>
      </c>
      <c r="W424" s="1">
        <v>0</v>
      </c>
      <c r="X424" s="2" t="s">
        <v>0</v>
      </c>
      <c r="Y424" s="1">
        <v>0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41" t="s">
        <v>1</v>
      </c>
      <c r="AN424" s="2" t="s">
        <v>1</v>
      </c>
      <c r="AO424" s="141" t="s">
        <v>1</v>
      </c>
      <c r="AP424" s="2" t="s">
        <v>1</v>
      </c>
    </row>
    <row r="425" spans="1:42" x14ac:dyDescent="0.25">
      <c r="A425" s="2" t="s">
        <v>165</v>
      </c>
      <c r="B425" s="47">
        <v>44329</v>
      </c>
      <c r="C425" s="2" t="s">
        <v>35</v>
      </c>
      <c r="D425" s="2" t="s">
        <v>14</v>
      </c>
      <c r="E425" s="2" t="s">
        <v>181</v>
      </c>
      <c r="F425" s="2" t="s">
        <v>2016</v>
      </c>
      <c r="G425" s="2" t="s">
        <v>3</v>
      </c>
      <c r="H425" s="2" t="s">
        <v>2020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98587182</v>
      </c>
      <c r="R425" s="1">
        <v>0</v>
      </c>
      <c r="S425" s="1">
        <v>92088676.400000006</v>
      </c>
      <c r="T425" s="1">
        <v>0</v>
      </c>
      <c r="U425" s="2" t="s">
        <v>0</v>
      </c>
      <c r="V425" s="1">
        <v>0</v>
      </c>
      <c r="W425" s="1">
        <v>5602160</v>
      </c>
      <c r="X425" s="2" t="s">
        <v>0</v>
      </c>
      <c r="Y425" s="1">
        <v>896345.59999999998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41" t="s">
        <v>1</v>
      </c>
      <c r="AN425" s="2" t="s">
        <v>1</v>
      </c>
      <c r="AO425" s="141" t="s">
        <v>1</v>
      </c>
      <c r="AP425" s="2" t="s">
        <v>1</v>
      </c>
    </row>
    <row r="426" spans="1:42" x14ac:dyDescent="0.25">
      <c r="A426" s="2" t="s">
        <v>161</v>
      </c>
      <c r="B426" s="47">
        <v>44330</v>
      </c>
      <c r="C426" s="2" t="s">
        <v>35</v>
      </c>
      <c r="D426" s="2" t="s">
        <v>14</v>
      </c>
      <c r="E426" s="2" t="s">
        <v>181</v>
      </c>
      <c r="F426" s="2" t="s">
        <v>2021</v>
      </c>
      <c r="G426" s="2" t="s">
        <v>3</v>
      </c>
      <c r="H426" s="2" t="s">
        <v>2022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273137598.5</v>
      </c>
      <c r="R426" s="1">
        <v>0</v>
      </c>
      <c r="S426" s="1">
        <v>267197470.5</v>
      </c>
      <c r="T426" s="1">
        <v>0</v>
      </c>
      <c r="U426" s="2" t="s">
        <v>0</v>
      </c>
      <c r="V426" s="1">
        <v>0</v>
      </c>
      <c r="W426" s="1">
        <v>5120800</v>
      </c>
      <c r="X426" s="2" t="s">
        <v>0</v>
      </c>
      <c r="Y426" s="1">
        <v>819328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41" t="s">
        <v>1</v>
      </c>
      <c r="AN426" s="2" t="s">
        <v>1</v>
      </c>
      <c r="AO426" s="141" t="s">
        <v>1</v>
      </c>
      <c r="AP426" s="2" t="s">
        <v>1</v>
      </c>
    </row>
    <row r="427" spans="1:42" x14ac:dyDescent="0.25">
      <c r="A427" s="2" t="s">
        <v>160</v>
      </c>
      <c r="B427" s="47">
        <v>44330</v>
      </c>
      <c r="C427" s="2" t="s">
        <v>35</v>
      </c>
      <c r="D427" s="2" t="s">
        <v>14</v>
      </c>
      <c r="E427" s="2" t="s">
        <v>181</v>
      </c>
      <c r="F427" s="2" t="s">
        <v>2023</v>
      </c>
      <c r="G427" s="2" t="s">
        <v>3</v>
      </c>
      <c r="H427" s="2" t="s">
        <v>2024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2025</v>
      </c>
      <c r="P427" s="2" t="s">
        <v>2026</v>
      </c>
      <c r="Q427" s="1">
        <v>5683200</v>
      </c>
      <c r="R427" s="1">
        <v>0</v>
      </c>
      <c r="S427" s="1">
        <v>5683200</v>
      </c>
      <c r="T427" s="1">
        <v>0</v>
      </c>
      <c r="U427" s="2" t="s">
        <v>0</v>
      </c>
      <c r="V427" s="1">
        <v>0</v>
      </c>
      <c r="W427" s="1">
        <v>0</v>
      </c>
      <c r="X427" s="2" t="s">
        <v>0</v>
      </c>
      <c r="Y427" s="1">
        <v>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41" t="s">
        <v>1</v>
      </c>
      <c r="AN427" s="2" t="s">
        <v>1</v>
      </c>
      <c r="AO427" s="141" t="s">
        <v>1</v>
      </c>
      <c r="AP427" s="2" t="s">
        <v>1</v>
      </c>
    </row>
    <row r="428" spans="1:42" x14ac:dyDescent="0.25">
      <c r="A428" s="2" t="s">
        <v>159</v>
      </c>
      <c r="B428" s="47">
        <v>44330</v>
      </c>
      <c r="C428" s="2" t="s">
        <v>35</v>
      </c>
      <c r="D428" s="2" t="s">
        <v>14</v>
      </c>
      <c r="E428" s="2" t="s">
        <v>181</v>
      </c>
      <c r="F428" s="2" t="s">
        <v>2021</v>
      </c>
      <c r="G428" s="2" t="s">
        <v>3</v>
      </c>
      <c r="H428" s="2" t="s">
        <v>2027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722695844.79999995</v>
      </c>
      <c r="R428" s="1">
        <v>0</v>
      </c>
      <c r="S428" s="1">
        <v>605833338.4000001</v>
      </c>
      <c r="T428" s="1">
        <v>0</v>
      </c>
      <c r="U428" s="2" t="s">
        <v>0</v>
      </c>
      <c r="V428" s="1">
        <v>0</v>
      </c>
      <c r="W428" s="1">
        <v>100743540</v>
      </c>
      <c r="X428" s="2" t="s">
        <v>0</v>
      </c>
      <c r="Y428" s="1">
        <v>16118966.399999999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41" t="s">
        <v>1</v>
      </c>
      <c r="AN428" s="2" t="s">
        <v>1</v>
      </c>
      <c r="AO428" s="141" t="s">
        <v>1</v>
      </c>
      <c r="AP428" s="2" t="s">
        <v>1</v>
      </c>
    </row>
    <row r="429" spans="1:42" x14ac:dyDescent="0.25">
      <c r="A429" s="2" t="s">
        <v>149</v>
      </c>
      <c r="B429" s="47">
        <v>44331</v>
      </c>
      <c r="C429" s="2" t="s">
        <v>35</v>
      </c>
      <c r="D429" s="2" t="s">
        <v>14</v>
      </c>
      <c r="E429" s="2" t="s">
        <v>181</v>
      </c>
      <c r="F429" s="2" t="s">
        <v>2028</v>
      </c>
      <c r="G429" s="2" t="s">
        <v>3</v>
      </c>
      <c r="H429" s="2" t="s">
        <v>2029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1158337953.8000002</v>
      </c>
      <c r="R429" s="1">
        <v>0</v>
      </c>
      <c r="S429" s="1">
        <v>1063110027.4000001</v>
      </c>
      <c r="T429" s="1">
        <v>0</v>
      </c>
      <c r="U429" s="2" t="s">
        <v>0</v>
      </c>
      <c r="V429" s="1">
        <v>0</v>
      </c>
      <c r="W429" s="1">
        <v>82093040</v>
      </c>
      <c r="X429" s="2" t="s">
        <v>0</v>
      </c>
      <c r="Y429" s="1">
        <v>13134886.399999999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41" t="s">
        <v>1</v>
      </c>
      <c r="AN429" s="2" t="s">
        <v>1</v>
      </c>
      <c r="AO429" s="141" t="s">
        <v>1</v>
      </c>
      <c r="AP429" s="2" t="s">
        <v>1</v>
      </c>
    </row>
    <row r="430" spans="1:42" x14ac:dyDescent="0.25">
      <c r="A430" s="2" t="s">
        <v>148</v>
      </c>
      <c r="B430" s="47">
        <v>44331</v>
      </c>
      <c r="C430" s="2" t="s">
        <v>35</v>
      </c>
      <c r="D430" s="2" t="s">
        <v>14</v>
      </c>
      <c r="E430" s="2" t="s">
        <v>181</v>
      </c>
      <c r="F430" s="2" t="s">
        <v>2030</v>
      </c>
      <c r="G430" s="2" t="s">
        <v>13</v>
      </c>
      <c r="H430" s="2" t="s">
        <v>1</v>
      </c>
      <c r="I430" s="1" t="s">
        <v>2031</v>
      </c>
      <c r="J430" s="1" t="s">
        <v>1</v>
      </c>
      <c r="K430" s="1" t="s">
        <v>2032</v>
      </c>
      <c r="L430" s="1" t="s">
        <v>1451</v>
      </c>
      <c r="M430" s="1">
        <v>13556914</v>
      </c>
      <c r="N430" s="2" t="s">
        <v>12</v>
      </c>
      <c r="O430" s="2" t="s">
        <v>2033</v>
      </c>
      <c r="P430" s="2" t="s">
        <v>2034</v>
      </c>
      <c r="Q430" s="1">
        <v>-2860800</v>
      </c>
      <c r="R430" s="1">
        <v>0</v>
      </c>
      <c r="S430" s="1">
        <v>-2860800</v>
      </c>
      <c r="T430" s="1">
        <v>0</v>
      </c>
      <c r="U430" s="2" t="s">
        <v>0</v>
      </c>
      <c r="V430" s="1">
        <v>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41" t="s">
        <v>1</v>
      </c>
      <c r="AN430" s="2" t="s">
        <v>1</v>
      </c>
      <c r="AO430" s="141" t="s">
        <v>1</v>
      </c>
      <c r="AP430" s="2" t="s">
        <v>1</v>
      </c>
    </row>
    <row r="431" spans="1:42" x14ac:dyDescent="0.25">
      <c r="A431" s="2" t="s">
        <v>276</v>
      </c>
      <c r="B431" s="47">
        <v>44317</v>
      </c>
      <c r="C431" s="2" t="s">
        <v>35</v>
      </c>
      <c r="D431" s="2" t="s">
        <v>42</v>
      </c>
      <c r="E431" s="2" t="s">
        <v>217</v>
      </c>
      <c r="F431" s="2" t="s">
        <v>2035</v>
      </c>
      <c r="G431" s="2" t="s">
        <v>3</v>
      </c>
      <c r="H431" s="2" t="s">
        <v>2036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1360444966.1880002</v>
      </c>
      <c r="R431" s="1">
        <v>0</v>
      </c>
      <c r="S431" s="1">
        <v>1221313491.8250003</v>
      </c>
      <c r="T431" s="1">
        <v>0</v>
      </c>
      <c r="U431" s="2" t="s">
        <v>0</v>
      </c>
      <c r="V431" s="1">
        <v>0</v>
      </c>
      <c r="W431" s="1">
        <v>119940926.17500001</v>
      </c>
      <c r="X431" s="2" t="s">
        <v>9</v>
      </c>
      <c r="Y431" s="1">
        <v>19190548.188000005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41" t="s">
        <v>1</v>
      </c>
      <c r="AN431" s="2" t="s">
        <v>1</v>
      </c>
      <c r="AO431" s="141" t="s">
        <v>1</v>
      </c>
      <c r="AP431" s="2" t="s">
        <v>1</v>
      </c>
    </row>
    <row r="432" spans="1:42" x14ac:dyDescent="0.25">
      <c r="A432" s="2" t="s">
        <v>270</v>
      </c>
      <c r="B432" s="47">
        <v>44318</v>
      </c>
      <c r="C432" s="2" t="s">
        <v>35</v>
      </c>
      <c r="D432" s="2" t="s">
        <v>42</v>
      </c>
      <c r="E432" s="2" t="s">
        <v>217</v>
      </c>
      <c r="F432" s="2" t="s">
        <v>2037</v>
      </c>
      <c r="G432" s="2" t="s">
        <v>3</v>
      </c>
      <c r="H432" s="2" t="s">
        <v>2038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968925628.42500007</v>
      </c>
      <c r="R432" s="1">
        <v>0</v>
      </c>
      <c r="S432" s="1">
        <v>879732219.2249999</v>
      </c>
      <c r="T432" s="1">
        <v>0</v>
      </c>
      <c r="U432" s="2" t="s">
        <v>0</v>
      </c>
      <c r="V432" s="1">
        <v>0</v>
      </c>
      <c r="W432" s="1">
        <v>76890870</v>
      </c>
      <c r="X432" s="2" t="s">
        <v>9</v>
      </c>
      <c r="Y432" s="1">
        <v>12302539.200000003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41" t="s">
        <v>1</v>
      </c>
      <c r="AN432" s="2" t="s">
        <v>1</v>
      </c>
      <c r="AO432" s="141" t="s">
        <v>1</v>
      </c>
      <c r="AP432" s="2" t="s">
        <v>1</v>
      </c>
    </row>
    <row r="433" spans="1:42" x14ac:dyDescent="0.25">
      <c r="A433" s="2" t="s">
        <v>264</v>
      </c>
      <c r="B433" s="47">
        <v>44319</v>
      </c>
      <c r="C433" s="2" t="s">
        <v>35</v>
      </c>
      <c r="D433" s="2" t="s">
        <v>42</v>
      </c>
      <c r="E433" s="2" t="s">
        <v>217</v>
      </c>
      <c r="F433" s="2" t="s">
        <v>2039</v>
      </c>
      <c r="G433" s="2" t="s">
        <v>3</v>
      </c>
      <c r="H433" s="2" t="s">
        <v>2040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208454127.45000002</v>
      </c>
      <c r="R433" s="1">
        <v>0</v>
      </c>
      <c r="S433" s="1">
        <v>207878622.45000002</v>
      </c>
      <c r="T433" s="1">
        <v>0</v>
      </c>
      <c r="U433" s="2" t="s">
        <v>0</v>
      </c>
      <c r="V433" s="1">
        <v>0</v>
      </c>
      <c r="W433" s="1">
        <v>496125</v>
      </c>
      <c r="X433" s="2" t="s">
        <v>0</v>
      </c>
      <c r="Y433" s="1">
        <v>79380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41" t="s">
        <v>1</v>
      </c>
      <c r="AN433" s="2" t="s">
        <v>1</v>
      </c>
      <c r="AO433" s="141" t="s">
        <v>1</v>
      </c>
      <c r="AP433" s="2" t="s">
        <v>1</v>
      </c>
    </row>
    <row r="434" spans="1:42" x14ac:dyDescent="0.25">
      <c r="A434" s="2" t="s">
        <v>263</v>
      </c>
      <c r="B434" s="47">
        <v>44319</v>
      </c>
      <c r="C434" s="2" t="s">
        <v>35</v>
      </c>
      <c r="D434" s="2" t="s">
        <v>42</v>
      </c>
      <c r="E434" s="2" t="s">
        <v>217</v>
      </c>
      <c r="F434" s="2" t="s">
        <v>2041</v>
      </c>
      <c r="G434" s="2" t="s">
        <v>3</v>
      </c>
      <c r="H434" s="2" t="s">
        <v>2042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2043</v>
      </c>
      <c r="P434" s="2" t="s">
        <v>2044</v>
      </c>
      <c r="Q434" s="1">
        <v>9166972.5</v>
      </c>
      <c r="R434" s="1">
        <v>0</v>
      </c>
      <c r="S434" s="1">
        <v>9166972.5</v>
      </c>
      <c r="T434" s="1">
        <v>0</v>
      </c>
      <c r="U434" s="2" t="s">
        <v>0</v>
      </c>
      <c r="V434" s="1">
        <v>0</v>
      </c>
      <c r="W434" s="1">
        <v>0</v>
      </c>
      <c r="X434" s="2" t="s">
        <v>0</v>
      </c>
      <c r="Y434" s="1">
        <v>0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41" t="s">
        <v>1</v>
      </c>
      <c r="AN434" s="2" t="s">
        <v>1</v>
      </c>
      <c r="AO434" s="141" t="s">
        <v>1</v>
      </c>
      <c r="AP434" s="2" t="s">
        <v>1</v>
      </c>
    </row>
    <row r="435" spans="1:42" x14ac:dyDescent="0.25">
      <c r="A435" s="2" t="s">
        <v>9</v>
      </c>
      <c r="B435" s="47">
        <v>44319</v>
      </c>
      <c r="C435" s="2" t="s">
        <v>35</v>
      </c>
      <c r="D435" s="2" t="s">
        <v>42</v>
      </c>
      <c r="E435" s="2" t="s">
        <v>217</v>
      </c>
      <c r="F435" s="2" t="s">
        <v>2039</v>
      </c>
      <c r="G435" s="2" t="s">
        <v>3</v>
      </c>
      <c r="H435" s="2" t="s">
        <v>2045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432335972.89999998</v>
      </c>
      <c r="R435" s="1">
        <v>0</v>
      </c>
      <c r="S435" s="1">
        <v>387980281.5</v>
      </c>
      <c r="T435" s="1">
        <v>0</v>
      </c>
      <c r="U435" s="2" t="s">
        <v>0</v>
      </c>
      <c r="V435" s="1">
        <v>0</v>
      </c>
      <c r="W435" s="1">
        <v>38237665</v>
      </c>
      <c r="X435" s="2" t="s">
        <v>0</v>
      </c>
      <c r="Y435" s="1">
        <v>6118026.4000000004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41" t="s">
        <v>1</v>
      </c>
      <c r="AN435" s="2" t="s">
        <v>1</v>
      </c>
      <c r="AO435" s="141" t="s">
        <v>1</v>
      </c>
      <c r="AP435" s="2" t="s">
        <v>1</v>
      </c>
    </row>
    <row r="436" spans="1:42" x14ac:dyDescent="0.25">
      <c r="A436" s="2" t="s">
        <v>252</v>
      </c>
      <c r="B436" s="47">
        <v>44320</v>
      </c>
      <c r="C436" s="2" t="s">
        <v>35</v>
      </c>
      <c r="D436" s="2" t="s">
        <v>42</v>
      </c>
      <c r="E436" s="2" t="s">
        <v>217</v>
      </c>
      <c r="F436" s="2" t="s">
        <v>2046</v>
      </c>
      <c r="G436" s="2" t="s">
        <v>3</v>
      </c>
      <c r="H436" s="2" t="s">
        <v>2047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780281877.30000007</v>
      </c>
      <c r="R436" s="1">
        <v>0</v>
      </c>
      <c r="S436" s="1">
        <v>709188922.5</v>
      </c>
      <c r="T436" s="1">
        <v>0</v>
      </c>
      <c r="U436" s="2" t="s">
        <v>0</v>
      </c>
      <c r="V436" s="1">
        <v>0</v>
      </c>
      <c r="W436" s="1">
        <v>61287030</v>
      </c>
      <c r="X436" s="2" t="s">
        <v>9</v>
      </c>
      <c r="Y436" s="1">
        <v>9805924.8000000007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41" t="s">
        <v>1</v>
      </c>
      <c r="AN436" s="2" t="s">
        <v>1</v>
      </c>
      <c r="AO436" s="141" t="s">
        <v>1</v>
      </c>
      <c r="AP436" s="2" t="s">
        <v>1</v>
      </c>
    </row>
    <row r="437" spans="1:42" x14ac:dyDescent="0.25">
      <c r="A437" s="2" t="s">
        <v>242</v>
      </c>
      <c r="B437" s="47">
        <v>44321</v>
      </c>
      <c r="C437" s="2" t="s">
        <v>35</v>
      </c>
      <c r="D437" s="2" t="s">
        <v>42</v>
      </c>
      <c r="E437" s="2" t="s">
        <v>217</v>
      </c>
      <c r="F437" s="2" t="s">
        <v>2048</v>
      </c>
      <c r="G437" s="2" t="s">
        <v>3</v>
      </c>
      <c r="H437" s="2" t="s">
        <v>2049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503309474.70999992</v>
      </c>
      <c r="R437" s="1">
        <v>0</v>
      </c>
      <c r="S437" s="1">
        <v>477970584.34999996</v>
      </c>
      <c r="T437" s="1">
        <v>0</v>
      </c>
      <c r="U437" s="2" t="s">
        <v>0</v>
      </c>
      <c r="V437" s="1">
        <v>0</v>
      </c>
      <c r="W437" s="1">
        <v>21843871</v>
      </c>
      <c r="X437" s="2" t="s">
        <v>0</v>
      </c>
      <c r="Y437" s="1">
        <v>3495019.36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41" t="s">
        <v>1</v>
      </c>
      <c r="AN437" s="2" t="s">
        <v>1</v>
      </c>
      <c r="AO437" s="141" t="s">
        <v>1</v>
      </c>
      <c r="AP437" s="2" t="s">
        <v>1</v>
      </c>
    </row>
    <row r="438" spans="1:42" x14ac:dyDescent="0.25">
      <c r="A438" s="2" t="s">
        <v>235</v>
      </c>
      <c r="B438" s="47">
        <v>44322</v>
      </c>
      <c r="C438" s="2" t="s">
        <v>35</v>
      </c>
      <c r="D438" s="2" t="s">
        <v>42</v>
      </c>
      <c r="E438" s="2" t="s">
        <v>217</v>
      </c>
      <c r="F438" s="2" t="s">
        <v>2050</v>
      </c>
      <c r="G438" s="2" t="s">
        <v>3</v>
      </c>
      <c r="H438" s="2" t="s">
        <v>2051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2</v>
      </c>
      <c r="P438" s="2" t="s">
        <v>1</v>
      </c>
      <c r="Q438" s="1">
        <v>246220192.10000002</v>
      </c>
      <c r="R438" s="1">
        <v>0</v>
      </c>
      <c r="S438" s="1">
        <v>227227106.09999999</v>
      </c>
      <c r="T438" s="1">
        <v>0</v>
      </c>
      <c r="U438" s="2" t="s">
        <v>0</v>
      </c>
      <c r="V438" s="1">
        <v>0</v>
      </c>
      <c r="W438" s="1">
        <v>16373350</v>
      </c>
      <c r="X438" s="2" t="s">
        <v>0</v>
      </c>
      <c r="Y438" s="1">
        <v>2619736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41" t="s">
        <v>1</v>
      </c>
      <c r="AN438" s="2" t="s">
        <v>1</v>
      </c>
      <c r="AO438" s="141" t="s">
        <v>1</v>
      </c>
      <c r="AP438" s="2" t="s">
        <v>1</v>
      </c>
    </row>
    <row r="439" spans="1:42" x14ac:dyDescent="0.25">
      <c r="A439" s="2" t="s">
        <v>234</v>
      </c>
      <c r="B439" s="47">
        <v>44322</v>
      </c>
      <c r="C439" s="2" t="s">
        <v>35</v>
      </c>
      <c r="D439" s="2" t="s">
        <v>42</v>
      </c>
      <c r="E439" s="2" t="s">
        <v>217</v>
      </c>
      <c r="F439" s="2" t="s">
        <v>2052</v>
      </c>
      <c r="G439" s="2" t="s">
        <v>3</v>
      </c>
      <c r="H439" s="2" t="s">
        <v>2053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1277</v>
      </c>
      <c r="P439" s="2" t="s">
        <v>2054</v>
      </c>
      <c r="Q439" s="1">
        <v>12537882</v>
      </c>
      <c r="R439" s="1">
        <v>0</v>
      </c>
      <c r="S439" s="1">
        <v>12537882</v>
      </c>
      <c r="T439" s="1">
        <v>0</v>
      </c>
      <c r="U439" s="2" t="s">
        <v>0</v>
      </c>
      <c r="V439" s="1">
        <v>0</v>
      </c>
      <c r="W439" s="1">
        <v>0</v>
      </c>
      <c r="X439" s="2" t="s">
        <v>0</v>
      </c>
      <c r="Y439" s="1">
        <v>0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41" t="s">
        <v>1</v>
      </c>
      <c r="AN439" s="2" t="s">
        <v>1</v>
      </c>
      <c r="AO439" s="141" t="s">
        <v>1</v>
      </c>
      <c r="AP439" s="2" t="s">
        <v>1</v>
      </c>
    </row>
    <row r="440" spans="1:42" x14ac:dyDescent="0.25">
      <c r="A440" s="2" t="s">
        <v>233</v>
      </c>
      <c r="B440" s="47">
        <v>44322</v>
      </c>
      <c r="C440" s="2" t="s">
        <v>35</v>
      </c>
      <c r="D440" s="2" t="s">
        <v>42</v>
      </c>
      <c r="E440" s="2" t="s">
        <v>217</v>
      </c>
      <c r="F440" s="2" t="s">
        <v>2050</v>
      </c>
      <c r="G440" s="2" t="s">
        <v>3</v>
      </c>
      <c r="H440" s="2" t="s">
        <v>2055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42129648.399999999</v>
      </c>
      <c r="R440" s="1">
        <v>0</v>
      </c>
      <c r="S440" s="1">
        <v>27724200</v>
      </c>
      <c r="T440" s="1">
        <v>0</v>
      </c>
      <c r="U440" s="2" t="s">
        <v>0</v>
      </c>
      <c r="V440" s="1">
        <v>0</v>
      </c>
      <c r="W440" s="1">
        <v>12418490</v>
      </c>
      <c r="X440" s="2" t="s">
        <v>9</v>
      </c>
      <c r="Y440" s="1">
        <v>1986958.4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41" t="s">
        <v>1</v>
      </c>
      <c r="AN440" s="2" t="s">
        <v>1</v>
      </c>
      <c r="AO440" s="141" t="s">
        <v>1</v>
      </c>
      <c r="AP440" s="2" t="s">
        <v>1</v>
      </c>
    </row>
    <row r="441" spans="1:42" x14ac:dyDescent="0.25">
      <c r="A441" s="2" t="s">
        <v>226</v>
      </c>
      <c r="B441" s="47">
        <v>44323</v>
      </c>
      <c r="C441" s="2" t="s">
        <v>35</v>
      </c>
      <c r="D441" s="2" t="s">
        <v>42</v>
      </c>
      <c r="E441" s="2" t="s">
        <v>217</v>
      </c>
      <c r="F441" s="2" t="s">
        <v>2056</v>
      </c>
      <c r="G441" s="2" t="s">
        <v>3</v>
      </c>
      <c r="H441" s="2" t="s">
        <v>2057</v>
      </c>
      <c r="I441" s="1" t="s">
        <v>1</v>
      </c>
      <c r="J441" s="1" t="s">
        <v>1</v>
      </c>
      <c r="K441" s="1" t="s">
        <v>1</v>
      </c>
      <c r="L441" s="1" t="s">
        <v>1</v>
      </c>
      <c r="M441" s="1">
        <v>0</v>
      </c>
      <c r="N441" s="2" t="s">
        <v>1</v>
      </c>
      <c r="O441" s="2" t="s">
        <v>2</v>
      </c>
      <c r="P441" s="2" t="s">
        <v>1</v>
      </c>
      <c r="Q441" s="1">
        <v>776660961</v>
      </c>
      <c r="R441" s="1">
        <v>0</v>
      </c>
      <c r="S441" s="1">
        <v>736903654.60000002</v>
      </c>
      <c r="T441" s="1">
        <v>0</v>
      </c>
      <c r="U441" s="2" t="s">
        <v>0</v>
      </c>
      <c r="V441" s="1">
        <v>0</v>
      </c>
      <c r="W441" s="1">
        <v>34273540</v>
      </c>
      <c r="X441" s="2" t="s">
        <v>9</v>
      </c>
      <c r="Y441" s="1">
        <v>5483766.3999999994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41" t="s">
        <v>1</v>
      </c>
      <c r="AN441" s="2" t="s">
        <v>1</v>
      </c>
      <c r="AO441" s="141" t="s">
        <v>1</v>
      </c>
      <c r="AP441" s="2" t="s">
        <v>1</v>
      </c>
    </row>
    <row r="442" spans="1:42" x14ac:dyDescent="0.25">
      <c r="A442" s="2" t="s">
        <v>222</v>
      </c>
      <c r="B442" s="47">
        <v>44324</v>
      </c>
      <c r="C442" s="2" t="s">
        <v>35</v>
      </c>
      <c r="D442" s="2" t="s">
        <v>42</v>
      </c>
      <c r="E442" s="2" t="s">
        <v>217</v>
      </c>
      <c r="F442" s="2" t="s">
        <v>2058</v>
      </c>
      <c r="G442" s="2" t="s">
        <v>3</v>
      </c>
      <c r="H442" s="2" t="s">
        <v>2059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1160131978.652</v>
      </c>
      <c r="R442" s="1">
        <v>0</v>
      </c>
      <c r="S442" s="1">
        <v>1094407960.95</v>
      </c>
      <c r="T442" s="1">
        <v>0</v>
      </c>
      <c r="U442" s="2" t="s">
        <v>0</v>
      </c>
      <c r="V442" s="1">
        <v>0</v>
      </c>
      <c r="W442" s="1">
        <v>56658635.950000003</v>
      </c>
      <c r="X442" s="2" t="s">
        <v>9</v>
      </c>
      <c r="Y442" s="1">
        <v>9065381.7520000003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41" t="s">
        <v>1</v>
      </c>
      <c r="AN442" s="2" t="s">
        <v>1</v>
      </c>
      <c r="AO442" s="141" t="s">
        <v>1</v>
      </c>
      <c r="AP442" s="2" t="s">
        <v>1</v>
      </c>
    </row>
    <row r="443" spans="1:42" x14ac:dyDescent="0.25">
      <c r="A443" s="2" t="s">
        <v>214</v>
      </c>
      <c r="B443" s="47">
        <v>44325</v>
      </c>
      <c r="C443" s="2" t="s">
        <v>35</v>
      </c>
      <c r="D443" s="2" t="s">
        <v>42</v>
      </c>
      <c r="E443" s="2" t="s">
        <v>217</v>
      </c>
      <c r="F443" s="2" t="s">
        <v>2060</v>
      </c>
      <c r="G443" s="2" t="s">
        <v>3</v>
      </c>
      <c r="H443" s="2" t="s">
        <v>2061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816631305.65000021</v>
      </c>
      <c r="R443" s="1">
        <v>0</v>
      </c>
      <c r="S443" s="1">
        <v>769887436.45000005</v>
      </c>
      <c r="T443" s="1">
        <v>0</v>
      </c>
      <c r="U443" s="2" t="s">
        <v>0</v>
      </c>
      <c r="V443" s="1">
        <v>0</v>
      </c>
      <c r="W443" s="1">
        <v>35734370</v>
      </c>
      <c r="X443" s="2" t="s">
        <v>0</v>
      </c>
      <c r="Y443" s="1">
        <v>5717499.2000000002</v>
      </c>
      <c r="Z443" s="1">
        <v>0</v>
      </c>
      <c r="AA443" s="2" t="s">
        <v>0</v>
      </c>
      <c r="AB443" s="1">
        <v>0</v>
      </c>
      <c r="AC443" s="1">
        <v>4900000</v>
      </c>
      <c r="AD443" s="2" t="s">
        <v>270</v>
      </c>
      <c r="AE443" s="1">
        <v>392000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41" t="s">
        <v>1</v>
      </c>
      <c r="AN443" s="2" t="s">
        <v>1</v>
      </c>
      <c r="AO443" s="141" t="s">
        <v>1</v>
      </c>
      <c r="AP443" s="2" t="s">
        <v>1</v>
      </c>
    </row>
    <row r="444" spans="1:42" x14ac:dyDescent="0.25">
      <c r="A444" s="2" t="s">
        <v>213</v>
      </c>
      <c r="B444" s="47">
        <v>44325</v>
      </c>
      <c r="C444" s="2" t="s">
        <v>35</v>
      </c>
      <c r="D444" s="2" t="s">
        <v>42</v>
      </c>
      <c r="E444" s="2" t="s">
        <v>217</v>
      </c>
      <c r="F444" s="2" t="s">
        <v>2062</v>
      </c>
      <c r="G444" s="2" t="s">
        <v>13</v>
      </c>
      <c r="H444" s="2" t="s">
        <v>1</v>
      </c>
      <c r="I444" s="1" t="s">
        <v>2063</v>
      </c>
      <c r="J444" s="1" t="s">
        <v>1</v>
      </c>
      <c r="K444" s="1" t="s">
        <v>2064</v>
      </c>
      <c r="L444" s="1" t="s">
        <v>1326</v>
      </c>
      <c r="M444" s="1">
        <v>2870000</v>
      </c>
      <c r="N444" s="2" t="s">
        <v>12</v>
      </c>
      <c r="O444" s="2" t="s">
        <v>2065</v>
      </c>
      <c r="P444" s="2" t="s">
        <v>2066</v>
      </c>
      <c r="Q444" s="1">
        <v>-2870000</v>
      </c>
      <c r="R444" s="1">
        <v>0</v>
      </c>
      <c r="S444" s="1">
        <v>-2870000</v>
      </c>
      <c r="T444" s="1">
        <v>0</v>
      </c>
      <c r="U444" s="2" t="s">
        <v>0</v>
      </c>
      <c r="V444" s="1">
        <v>0</v>
      </c>
      <c r="W444" s="1">
        <v>0</v>
      </c>
      <c r="X444" s="2" t="s">
        <v>0</v>
      </c>
      <c r="Y444" s="1">
        <v>0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41" t="s">
        <v>1</v>
      </c>
      <c r="AN444" s="2" t="s">
        <v>1</v>
      </c>
      <c r="AO444" s="141" t="s">
        <v>1</v>
      </c>
      <c r="AP444" s="2" t="s">
        <v>1</v>
      </c>
    </row>
    <row r="445" spans="1:42" x14ac:dyDescent="0.25">
      <c r="A445" s="2" t="s">
        <v>206</v>
      </c>
      <c r="B445" s="47">
        <v>44326</v>
      </c>
      <c r="C445" s="2" t="s">
        <v>35</v>
      </c>
      <c r="D445" s="2" t="s">
        <v>42</v>
      </c>
      <c r="E445" s="2" t="s">
        <v>217</v>
      </c>
      <c r="F445" s="2" t="s">
        <v>2067</v>
      </c>
      <c r="G445" s="2" t="s">
        <v>3</v>
      </c>
      <c r="H445" s="2" t="s">
        <v>2068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994118223.75</v>
      </c>
      <c r="R445" s="1">
        <v>0</v>
      </c>
      <c r="S445" s="1">
        <v>926009450.14999998</v>
      </c>
      <c r="T445" s="1">
        <v>0</v>
      </c>
      <c r="U445" s="2" t="s">
        <v>0</v>
      </c>
      <c r="V445" s="1">
        <v>0</v>
      </c>
      <c r="W445" s="1">
        <v>58714460</v>
      </c>
      <c r="X445" s="2" t="s">
        <v>0</v>
      </c>
      <c r="Y445" s="1">
        <v>9394313.6000000015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41" t="s">
        <v>1</v>
      </c>
      <c r="AN445" s="2" t="s">
        <v>1</v>
      </c>
      <c r="AO445" s="141" t="s">
        <v>1</v>
      </c>
      <c r="AP445" s="2" t="s">
        <v>1</v>
      </c>
    </row>
    <row r="446" spans="1:42" x14ac:dyDescent="0.25">
      <c r="A446" s="2" t="s">
        <v>186</v>
      </c>
      <c r="B446" s="47">
        <v>44327</v>
      </c>
      <c r="C446" s="2" t="s">
        <v>35</v>
      </c>
      <c r="D446" s="2" t="s">
        <v>42</v>
      </c>
      <c r="E446" s="2" t="s">
        <v>217</v>
      </c>
      <c r="F446" s="2" t="s">
        <v>2069</v>
      </c>
      <c r="G446" s="2" t="s">
        <v>3</v>
      </c>
      <c r="H446" s="2" t="s">
        <v>2070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705541466.20000005</v>
      </c>
      <c r="R446" s="1">
        <v>0</v>
      </c>
      <c r="S446" s="1">
        <v>651952981</v>
      </c>
      <c r="T446" s="1">
        <v>0</v>
      </c>
      <c r="U446" s="2" t="s">
        <v>0</v>
      </c>
      <c r="V446" s="1">
        <v>0</v>
      </c>
      <c r="W446" s="1">
        <v>46196970</v>
      </c>
      <c r="X446" s="2" t="s">
        <v>0</v>
      </c>
      <c r="Y446" s="1">
        <v>7391515.2000000002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41" t="s">
        <v>1</v>
      </c>
      <c r="AN446" s="2" t="s">
        <v>1</v>
      </c>
      <c r="AO446" s="141" t="s">
        <v>1</v>
      </c>
      <c r="AP446" s="2" t="s">
        <v>1</v>
      </c>
    </row>
    <row r="447" spans="1:42" x14ac:dyDescent="0.25">
      <c r="A447" s="2" t="s">
        <v>174</v>
      </c>
      <c r="B447" s="47">
        <v>44328</v>
      </c>
      <c r="C447" s="2" t="s">
        <v>35</v>
      </c>
      <c r="D447" s="2" t="s">
        <v>42</v>
      </c>
      <c r="E447" s="2" t="s">
        <v>217</v>
      </c>
      <c r="F447" s="2" t="s">
        <v>2071</v>
      </c>
      <c r="G447" s="2" t="s">
        <v>3</v>
      </c>
      <c r="H447" s="2" t="s">
        <v>2072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2073</v>
      </c>
      <c r="P447" s="2" t="s">
        <v>2074</v>
      </c>
      <c r="Q447" s="1">
        <v>13409250</v>
      </c>
      <c r="R447" s="1">
        <v>0</v>
      </c>
      <c r="S447" s="1">
        <v>13409250</v>
      </c>
      <c r="T447" s="1">
        <v>0</v>
      </c>
      <c r="U447" s="2" t="s">
        <v>0</v>
      </c>
      <c r="V447" s="1">
        <v>0</v>
      </c>
      <c r="W447" s="1">
        <v>0</v>
      </c>
      <c r="X447" s="2" t="s">
        <v>0</v>
      </c>
      <c r="Y447" s="1">
        <v>0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41" t="s">
        <v>1</v>
      </c>
      <c r="AN447" s="2" t="s">
        <v>1</v>
      </c>
      <c r="AO447" s="141" t="s">
        <v>1</v>
      </c>
      <c r="AP447" s="2" t="s">
        <v>1</v>
      </c>
    </row>
    <row r="448" spans="1:42" x14ac:dyDescent="0.25">
      <c r="A448" s="2" t="s">
        <v>173</v>
      </c>
      <c r="B448" s="47">
        <v>44328</v>
      </c>
      <c r="C448" s="2" t="s">
        <v>35</v>
      </c>
      <c r="D448" s="2" t="s">
        <v>42</v>
      </c>
      <c r="E448" s="2" t="s">
        <v>217</v>
      </c>
      <c r="F448" s="2" t="s">
        <v>2071</v>
      </c>
      <c r="G448" s="2" t="s">
        <v>3</v>
      </c>
      <c r="H448" s="2" t="s">
        <v>2075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2076</v>
      </c>
      <c r="P448" s="2" t="s">
        <v>2077</v>
      </c>
      <c r="Q448" s="1">
        <v>2479500</v>
      </c>
      <c r="R448" s="1">
        <v>0</v>
      </c>
      <c r="S448" s="1">
        <v>2479500</v>
      </c>
      <c r="T448" s="1">
        <v>0</v>
      </c>
      <c r="U448" s="2" t="s">
        <v>0</v>
      </c>
      <c r="V448" s="1">
        <v>0</v>
      </c>
      <c r="W448" s="1">
        <v>0</v>
      </c>
      <c r="X448" s="2" t="s">
        <v>0</v>
      </c>
      <c r="Y448" s="1">
        <v>0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41" t="s">
        <v>1</v>
      </c>
      <c r="AN448" s="2" t="s">
        <v>1</v>
      </c>
      <c r="AO448" s="141" t="s">
        <v>1</v>
      </c>
      <c r="AP448" s="2" t="s">
        <v>1</v>
      </c>
    </row>
    <row r="449" spans="1:42" x14ac:dyDescent="0.25">
      <c r="A449" s="2" t="s">
        <v>172</v>
      </c>
      <c r="B449" s="47">
        <v>44328</v>
      </c>
      <c r="C449" s="2" t="s">
        <v>35</v>
      </c>
      <c r="D449" s="2" t="s">
        <v>42</v>
      </c>
      <c r="E449" s="2" t="s">
        <v>217</v>
      </c>
      <c r="F449" s="2" t="s">
        <v>2078</v>
      </c>
      <c r="G449" s="2" t="s">
        <v>3</v>
      </c>
      <c r="H449" s="2" t="s">
        <v>2079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754854124.25</v>
      </c>
      <c r="R449" s="1">
        <v>0</v>
      </c>
      <c r="S449" s="1">
        <v>716015236.25</v>
      </c>
      <c r="T449" s="1">
        <v>0</v>
      </c>
      <c r="U449" s="2" t="s">
        <v>0</v>
      </c>
      <c r="V449" s="1">
        <v>0</v>
      </c>
      <c r="W449" s="1">
        <v>33481800</v>
      </c>
      <c r="X449" s="2" t="s">
        <v>0</v>
      </c>
      <c r="Y449" s="1">
        <v>5357088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41" t="s">
        <v>1</v>
      </c>
      <c r="AN449" s="2" t="s">
        <v>1</v>
      </c>
      <c r="AO449" s="141" t="s">
        <v>1</v>
      </c>
      <c r="AP449" s="2" t="s">
        <v>1</v>
      </c>
    </row>
    <row r="450" spans="1:42" x14ac:dyDescent="0.25">
      <c r="A450" s="2" t="s">
        <v>164</v>
      </c>
      <c r="B450" s="47">
        <v>44329</v>
      </c>
      <c r="C450" s="2" t="s">
        <v>35</v>
      </c>
      <c r="D450" s="2" t="s">
        <v>42</v>
      </c>
      <c r="E450" s="2" t="s">
        <v>217</v>
      </c>
      <c r="F450" s="2" t="s">
        <v>2080</v>
      </c>
      <c r="G450" s="2" t="s">
        <v>3</v>
      </c>
      <c r="H450" s="2" t="s">
        <v>2081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600896485.94999993</v>
      </c>
      <c r="R450" s="1">
        <v>0</v>
      </c>
      <c r="S450" s="1">
        <v>575648923.54999995</v>
      </c>
      <c r="T450" s="1">
        <v>0</v>
      </c>
      <c r="U450" s="2" t="s">
        <v>0</v>
      </c>
      <c r="V450" s="1">
        <v>0</v>
      </c>
      <c r="W450" s="1">
        <v>21765140</v>
      </c>
      <c r="X450" s="2" t="s">
        <v>0</v>
      </c>
      <c r="Y450" s="1">
        <v>3482422.4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41" t="s">
        <v>1</v>
      </c>
      <c r="AN450" s="2" t="s">
        <v>1</v>
      </c>
      <c r="AO450" s="141" t="s">
        <v>1</v>
      </c>
      <c r="AP450" s="2" t="s">
        <v>1</v>
      </c>
    </row>
    <row r="451" spans="1:42" x14ac:dyDescent="0.25">
      <c r="A451" s="2" t="s">
        <v>158</v>
      </c>
      <c r="B451" s="47">
        <v>44330</v>
      </c>
      <c r="C451" s="2" t="s">
        <v>35</v>
      </c>
      <c r="D451" s="2" t="s">
        <v>42</v>
      </c>
      <c r="E451" s="2" t="s">
        <v>217</v>
      </c>
      <c r="F451" s="2" t="s">
        <v>2082</v>
      </c>
      <c r="G451" s="2" t="s">
        <v>3</v>
      </c>
      <c r="H451" s="2" t="s">
        <v>2083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v>18094300</v>
      </c>
      <c r="R451" s="1">
        <v>0</v>
      </c>
      <c r="S451" s="1">
        <v>18094300</v>
      </c>
      <c r="T451" s="1">
        <v>0</v>
      </c>
      <c r="U451" s="2" t="s">
        <v>0</v>
      </c>
      <c r="V451" s="1">
        <v>0</v>
      </c>
      <c r="W451" s="1">
        <v>0</v>
      </c>
      <c r="X451" s="2" t="s">
        <v>0</v>
      </c>
      <c r="Y451" s="1">
        <v>0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41" t="s">
        <v>1</v>
      </c>
      <c r="AN451" s="2" t="s">
        <v>1</v>
      </c>
      <c r="AO451" s="141" t="s">
        <v>1</v>
      </c>
      <c r="AP451" s="2" t="s">
        <v>1</v>
      </c>
    </row>
    <row r="452" spans="1:42" x14ac:dyDescent="0.25">
      <c r="A452" s="2" t="s">
        <v>157</v>
      </c>
      <c r="B452" s="47">
        <v>44330</v>
      </c>
      <c r="C452" s="2" t="s">
        <v>35</v>
      </c>
      <c r="D452" s="2" t="s">
        <v>42</v>
      </c>
      <c r="E452" s="2" t="s">
        <v>217</v>
      </c>
      <c r="F452" s="2" t="s">
        <v>2084</v>
      </c>
      <c r="G452" s="2" t="s">
        <v>3</v>
      </c>
      <c r="H452" s="2" t="s">
        <v>2085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2076</v>
      </c>
      <c r="P452" s="2" t="s">
        <v>2077</v>
      </c>
      <c r="Q452" s="1">
        <v>9610400</v>
      </c>
      <c r="R452" s="1">
        <v>0</v>
      </c>
      <c r="S452" s="1">
        <v>9610400</v>
      </c>
      <c r="T452" s="1">
        <v>0</v>
      </c>
      <c r="U452" s="2" t="s">
        <v>0</v>
      </c>
      <c r="V452" s="1">
        <v>0</v>
      </c>
      <c r="W452" s="1">
        <v>0</v>
      </c>
      <c r="X452" s="2" t="s">
        <v>0</v>
      </c>
      <c r="Y452" s="1">
        <v>0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41" t="s">
        <v>1</v>
      </c>
      <c r="AN452" s="2" t="s">
        <v>1</v>
      </c>
      <c r="AO452" s="141" t="s">
        <v>1</v>
      </c>
      <c r="AP452" s="2" t="s">
        <v>1</v>
      </c>
    </row>
    <row r="453" spans="1:42" x14ac:dyDescent="0.25">
      <c r="A453" s="2" t="s">
        <v>156</v>
      </c>
      <c r="B453" s="47">
        <v>44330</v>
      </c>
      <c r="C453" s="2" t="s">
        <v>35</v>
      </c>
      <c r="D453" s="2" t="s">
        <v>42</v>
      </c>
      <c r="E453" s="2" t="s">
        <v>217</v>
      </c>
      <c r="F453" s="2" t="s">
        <v>2086</v>
      </c>
      <c r="G453" s="2" t="s">
        <v>3</v>
      </c>
      <c r="H453" s="2" t="s">
        <v>2087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706662944.89999998</v>
      </c>
      <c r="R453" s="1">
        <v>0</v>
      </c>
      <c r="S453" s="1">
        <v>642552412.89999998</v>
      </c>
      <c r="T453" s="1">
        <v>0</v>
      </c>
      <c r="U453" s="2" t="s">
        <v>0</v>
      </c>
      <c r="V453" s="1">
        <v>0</v>
      </c>
      <c r="W453" s="1">
        <v>55267700</v>
      </c>
      <c r="X453" s="2" t="s">
        <v>0</v>
      </c>
      <c r="Y453" s="1">
        <v>8842832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41" t="s">
        <v>1</v>
      </c>
      <c r="AN453" s="2" t="s">
        <v>1</v>
      </c>
      <c r="AO453" s="141" t="s">
        <v>1</v>
      </c>
      <c r="AP453" s="2" t="s">
        <v>1</v>
      </c>
    </row>
    <row r="454" spans="1:42" x14ac:dyDescent="0.25">
      <c r="A454" s="2" t="s">
        <v>147</v>
      </c>
      <c r="B454" s="47">
        <v>44331</v>
      </c>
      <c r="C454" s="2" t="s">
        <v>35</v>
      </c>
      <c r="D454" s="2" t="s">
        <v>42</v>
      </c>
      <c r="E454" s="2" t="s">
        <v>217</v>
      </c>
      <c r="F454" s="2" t="s">
        <v>2088</v>
      </c>
      <c r="G454" s="2" t="s">
        <v>3</v>
      </c>
      <c r="H454" s="2" t="s">
        <v>2089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1250409181.8</v>
      </c>
      <c r="R454" s="1">
        <v>0</v>
      </c>
      <c r="S454" s="1">
        <v>1187671718.5999999</v>
      </c>
      <c r="T454" s="1">
        <v>0</v>
      </c>
      <c r="U454" s="2" t="s">
        <v>0</v>
      </c>
      <c r="V454" s="1">
        <v>0</v>
      </c>
      <c r="W454" s="1">
        <v>54084020</v>
      </c>
      <c r="X454" s="2" t="s">
        <v>0</v>
      </c>
      <c r="Y454" s="1">
        <v>8653443.1999999993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41" t="s">
        <v>1</v>
      </c>
      <c r="AN454" s="2" t="s">
        <v>1</v>
      </c>
      <c r="AO454" s="141" t="s">
        <v>1</v>
      </c>
      <c r="AP454" s="2" t="s">
        <v>1</v>
      </c>
    </row>
    <row r="455" spans="1:42" x14ac:dyDescent="0.25">
      <c r="A455" s="2" t="s">
        <v>146</v>
      </c>
      <c r="B455" s="47">
        <v>44331</v>
      </c>
      <c r="C455" s="2" t="s">
        <v>35</v>
      </c>
      <c r="D455" s="2" t="s">
        <v>42</v>
      </c>
      <c r="E455" s="2" t="s">
        <v>217</v>
      </c>
      <c r="F455" s="2" t="s">
        <v>2090</v>
      </c>
      <c r="G455" s="2" t="s">
        <v>3</v>
      </c>
      <c r="H455" s="2" t="s">
        <v>2091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2092</v>
      </c>
      <c r="P455" s="2" t="s">
        <v>2093</v>
      </c>
      <c r="Q455" s="1">
        <v>30004465</v>
      </c>
      <c r="R455" s="1">
        <v>0</v>
      </c>
      <c r="S455" s="1">
        <v>28448905</v>
      </c>
      <c r="T455" s="1">
        <v>1341000</v>
      </c>
      <c r="U455" s="2" t="s">
        <v>9</v>
      </c>
      <c r="V455" s="1">
        <v>214560</v>
      </c>
      <c r="W455" s="1">
        <v>0</v>
      </c>
      <c r="X455" s="2" t="s">
        <v>0</v>
      </c>
      <c r="Y455" s="1">
        <v>0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41" t="s">
        <v>1</v>
      </c>
      <c r="AN455" s="2" t="s">
        <v>1</v>
      </c>
      <c r="AO455" s="141" t="s">
        <v>1</v>
      </c>
      <c r="AP455" s="2" t="s">
        <v>1</v>
      </c>
    </row>
    <row r="456" spans="1:42" x14ac:dyDescent="0.25">
      <c r="A456" s="2" t="s">
        <v>145</v>
      </c>
      <c r="B456" s="47">
        <v>44331</v>
      </c>
      <c r="C456" s="2" t="s">
        <v>35</v>
      </c>
      <c r="D456" s="2" t="s">
        <v>42</v>
      </c>
      <c r="E456" s="2" t="s">
        <v>217</v>
      </c>
      <c r="F456" s="2" t="s">
        <v>2088</v>
      </c>
      <c r="G456" s="2" t="s">
        <v>3</v>
      </c>
      <c r="H456" s="2" t="s">
        <v>2094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89763150</v>
      </c>
      <c r="R456" s="1">
        <v>0</v>
      </c>
      <c r="S456" s="1">
        <v>89763150</v>
      </c>
      <c r="T456" s="1">
        <v>0</v>
      </c>
      <c r="U456" s="2" t="s">
        <v>0</v>
      </c>
      <c r="V456" s="1">
        <v>0</v>
      </c>
      <c r="W456" s="1">
        <v>0</v>
      </c>
      <c r="X456" s="2" t="s">
        <v>0</v>
      </c>
      <c r="Y456" s="1">
        <v>0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41" t="s">
        <v>1</v>
      </c>
      <c r="AN456" s="2" t="s">
        <v>1</v>
      </c>
      <c r="AO456" s="141" t="s">
        <v>1</v>
      </c>
      <c r="AP456" s="2" t="s">
        <v>1</v>
      </c>
    </row>
    <row r="457" spans="1:42" x14ac:dyDescent="0.25">
      <c r="A457" s="2" t="s">
        <v>275</v>
      </c>
      <c r="B457" s="47">
        <v>44317</v>
      </c>
      <c r="C457" s="2" t="s">
        <v>35</v>
      </c>
      <c r="D457" s="2" t="s">
        <v>38</v>
      </c>
      <c r="E457" s="2" t="s">
        <v>208</v>
      </c>
      <c r="F457" s="2" t="s">
        <v>1224</v>
      </c>
      <c r="G457" s="2" t="s">
        <v>3</v>
      </c>
      <c r="H457" s="2" t="s">
        <v>2095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</v>
      </c>
      <c r="P457" s="2" t="s">
        <v>1</v>
      </c>
      <c r="Q457" s="1">
        <v>1340289037.4249995</v>
      </c>
      <c r="R457" s="1">
        <v>0</v>
      </c>
      <c r="S457" s="1">
        <v>1241779024.4249997</v>
      </c>
      <c r="T457" s="1">
        <v>0</v>
      </c>
      <c r="U457" s="2" t="s">
        <v>0</v>
      </c>
      <c r="V457" s="1">
        <v>0</v>
      </c>
      <c r="W457" s="1">
        <v>84922425</v>
      </c>
      <c r="X457" s="2" t="s">
        <v>0</v>
      </c>
      <c r="Y457" s="1">
        <v>13587587.999999996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41" t="s">
        <v>1</v>
      </c>
      <c r="AN457" s="2" t="s">
        <v>1</v>
      </c>
      <c r="AO457" s="141" t="s">
        <v>1</v>
      </c>
      <c r="AP457" s="2" t="s">
        <v>1</v>
      </c>
    </row>
    <row r="458" spans="1:42" x14ac:dyDescent="0.25">
      <c r="A458" s="2" t="s">
        <v>269</v>
      </c>
      <c r="B458" s="47">
        <v>44318</v>
      </c>
      <c r="C458" s="2" t="s">
        <v>35</v>
      </c>
      <c r="D458" s="2" t="s">
        <v>38</v>
      </c>
      <c r="E458" s="2" t="s">
        <v>208</v>
      </c>
      <c r="F458" s="2" t="s">
        <v>1228</v>
      </c>
      <c r="G458" s="2" t="s">
        <v>3</v>
      </c>
      <c r="H458" s="2" t="s">
        <v>2096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833086668.44999993</v>
      </c>
      <c r="R458" s="1">
        <v>0</v>
      </c>
      <c r="S458" s="1">
        <v>726305826.44999993</v>
      </c>
      <c r="T458" s="1">
        <v>0</v>
      </c>
      <c r="U458" s="2" t="s">
        <v>0</v>
      </c>
      <c r="V458" s="1">
        <v>0</v>
      </c>
      <c r="W458" s="1">
        <v>92052450</v>
      </c>
      <c r="X458" s="2" t="s">
        <v>9</v>
      </c>
      <c r="Y458" s="1">
        <v>14728392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41" t="s">
        <v>1</v>
      </c>
      <c r="AN458" s="2" t="s">
        <v>1</v>
      </c>
      <c r="AO458" s="141" t="s">
        <v>1</v>
      </c>
      <c r="AP458" s="2" t="s">
        <v>1</v>
      </c>
    </row>
    <row r="459" spans="1:42" x14ac:dyDescent="0.25">
      <c r="A459" s="2" t="s">
        <v>262</v>
      </c>
      <c r="B459" s="47">
        <v>44319</v>
      </c>
      <c r="C459" s="2" t="s">
        <v>35</v>
      </c>
      <c r="D459" s="2" t="s">
        <v>38</v>
      </c>
      <c r="E459" s="2" t="s">
        <v>208</v>
      </c>
      <c r="F459" s="2" t="s">
        <v>1233</v>
      </c>
      <c r="G459" s="2" t="s">
        <v>3</v>
      </c>
      <c r="H459" s="2" t="s">
        <v>2097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640366569.5250001</v>
      </c>
      <c r="R459" s="1">
        <v>0</v>
      </c>
      <c r="S459" s="1">
        <v>591149381.92499995</v>
      </c>
      <c r="T459" s="1">
        <v>0</v>
      </c>
      <c r="U459" s="2" t="s">
        <v>0</v>
      </c>
      <c r="V459" s="1">
        <v>0</v>
      </c>
      <c r="W459" s="1">
        <v>42428610</v>
      </c>
      <c r="X459" s="2" t="s">
        <v>0</v>
      </c>
      <c r="Y459" s="1">
        <v>6788577.5999999996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41" t="s">
        <v>1</v>
      </c>
      <c r="AN459" s="2" t="s">
        <v>1</v>
      </c>
      <c r="AO459" s="141" t="s">
        <v>1</v>
      </c>
      <c r="AP459" s="2" t="s">
        <v>1</v>
      </c>
    </row>
    <row r="460" spans="1:42" x14ac:dyDescent="0.25">
      <c r="A460" s="2" t="s">
        <v>250</v>
      </c>
      <c r="B460" s="47">
        <v>44320</v>
      </c>
      <c r="C460" s="2" t="s">
        <v>35</v>
      </c>
      <c r="D460" s="2" t="s">
        <v>38</v>
      </c>
      <c r="E460" s="2" t="s">
        <v>208</v>
      </c>
      <c r="F460" s="2" t="s">
        <v>1237</v>
      </c>
      <c r="G460" s="2" t="s">
        <v>3</v>
      </c>
      <c r="H460" s="2" t="s">
        <v>2098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420822746.60000002</v>
      </c>
      <c r="R460" s="1">
        <v>0</v>
      </c>
      <c r="S460" s="1">
        <v>383583585.59999996</v>
      </c>
      <c r="T460" s="1">
        <v>0</v>
      </c>
      <c r="U460" s="2" t="s">
        <v>0</v>
      </c>
      <c r="V460" s="1">
        <v>0</v>
      </c>
      <c r="W460" s="1">
        <v>32102725</v>
      </c>
      <c r="X460" s="2" t="s">
        <v>9</v>
      </c>
      <c r="Y460" s="1">
        <v>5136436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41" t="s">
        <v>1</v>
      </c>
      <c r="AN460" s="2" t="s">
        <v>1</v>
      </c>
      <c r="AO460" s="141" t="s">
        <v>1</v>
      </c>
      <c r="AP460" s="2" t="s">
        <v>1</v>
      </c>
    </row>
    <row r="461" spans="1:42" x14ac:dyDescent="0.25">
      <c r="A461" s="2" t="s">
        <v>241</v>
      </c>
      <c r="B461" s="47">
        <v>44321</v>
      </c>
      <c r="C461" s="2" t="s">
        <v>35</v>
      </c>
      <c r="D461" s="2" t="s">
        <v>38</v>
      </c>
      <c r="E461" s="2" t="s">
        <v>208</v>
      </c>
      <c r="F461" s="2" t="s">
        <v>1249</v>
      </c>
      <c r="G461" s="2" t="s">
        <v>3</v>
      </c>
      <c r="H461" s="2" t="s">
        <v>2099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668971776.22500014</v>
      </c>
      <c r="R461" s="1">
        <v>0</v>
      </c>
      <c r="S461" s="1">
        <v>632053384.22500014</v>
      </c>
      <c r="T461" s="1">
        <v>0</v>
      </c>
      <c r="U461" s="2" t="s">
        <v>0</v>
      </c>
      <c r="V461" s="1">
        <v>0</v>
      </c>
      <c r="W461" s="1">
        <v>31826200</v>
      </c>
      <c r="X461" s="2" t="s">
        <v>0</v>
      </c>
      <c r="Y461" s="1">
        <v>5092192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41" t="s">
        <v>1</v>
      </c>
      <c r="AN461" s="2" t="s">
        <v>1</v>
      </c>
      <c r="AO461" s="141" t="s">
        <v>1</v>
      </c>
      <c r="AP461" s="2" t="s">
        <v>1</v>
      </c>
    </row>
    <row r="462" spans="1:42" x14ac:dyDescent="0.25">
      <c r="A462" s="2" t="s">
        <v>232</v>
      </c>
      <c r="B462" s="47">
        <v>44322</v>
      </c>
      <c r="C462" s="2" t="s">
        <v>35</v>
      </c>
      <c r="D462" s="2" t="s">
        <v>38</v>
      </c>
      <c r="E462" s="2" t="s">
        <v>208</v>
      </c>
      <c r="F462" s="2" t="s">
        <v>1259</v>
      </c>
      <c r="G462" s="2" t="s">
        <v>3</v>
      </c>
      <c r="H462" s="2" t="s">
        <v>2100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156895691.90000001</v>
      </c>
      <c r="R462" s="1">
        <v>0</v>
      </c>
      <c r="S462" s="1">
        <v>150623479.09999999</v>
      </c>
      <c r="T462" s="1">
        <v>0</v>
      </c>
      <c r="U462" s="2" t="s">
        <v>0</v>
      </c>
      <c r="V462" s="1">
        <v>0</v>
      </c>
      <c r="W462" s="1">
        <v>5407080</v>
      </c>
      <c r="X462" s="2" t="s">
        <v>0</v>
      </c>
      <c r="Y462" s="1">
        <v>865132.8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41" t="s">
        <v>1</v>
      </c>
      <c r="AN462" s="2" t="s">
        <v>1</v>
      </c>
      <c r="AO462" s="141" t="s">
        <v>1</v>
      </c>
      <c r="AP462" s="2" t="s">
        <v>1</v>
      </c>
    </row>
    <row r="463" spans="1:42" x14ac:dyDescent="0.25">
      <c r="A463" s="2" t="s">
        <v>231</v>
      </c>
      <c r="B463" s="47">
        <v>44322</v>
      </c>
      <c r="C463" s="2" t="s">
        <v>35</v>
      </c>
      <c r="D463" s="2" t="s">
        <v>38</v>
      </c>
      <c r="E463" s="2" t="s">
        <v>208</v>
      </c>
      <c r="F463" s="2" t="s">
        <v>2101</v>
      </c>
      <c r="G463" s="2" t="s">
        <v>3</v>
      </c>
      <c r="H463" s="2" t="s">
        <v>2102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2008</v>
      </c>
      <c r="P463" s="2" t="s">
        <v>2009</v>
      </c>
      <c r="Q463" s="1">
        <v>51229500</v>
      </c>
      <c r="R463" s="1">
        <v>0</v>
      </c>
      <c r="S463" s="1">
        <v>51229500</v>
      </c>
      <c r="T463" s="1">
        <v>0</v>
      </c>
      <c r="U463" s="2" t="s">
        <v>0</v>
      </c>
      <c r="V463" s="1">
        <v>0</v>
      </c>
      <c r="W463" s="1">
        <v>0</v>
      </c>
      <c r="X463" s="2" t="s">
        <v>0</v>
      </c>
      <c r="Y463" s="1">
        <v>0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41" t="s">
        <v>1</v>
      </c>
      <c r="AN463" s="2" t="s">
        <v>1</v>
      </c>
      <c r="AO463" s="141" t="s">
        <v>1</v>
      </c>
      <c r="AP463" s="2" t="s">
        <v>1</v>
      </c>
    </row>
    <row r="464" spans="1:42" x14ac:dyDescent="0.25">
      <c r="A464" s="2" t="s">
        <v>229</v>
      </c>
      <c r="B464" s="47">
        <v>44322</v>
      </c>
      <c r="C464" s="2" t="s">
        <v>35</v>
      </c>
      <c r="D464" s="2" t="s">
        <v>38</v>
      </c>
      <c r="E464" s="2" t="s">
        <v>208</v>
      </c>
      <c r="F464" s="2" t="s">
        <v>1259</v>
      </c>
      <c r="G464" s="2" t="s">
        <v>3</v>
      </c>
      <c r="H464" s="2" t="s">
        <v>2103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682490490.60000002</v>
      </c>
      <c r="R464" s="1">
        <v>0</v>
      </c>
      <c r="S464" s="1">
        <v>609114922.5999999</v>
      </c>
      <c r="T464" s="1">
        <v>0</v>
      </c>
      <c r="U464" s="2" t="s">
        <v>0</v>
      </c>
      <c r="V464" s="1">
        <v>0</v>
      </c>
      <c r="W464" s="1">
        <v>63254800</v>
      </c>
      <c r="X464" s="2" t="s">
        <v>0</v>
      </c>
      <c r="Y464" s="1">
        <v>10120768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41" t="s">
        <v>1</v>
      </c>
      <c r="AN464" s="2" t="s">
        <v>1</v>
      </c>
      <c r="AO464" s="141" t="s">
        <v>1</v>
      </c>
      <c r="AP464" s="2" t="s">
        <v>1</v>
      </c>
    </row>
    <row r="465" spans="1:42" x14ac:dyDescent="0.25">
      <c r="A465" s="2" t="s">
        <v>225</v>
      </c>
      <c r="B465" s="47">
        <v>44323</v>
      </c>
      <c r="C465" s="2" t="s">
        <v>35</v>
      </c>
      <c r="D465" s="2" t="s">
        <v>38</v>
      </c>
      <c r="E465" s="2" t="s">
        <v>208</v>
      </c>
      <c r="F465" s="2" t="s">
        <v>1265</v>
      </c>
      <c r="G465" s="2" t="s">
        <v>3</v>
      </c>
      <c r="H465" s="2" t="s">
        <v>2104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</v>
      </c>
      <c r="P465" s="2" t="s">
        <v>1</v>
      </c>
      <c r="Q465" s="1">
        <v>688358222.06000006</v>
      </c>
      <c r="R465" s="1">
        <v>0</v>
      </c>
      <c r="S465" s="1">
        <v>642931953.9000001</v>
      </c>
      <c r="T465" s="1">
        <v>0</v>
      </c>
      <c r="U465" s="2" t="s">
        <v>0</v>
      </c>
      <c r="V465" s="1">
        <v>0</v>
      </c>
      <c r="W465" s="1">
        <v>39160576</v>
      </c>
      <c r="X465" s="2" t="s">
        <v>0</v>
      </c>
      <c r="Y465" s="1">
        <v>6265692.1599999992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41" t="s">
        <v>1</v>
      </c>
      <c r="AN465" s="2" t="s">
        <v>1</v>
      </c>
      <c r="AO465" s="141" t="s">
        <v>1</v>
      </c>
      <c r="AP465" s="2" t="s">
        <v>1</v>
      </c>
    </row>
    <row r="466" spans="1:42" x14ac:dyDescent="0.25">
      <c r="A466" s="2" t="s">
        <v>220</v>
      </c>
      <c r="B466" s="47">
        <v>44324</v>
      </c>
      <c r="C466" s="2" t="s">
        <v>35</v>
      </c>
      <c r="D466" s="2" t="s">
        <v>38</v>
      </c>
      <c r="E466" s="2" t="s">
        <v>208</v>
      </c>
      <c r="F466" s="2" t="s">
        <v>1276</v>
      </c>
      <c r="G466" s="2" t="s">
        <v>3</v>
      </c>
      <c r="H466" s="2" t="s">
        <v>2105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1248821185.2000003</v>
      </c>
      <c r="R466" s="1">
        <v>0</v>
      </c>
      <c r="S466" s="1">
        <v>1141947920.8000002</v>
      </c>
      <c r="T466" s="1">
        <v>0</v>
      </c>
      <c r="U466" s="2" t="s">
        <v>0</v>
      </c>
      <c r="V466" s="1">
        <v>0</v>
      </c>
      <c r="W466" s="1">
        <v>89851090</v>
      </c>
      <c r="X466" s="2" t="s">
        <v>0</v>
      </c>
      <c r="Y466" s="1">
        <v>14376174.399999999</v>
      </c>
      <c r="Z466" s="1">
        <v>0</v>
      </c>
      <c r="AA466" s="2" t="s">
        <v>0</v>
      </c>
      <c r="AB466" s="1">
        <v>0</v>
      </c>
      <c r="AC466" s="1">
        <v>2450000</v>
      </c>
      <c r="AD466" s="2" t="s">
        <v>270</v>
      </c>
      <c r="AE466" s="1">
        <v>196000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41" t="s">
        <v>1</v>
      </c>
      <c r="AN466" s="2" t="s">
        <v>1</v>
      </c>
      <c r="AO466" s="141" t="s">
        <v>1</v>
      </c>
      <c r="AP466" s="2" t="s">
        <v>1</v>
      </c>
    </row>
    <row r="467" spans="1:42" x14ac:dyDescent="0.25">
      <c r="A467" s="2" t="s">
        <v>211</v>
      </c>
      <c r="B467" s="47">
        <v>44325</v>
      </c>
      <c r="C467" s="2" t="s">
        <v>35</v>
      </c>
      <c r="D467" s="2" t="s">
        <v>38</v>
      </c>
      <c r="E467" s="2" t="s">
        <v>208</v>
      </c>
      <c r="F467" s="2" t="s">
        <v>1289</v>
      </c>
      <c r="G467" s="2" t="s">
        <v>3</v>
      </c>
      <c r="H467" s="2" t="s">
        <v>2106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807211935.5999999</v>
      </c>
      <c r="R467" s="1">
        <v>0</v>
      </c>
      <c r="S467" s="1">
        <v>714550312</v>
      </c>
      <c r="T467" s="1">
        <v>0</v>
      </c>
      <c r="U467" s="2" t="s">
        <v>0</v>
      </c>
      <c r="V467" s="1">
        <v>0</v>
      </c>
      <c r="W467" s="1">
        <v>79880710</v>
      </c>
      <c r="X467" s="2" t="s">
        <v>0</v>
      </c>
      <c r="Y467" s="1">
        <v>12780913.6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41" t="s">
        <v>1</v>
      </c>
      <c r="AN467" s="2" t="s">
        <v>1</v>
      </c>
      <c r="AO467" s="141" t="s">
        <v>1</v>
      </c>
      <c r="AP467" s="2" t="s">
        <v>1</v>
      </c>
    </row>
    <row r="468" spans="1:42" x14ac:dyDescent="0.25">
      <c r="A468" s="2" t="s">
        <v>205</v>
      </c>
      <c r="B468" s="47">
        <v>44326</v>
      </c>
      <c r="C468" s="2" t="s">
        <v>35</v>
      </c>
      <c r="D468" s="2" t="s">
        <v>38</v>
      </c>
      <c r="E468" s="2" t="s">
        <v>208</v>
      </c>
      <c r="F468" s="2" t="s">
        <v>2035</v>
      </c>
      <c r="G468" s="2" t="s">
        <v>3</v>
      </c>
      <c r="H468" s="2" t="s">
        <v>2107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156425480.35000002</v>
      </c>
      <c r="R468" s="1">
        <v>0</v>
      </c>
      <c r="S468" s="1">
        <v>133332961.94999999</v>
      </c>
      <c r="T468" s="1">
        <v>0</v>
      </c>
      <c r="U468" s="2" t="s">
        <v>0</v>
      </c>
      <c r="V468" s="1">
        <v>0</v>
      </c>
      <c r="W468" s="1">
        <v>13064240</v>
      </c>
      <c r="X468" s="2" t="s">
        <v>9</v>
      </c>
      <c r="Y468" s="1">
        <v>2090278.4</v>
      </c>
      <c r="Z468" s="1">
        <v>0</v>
      </c>
      <c r="AA468" s="2" t="s">
        <v>0</v>
      </c>
      <c r="AB468" s="1">
        <v>0</v>
      </c>
      <c r="AC468" s="1">
        <v>7350000</v>
      </c>
      <c r="AD468" s="2" t="s">
        <v>270</v>
      </c>
      <c r="AE468" s="1">
        <v>588000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41" t="s">
        <v>1</v>
      </c>
      <c r="AN468" s="2" t="s">
        <v>1</v>
      </c>
      <c r="AO468" s="141" t="s">
        <v>1</v>
      </c>
      <c r="AP468" s="2" t="s">
        <v>1</v>
      </c>
    </row>
    <row r="469" spans="1:42" x14ac:dyDescent="0.25">
      <c r="A469" s="2" t="s">
        <v>203</v>
      </c>
      <c r="B469" s="47">
        <v>44326</v>
      </c>
      <c r="C469" s="2" t="s">
        <v>35</v>
      </c>
      <c r="D469" s="2" t="s">
        <v>38</v>
      </c>
      <c r="E469" s="2" t="s">
        <v>208</v>
      </c>
      <c r="F469" s="2" t="s">
        <v>2108</v>
      </c>
      <c r="G469" s="2" t="s">
        <v>3</v>
      </c>
      <c r="H469" s="2" t="s">
        <v>2109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1277</v>
      </c>
      <c r="P469" s="2" t="s">
        <v>1278</v>
      </c>
      <c r="Q469" s="1">
        <v>4278452.5</v>
      </c>
      <c r="R469" s="1">
        <v>0</v>
      </c>
      <c r="S469" s="1">
        <v>4278452.5</v>
      </c>
      <c r="T469" s="1">
        <v>0</v>
      </c>
      <c r="U469" s="2" t="s">
        <v>0</v>
      </c>
      <c r="V469" s="1">
        <v>0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41" t="s">
        <v>1</v>
      </c>
      <c r="AN469" s="2" t="s">
        <v>1</v>
      </c>
      <c r="AO469" s="141" t="s">
        <v>1</v>
      </c>
      <c r="AP469" s="2" t="s">
        <v>1</v>
      </c>
    </row>
    <row r="470" spans="1:42" x14ac:dyDescent="0.25">
      <c r="A470" s="2" t="s">
        <v>201</v>
      </c>
      <c r="B470" s="47">
        <v>44326</v>
      </c>
      <c r="C470" s="2" t="s">
        <v>35</v>
      </c>
      <c r="D470" s="2" t="s">
        <v>38</v>
      </c>
      <c r="E470" s="2" t="s">
        <v>208</v>
      </c>
      <c r="F470" s="2" t="s">
        <v>2035</v>
      </c>
      <c r="G470" s="2" t="s">
        <v>3</v>
      </c>
      <c r="H470" s="2" t="s">
        <v>2110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295087427.60000002</v>
      </c>
      <c r="R470" s="1">
        <v>0</v>
      </c>
      <c r="S470" s="1">
        <v>284979976.40000004</v>
      </c>
      <c r="T470" s="1">
        <v>0</v>
      </c>
      <c r="U470" s="2" t="s">
        <v>0</v>
      </c>
      <c r="V470" s="1">
        <v>0</v>
      </c>
      <c r="W470" s="1">
        <v>8713320</v>
      </c>
      <c r="X470" s="2" t="s">
        <v>0</v>
      </c>
      <c r="Y470" s="1">
        <v>1394131.2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41" t="s">
        <v>1</v>
      </c>
      <c r="AN470" s="2" t="s">
        <v>1</v>
      </c>
      <c r="AO470" s="141" t="s">
        <v>1</v>
      </c>
      <c r="AP470" s="2" t="s">
        <v>1</v>
      </c>
    </row>
    <row r="471" spans="1:42" x14ac:dyDescent="0.25">
      <c r="A471" s="2" t="s">
        <v>200</v>
      </c>
      <c r="B471" s="47">
        <v>44326</v>
      </c>
      <c r="C471" s="2" t="s">
        <v>35</v>
      </c>
      <c r="D471" s="2" t="s">
        <v>38</v>
      </c>
      <c r="E471" s="2" t="s">
        <v>208</v>
      </c>
      <c r="F471" s="2" t="s">
        <v>2108</v>
      </c>
      <c r="G471" s="2" t="s">
        <v>3</v>
      </c>
      <c r="H471" s="2" t="s">
        <v>2111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2112</v>
      </c>
      <c r="P471" s="2" t="s">
        <v>2113</v>
      </c>
      <c r="Q471" s="1">
        <v>4621417.5</v>
      </c>
      <c r="R471" s="1">
        <v>0</v>
      </c>
      <c r="S471" s="1">
        <v>4621417.5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41" t="s">
        <v>1</v>
      </c>
      <c r="AN471" s="2" t="s">
        <v>1</v>
      </c>
      <c r="AO471" s="141" t="s">
        <v>1</v>
      </c>
      <c r="AP471" s="2" t="s">
        <v>1</v>
      </c>
    </row>
    <row r="472" spans="1:42" x14ac:dyDescent="0.25">
      <c r="A472" s="2" t="s">
        <v>199</v>
      </c>
      <c r="B472" s="47">
        <v>44326</v>
      </c>
      <c r="C472" s="2" t="s">
        <v>35</v>
      </c>
      <c r="D472" s="2" t="s">
        <v>38</v>
      </c>
      <c r="E472" s="2" t="s">
        <v>208</v>
      </c>
      <c r="F472" s="2" t="s">
        <v>2035</v>
      </c>
      <c r="G472" s="2" t="s">
        <v>3</v>
      </c>
      <c r="H472" s="2" t="s">
        <v>2114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133952744.09999999</v>
      </c>
      <c r="R472" s="1">
        <v>0</v>
      </c>
      <c r="S472" s="1">
        <v>117353352.90000001</v>
      </c>
      <c r="T472" s="1">
        <v>0</v>
      </c>
      <c r="U472" s="2" t="s">
        <v>0</v>
      </c>
      <c r="V472" s="1">
        <v>0</v>
      </c>
      <c r="W472" s="1">
        <v>14309820</v>
      </c>
      <c r="X472" s="2" t="s">
        <v>0</v>
      </c>
      <c r="Y472" s="1">
        <v>2289571.2000000002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41" t="s">
        <v>1</v>
      </c>
      <c r="AN472" s="2" t="s">
        <v>1</v>
      </c>
      <c r="AO472" s="141" t="s">
        <v>1</v>
      </c>
      <c r="AP472" s="2" t="s">
        <v>1</v>
      </c>
    </row>
    <row r="473" spans="1:42" x14ac:dyDescent="0.25">
      <c r="A473" s="2" t="s">
        <v>197</v>
      </c>
      <c r="B473" s="47">
        <v>44326</v>
      </c>
      <c r="C473" s="2" t="s">
        <v>35</v>
      </c>
      <c r="D473" s="2" t="s">
        <v>38</v>
      </c>
      <c r="E473" s="2" t="s">
        <v>208</v>
      </c>
      <c r="F473" s="2" t="s">
        <v>2108</v>
      </c>
      <c r="G473" s="2" t="s">
        <v>3</v>
      </c>
      <c r="H473" s="2" t="s">
        <v>2115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2116</v>
      </c>
      <c r="P473" s="2" t="s">
        <v>2117</v>
      </c>
      <c r="Q473" s="1">
        <v>3157000</v>
      </c>
      <c r="R473" s="1">
        <v>0</v>
      </c>
      <c r="S473" s="1">
        <v>3157000</v>
      </c>
      <c r="T473" s="1">
        <v>0</v>
      </c>
      <c r="U473" s="2" t="s">
        <v>0</v>
      </c>
      <c r="V473" s="1">
        <v>0</v>
      </c>
      <c r="W473" s="1">
        <v>0</v>
      </c>
      <c r="X473" s="2" t="s">
        <v>0</v>
      </c>
      <c r="Y473" s="1">
        <v>0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41" t="s">
        <v>1</v>
      </c>
      <c r="AN473" s="2" t="s">
        <v>1</v>
      </c>
      <c r="AO473" s="141" t="s">
        <v>1</v>
      </c>
      <c r="AP473" s="2" t="s">
        <v>1</v>
      </c>
    </row>
    <row r="474" spans="1:42" x14ac:dyDescent="0.25">
      <c r="A474" s="2" t="s">
        <v>196</v>
      </c>
      <c r="B474" s="47">
        <v>44326</v>
      </c>
      <c r="C474" s="2" t="s">
        <v>35</v>
      </c>
      <c r="D474" s="2" t="s">
        <v>38</v>
      </c>
      <c r="E474" s="2" t="s">
        <v>208</v>
      </c>
      <c r="F474" s="2" t="s">
        <v>2108</v>
      </c>
      <c r="G474" s="2" t="s">
        <v>3</v>
      </c>
      <c r="H474" s="2" t="s">
        <v>2118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2116</v>
      </c>
      <c r="P474" s="2" t="s">
        <v>2117</v>
      </c>
      <c r="Q474" s="1">
        <v>1722000</v>
      </c>
      <c r="R474" s="1">
        <v>0</v>
      </c>
      <c r="S474" s="1">
        <v>1722000</v>
      </c>
      <c r="T474" s="1">
        <v>0</v>
      </c>
      <c r="U474" s="2" t="s">
        <v>0</v>
      </c>
      <c r="V474" s="1">
        <v>0</v>
      </c>
      <c r="W474" s="1">
        <v>0</v>
      </c>
      <c r="X474" s="2" t="s">
        <v>0</v>
      </c>
      <c r="Y474" s="1">
        <v>0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41" t="s">
        <v>1</v>
      </c>
      <c r="AN474" s="2" t="s">
        <v>1</v>
      </c>
      <c r="AO474" s="141" t="s">
        <v>1</v>
      </c>
      <c r="AP474" s="2" t="s">
        <v>1</v>
      </c>
    </row>
    <row r="475" spans="1:42" x14ac:dyDescent="0.25">
      <c r="A475" s="2" t="s">
        <v>195</v>
      </c>
      <c r="B475" s="47">
        <v>44326</v>
      </c>
      <c r="C475" s="2" t="s">
        <v>35</v>
      </c>
      <c r="D475" s="2" t="s">
        <v>38</v>
      </c>
      <c r="E475" s="2" t="s">
        <v>208</v>
      </c>
      <c r="F475" s="2" t="s">
        <v>2035</v>
      </c>
      <c r="G475" s="2" t="s">
        <v>3</v>
      </c>
      <c r="H475" s="2" t="s">
        <v>2119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93174449.549999997</v>
      </c>
      <c r="R475" s="1">
        <v>0</v>
      </c>
      <c r="S475" s="1">
        <v>92591839.549999997</v>
      </c>
      <c r="T475" s="1">
        <v>0</v>
      </c>
      <c r="U475" s="2" t="s">
        <v>0</v>
      </c>
      <c r="V475" s="1">
        <v>0</v>
      </c>
      <c r="W475" s="1">
        <v>502250</v>
      </c>
      <c r="X475" s="2" t="s">
        <v>0</v>
      </c>
      <c r="Y475" s="1">
        <v>80360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41" t="s">
        <v>1</v>
      </c>
      <c r="AN475" s="2" t="s">
        <v>1</v>
      </c>
      <c r="AO475" s="141" t="s">
        <v>1</v>
      </c>
      <c r="AP475" s="2" t="s">
        <v>1</v>
      </c>
    </row>
    <row r="476" spans="1:42" x14ac:dyDescent="0.25">
      <c r="A476" s="2" t="s">
        <v>193</v>
      </c>
      <c r="B476" s="47">
        <v>44326</v>
      </c>
      <c r="C476" s="2" t="s">
        <v>35</v>
      </c>
      <c r="D476" s="2" t="s">
        <v>38</v>
      </c>
      <c r="E476" s="2" t="s">
        <v>208</v>
      </c>
      <c r="F476" s="2" t="s">
        <v>2108</v>
      </c>
      <c r="G476" s="2" t="s">
        <v>13</v>
      </c>
      <c r="H476" s="2" t="s">
        <v>1</v>
      </c>
      <c r="I476" s="1" t="s">
        <v>1285</v>
      </c>
      <c r="J476" s="1" t="s">
        <v>1</v>
      </c>
      <c r="K476" s="1" t="s">
        <v>2115</v>
      </c>
      <c r="L476" s="1" t="s">
        <v>2120</v>
      </c>
      <c r="M476" s="1">
        <v>3157000</v>
      </c>
      <c r="N476" s="2" t="s">
        <v>12</v>
      </c>
      <c r="O476" s="2" t="s">
        <v>2116</v>
      </c>
      <c r="P476" s="2" t="s">
        <v>2117</v>
      </c>
      <c r="Q476" s="1">
        <v>-1435000</v>
      </c>
      <c r="R476" s="1">
        <v>0</v>
      </c>
      <c r="S476" s="1">
        <v>-1435000</v>
      </c>
      <c r="T476" s="1">
        <v>0</v>
      </c>
      <c r="U476" s="2" t="s">
        <v>0</v>
      </c>
      <c r="V476" s="1">
        <v>0</v>
      </c>
      <c r="W476" s="1">
        <v>0</v>
      </c>
      <c r="X476" s="2" t="s">
        <v>0</v>
      </c>
      <c r="Y476" s="1">
        <v>0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41" t="s">
        <v>1</v>
      </c>
      <c r="AN476" s="2" t="s">
        <v>1</v>
      </c>
      <c r="AO476" s="141" t="s">
        <v>1</v>
      </c>
      <c r="AP476" s="2" t="s">
        <v>1</v>
      </c>
    </row>
    <row r="477" spans="1:42" x14ac:dyDescent="0.25">
      <c r="A477" s="2" t="s">
        <v>184</v>
      </c>
      <c r="B477" s="47">
        <v>44327</v>
      </c>
      <c r="C477" s="2" t="s">
        <v>35</v>
      </c>
      <c r="D477" s="2" t="s">
        <v>38</v>
      </c>
      <c r="E477" s="2" t="s">
        <v>208</v>
      </c>
      <c r="F477" s="2" t="s">
        <v>2037</v>
      </c>
      <c r="G477" s="2" t="s">
        <v>3</v>
      </c>
      <c r="H477" s="2" t="s">
        <v>2121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649358711.89999998</v>
      </c>
      <c r="R477" s="1">
        <v>0</v>
      </c>
      <c r="S477" s="1">
        <v>623787393.5</v>
      </c>
      <c r="T477" s="1">
        <v>0</v>
      </c>
      <c r="U477" s="2" t="s">
        <v>0</v>
      </c>
      <c r="V477" s="1">
        <v>0</v>
      </c>
      <c r="W477" s="1">
        <v>22044240</v>
      </c>
      <c r="X477" s="2" t="s">
        <v>0</v>
      </c>
      <c r="Y477" s="1">
        <v>3527078.4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41" t="s">
        <v>1</v>
      </c>
      <c r="AN477" s="2" t="s">
        <v>1</v>
      </c>
      <c r="AO477" s="141" t="s">
        <v>1</v>
      </c>
      <c r="AP477" s="2" t="s">
        <v>1</v>
      </c>
    </row>
    <row r="478" spans="1:42" x14ac:dyDescent="0.25">
      <c r="A478" s="2" t="s">
        <v>171</v>
      </c>
      <c r="B478" s="47">
        <v>44328</v>
      </c>
      <c r="C478" s="2" t="s">
        <v>35</v>
      </c>
      <c r="D478" s="2" t="s">
        <v>38</v>
      </c>
      <c r="E478" s="2" t="s">
        <v>208</v>
      </c>
      <c r="F478" s="2" t="s">
        <v>2039</v>
      </c>
      <c r="G478" s="2" t="s">
        <v>3</v>
      </c>
      <c r="H478" s="2" t="s">
        <v>2122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163716018</v>
      </c>
      <c r="R478" s="1">
        <v>0</v>
      </c>
      <c r="S478" s="1">
        <v>161474550</v>
      </c>
      <c r="T478" s="1">
        <v>0</v>
      </c>
      <c r="U478" s="2" t="s">
        <v>0</v>
      </c>
      <c r="V478" s="1">
        <v>0</v>
      </c>
      <c r="W478" s="1">
        <v>1932300</v>
      </c>
      <c r="X478" s="2" t="s">
        <v>0</v>
      </c>
      <c r="Y478" s="1">
        <v>309168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41" t="s">
        <v>1</v>
      </c>
      <c r="AN478" s="2" t="s">
        <v>1</v>
      </c>
      <c r="AO478" s="141" t="s">
        <v>1</v>
      </c>
      <c r="AP478" s="2" t="s">
        <v>1</v>
      </c>
    </row>
    <row r="479" spans="1:42" x14ac:dyDescent="0.25">
      <c r="A479" s="2" t="s">
        <v>170</v>
      </c>
      <c r="B479" s="47">
        <v>44328</v>
      </c>
      <c r="C479" s="2" t="s">
        <v>35</v>
      </c>
      <c r="D479" s="2" t="s">
        <v>38</v>
      </c>
      <c r="E479" s="2" t="s">
        <v>208</v>
      </c>
      <c r="F479" s="2" t="s">
        <v>2041</v>
      </c>
      <c r="G479" s="2" t="s">
        <v>3</v>
      </c>
      <c r="H479" s="2" t="s">
        <v>2123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2008</v>
      </c>
      <c r="P479" s="2" t="s">
        <v>2124</v>
      </c>
      <c r="Q479" s="1">
        <v>53722500</v>
      </c>
      <c r="R479" s="1">
        <v>0</v>
      </c>
      <c r="S479" s="1">
        <v>53722500</v>
      </c>
      <c r="T479" s="1">
        <v>0</v>
      </c>
      <c r="U479" s="2" t="s">
        <v>0</v>
      </c>
      <c r="V479" s="1">
        <v>0</v>
      </c>
      <c r="W479" s="1">
        <v>0</v>
      </c>
      <c r="X479" s="2" t="s">
        <v>0</v>
      </c>
      <c r="Y479" s="1">
        <v>0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41" t="s">
        <v>1</v>
      </c>
      <c r="AN479" s="2" t="s">
        <v>1</v>
      </c>
      <c r="AO479" s="141" t="s">
        <v>1</v>
      </c>
      <c r="AP479" s="2" t="s">
        <v>1</v>
      </c>
    </row>
    <row r="480" spans="1:42" x14ac:dyDescent="0.25">
      <c r="A480" s="2" t="s">
        <v>169</v>
      </c>
      <c r="B480" s="47">
        <v>44328</v>
      </c>
      <c r="C480" s="2" t="s">
        <v>35</v>
      </c>
      <c r="D480" s="2" t="s">
        <v>38</v>
      </c>
      <c r="E480" s="2" t="s">
        <v>208</v>
      </c>
      <c r="F480" s="2" t="s">
        <v>2039</v>
      </c>
      <c r="G480" s="2" t="s">
        <v>3</v>
      </c>
      <c r="H480" s="2" t="s">
        <v>2125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683576953.25</v>
      </c>
      <c r="R480" s="1">
        <v>0</v>
      </c>
      <c r="S480" s="1">
        <v>609707689.25</v>
      </c>
      <c r="T480" s="1">
        <v>0</v>
      </c>
      <c r="U480" s="2" t="s">
        <v>0</v>
      </c>
      <c r="V480" s="1">
        <v>0</v>
      </c>
      <c r="W480" s="1">
        <v>63680400</v>
      </c>
      <c r="X480" s="2" t="s">
        <v>0</v>
      </c>
      <c r="Y480" s="1">
        <v>10188864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41" t="s">
        <v>1</v>
      </c>
      <c r="AN480" s="2" t="s">
        <v>1</v>
      </c>
      <c r="AO480" s="141" t="s">
        <v>1</v>
      </c>
      <c r="AP480" s="2" t="s">
        <v>1</v>
      </c>
    </row>
    <row r="481" spans="1:42" x14ac:dyDescent="0.25">
      <c r="A481" s="2" t="s">
        <v>163</v>
      </c>
      <c r="B481" s="47">
        <v>44329</v>
      </c>
      <c r="C481" s="2" t="s">
        <v>35</v>
      </c>
      <c r="D481" s="2" t="s">
        <v>38</v>
      </c>
      <c r="E481" s="2" t="s">
        <v>208</v>
      </c>
      <c r="F481" s="2" t="s">
        <v>2046</v>
      </c>
      <c r="G481" s="2" t="s">
        <v>3</v>
      </c>
      <c r="H481" s="2" t="s">
        <v>2126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833061881.14999986</v>
      </c>
      <c r="R481" s="1">
        <v>0</v>
      </c>
      <c r="S481" s="1">
        <v>757515929.95000005</v>
      </c>
      <c r="T481" s="1">
        <v>0</v>
      </c>
      <c r="U481" s="2" t="s">
        <v>0</v>
      </c>
      <c r="V481" s="1">
        <v>0</v>
      </c>
      <c r="W481" s="1">
        <v>65125820</v>
      </c>
      <c r="X481" s="2" t="s">
        <v>9</v>
      </c>
      <c r="Y481" s="1">
        <v>10420131.199999999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41" t="s">
        <v>1</v>
      </c>
      <c r="AN481" s="2" t="s">
        <v>1</v>
      </c>
      <c r="AO481" s="141" t="s">
        <v>1</v>
      </c>
      <c r="AP481" s="2" t="s">
        <v>1</v>
      </c>
    </row>
    <row r="482" spans="1:42" x14ac:dyDescent="0.25">
      <c r="A482" s="2" t="s">
        <v>155</v>
      </c>
      <c r="B482" s="47">
        <v>44330</v>
      </c>
      <c r="C482" s="2" t="s">
        <v>35</v>
      </c>
      <c r="D482" s="2" t="s">
        <v>38</v>
      </c>
      <c r="E482" s="2" t="s">
        <v>208</v>
      </c>
      <c r="F482" s="2" t="s">
        <v>2048</v>
      </c>
      <c r="G482" s="2" t="s">
        <v>3</v>
      </c>
      <c r="H482" s="2" t="s">
        <v>2127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480554613.5999999</v>
      </c>
      <c r="R482" s="1">
        <v>0</v>
      </c>
      <c r="S482" s="1">
        <v>463818087.19999993</v>
      </c>
      <c r="T482" s="1">
        <v>0</v>
      </c>
      <c r="U482" s="2" t="s">
        <v>0</v>
      </c>
      <c r="V482" s="1">
        <v>0</v>
      </c>
      <c r="W482" s="1">
        <v>14428040</v>
      </c>
      <c r="X482" s="2" t="s">
        <v>0</v>
      </c>
      <c r="Y482" s="1">
        <v>2308486.4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41" t="s">
        <v>1</v>
      </c>
      <c r="AN482" s="2" t="s">
        <v>1</v>
      </c>
      <c r="AO482" s="141" t="s">
        <v>1</v>
      </c>
      <c r="AP482" s="2" t="s">
        <v>1</v>
      </c>
    </row>
    <row r="483" spans="1:42" x14ac:dyDescent="0.25">
      <c r="A483" s="2" t="s">
        <v>154</v>
      </c>
      <c r="B483" s="47">
        <v>44330</v>
      </c>
      <c r="C483" s="2" t="s">
        <v>35</v>
      </c>
      <c r="D483" s="2" t="s">
        <v>38</v>
      </c>
      <c r="E483" s="2" t="s">
        <v>208</v>
      </c>
      <c r="F483" s="2" t="s">
        <v>2128</v>
      </c>
      <c r="G483" s="2" t="s">
        <v>3</v>
      </c>
      <c r="H483" s="2" t="s">
        <v>2129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2130</v>
      </c>
      <c r="P483" s="2" t="s">
        <v>2131</v>
      </c>
      <c r="Q483" s="1">
        <v>2994099.2</v>
      </c>
      <c r="R483" s="1">
        <v>0</v>
      </c>
      <c r="S483" s="1">
        <v>0</v>
      </c>
      <c r="T483" s="1">
        <v>2581120</v>
      </c>
      <c r="U483" s="2" t="s">
        <v>9</v>
      </c>
      <c r="V483" s="1">
        <v>412979.20000000001</v>
      </c>
      <c r="W483" s="1">
        <v>0</v>
      </c>
      <c r="X483" s="2" t="s">
        <v>0</v>
      </c>
      <c r="Y483" s="1">
        <v>0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41" t="s">
        <v>1</v>
      </c>
      <c r="AN483" s="2" t="s">
        <v>1</v>
      </c>
      <c r="AO483" s="141" t="s">
        <v>1</v>
      </c>
      <c r="AP483" s="2" t="s">
        <v>1</v>
      </c>
    </row>
    <row r="484" spans="1:42" x14ac:dyDescent="0.25">
      <c r="A484" s="2" t="s">
        <v>153</v>
      </c>
      <c r="B484" s="47">
        <v>44330</v>
      </c>
      <c r="C484" s="2" t="s">
        <v>35</v>
      </c>
      <c r="D484" s="2" t="s">
        <v>38</v>
      </c>
      <c r="E484" s="2" t="s">
        <v>208</v>
      </c>
      <c r="F484" s="2" t="s">
        <v>2048</v>
      </c>
      <c r="G484" s="2" t="s">
        <v>3</v>
      </c>
      <c r="H484" s="2" t="s">
        <v>2132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176042214.79999998</v>
      </c>
      <c r="R484" s="1">
        <v>0</v>
      </c>
      <c r="S484" s="1">
        <v>169892567.59999999</v>
      </c>
      <c r="T484" s="1">
        <v>0</v>
      </c>
      <c r="U484" s="2" t="s">
        <v>0</v>
      </c>
      <c r="V484" s="1">
        <v>0</v>
      </c>
      <c r="W484" s="1">
        <v>5301420</v>
      </c>
      <c r="X484" s="2" t="s">
        <v>9</v>
      </c>
      <c r="Y484" s="1">
        <v>848227.2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41" t="s">
        <v>1</v>
      </c>
      <c r="AN484" s="2" t="s">
        <v>1</v>
      </c>
      <c r="AO484" s="141" t="s">
        <v>1</v>
      </c>
      <c r="AP484" s="2" t="s">
        <v>1</v>
      </c>
    </row>
    <row r="485" spans="1:42" x14ac:dyDescent="0.25">
      <c r="A485" s="2" t="s">
        <v>152</v>
      </c>
      <c r="B485" s="47">
        <v>44330</v>
      </c>
      <c r="C485" s="2" t="s">
        <v>35</v>
      </c>
      <c r="D485" s="2" t="s">
        <v>38</v>
      </c>
      <c r="E485" s="2" t="s">
        <v>208</v>
      </c>
      <c r="F485" s="2" t="s">
        <v>2128</v>
      </c>
      <c r="G485" s="2" t="s">
        <v>3</v>
      </c>
      <c r="H485" s="2" t="s">
        <v>2133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2134</v>
      </c>
      <c r="P485" s="2" t="s">
        <v>2135</v>
      </c>
      <c r="Q485" s="1">
        <v>9163589.4000000004</v>
      </c>
      <c r="R485" s="1">
        <v>0</v>
      </c>
      <c r="S485" s="1">
        <v>9163589.4000000004</v>
      </c>
      <c r="T485" s="1">
        <v>0</v>
      </c>
      <c r="U485" s="2" t="s">
        <v>0</v>
      </c>
      <c r="V485" s="1">
        <v>0</v>
      </c>
      <c r="W485" s="1">
        <v>0</v>
      </c>
      <c r="X485" s="2" t="s">
        <v>0</v>
      </c>
      <c r="Y485" s="1">
        <v>0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41" t="s">
        <v>1</v>
      </c>
      <c r="AN485" s="2" t="s">
        <v>1</v>
      </c>
      <c r="AO485" s="141" t="s">
        <v>1</v>
      </c>
      <c r="AP485" s="2" t="s">
        <v>1</v>
      </c>
    </row>
    <row r="486" spans="1:42" x14ac:dyDescent="0.25">
      <c r="A486" s="2" t="s">
        <v>151</v>
      </c>
      <c r="B486" s="47">
        <v>44330</v>
      </c>
      <c r="C486" s="2" t="s">
        <v>35</v>
      </c>
      <c r="D486" s="2" t="s">
        <v>38</v>
      </c>
      <c r="E486" s="2" t="s">
        <v>208</v>
      </c>
      <c r="F486" s="2" t="s">
        <v>2048</v>
      </c>
      <c r="G486" s="2" t="s">
        <v>3</v>
      </c>
      <c r="H486" s="2" t="s">
        <v>2136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54264458.5</v>
      </c>
      <c r="R486" s="1">
        <v>0</v>
      </c>
      <c r="S486" s="1">
        <v>46690609.700000003</v>
      </c>
      <c r="T486" s="1">
        <v>0</v>
      </c>
      <c r="U486" s="2" t="s">
        <v>0</v>
      </c>
      <c r="V486" s="1">
        <v>0</v>
      </c>
      <c r="W486" s="1">
        <v>6529180</v>
      </c>
      <c r="X486" s="2" t="s">
        <v>0</v>
      </c>
      <c r="Y486" s="1">
        <v>1044668.8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41" t="s">
        <v>1</v>
      </c>
      <c r="AN486" s="2" t="s">
        <v>1</v>
      </c>
      <c r="AO486" s="141" t="s">
        <v>1</v>
      </c>
      <c r="AP486" s="2" t="s">
        <v>1</v>
      </c>
    </row>
    <row r="487" spans="1:42" x14ac:dyDescent="0.25">
      <c r="A487" s="2" t="s">
        <v>144</v>
      </c>
      <c r="B487" s="47">
        <v>44331</v>
      </c>
      <c r="C487" s="2" t="s">
        <v>35</v>
      </c>
      <c r="D487" s="2" t="s">
        <v>38</v>
      </c>
      <c r="E487" s="2" t="s">
        <v>208</v>
      </c>
      <c r="F487" s="2" t="s">
        <v>2050</v>
      </c>
      <c r="G487" s="2" t="s">
        <v>3</v>
      </c>
      <c r="H487" s="2" t="s">
        <v>2137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2</v>
      </c>
      <c r="P487" s="2" t="s">
        <v>1</v>
      </c>
      <c r="Q487" s="1">
        <v>1527668058.8600004</v>
      </c>
      <c r="R487" s="1">
        <v>0</v>
      </c>
      <c r="S487" s="1">
        <v>1410875058.5</v>
      </c>
      <c r="T487" s="1">
        <v>0</v>
      </c>
      <c r="U487" s="2" t="s">
        <v>0</v>
      </c>
      <c r="V487" s="1">
        <v>0</v>
      </c>
      <c r="W487" s="1">
        <v>100683621</v>
      </c>
      <c r="X487" s="2" t="s">
        <v>0</v>
      </c>
      <c r="Y487" s="1">
        <v>16109379.359999999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41" t="s">
        <v>1</v>
      </c>
      <c r="AN487" s="2" t="s">
        <v>1</v>
      </c>
      <c r="AO487" s="141" t="s">
        <v>1</v>
      </c>
      <c r="AP487" s="2" t="s">
        <v>1</v>
      </c>
    </row>
    <row r="488" spans="1:42" x14ac:dyDescent="0.25">
      <c r="A488" s="2" t="s">
        <v>264</v>
      </c>
      <c r="B488" s="47">
        <v>44317</v>
      </c>
      <c r="C488" s="2" t="s">
        <v>27</v>
      </c>
      <c r="D488" s="2" t="s">
        <v>24</v>
      </c>
      <c r="E488" s="2" t="s">
        <v>356</v>
      </c>
      <c r="F488" s="2" t="s">
        <v>1031</v>
      </c>
      <c r="G488" s="2" t="s">
        <v>3</v>
      </c>
      <c r="H488" s="2" t="s">
        <v>2138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500050483.375</v>
      </c>
      <c r="R488" s="1">
        <v>0</v>
      </c>
      <c r="S488" s="1">
        <v>336076447.76499999</v>
      </c>
      <c r="T488" s="1">
        <v>0</v>
      </c>
      <c r="U488" s="2" t="s">
        <v>0</v>
      </c>
      <c r="V488" s="1">
        <v>0</v>
      </c>
      <c r="W488" s="1">
        <v>141356927.25</v>
      </c>
      <c r="X488" s="2" t="s">
        <v>9</v>
      </c>
      <c r="Y488" s="1">
        <v>22617108.360000003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41" t="s">
        <v>1</v>
      </c>
      <c r="AN488" s="2" t="s">
        <v>1</v>
      </c>
      <c r="AO488" s="141" t="s">
        <v>1</v>
      </c>
      <c r="AP488" s="2" t="s">
        <v>1</v>
      </c>
    </row>
    <row r="489" spans="1:42" x14ac:dyDescent="0.25">
      <c r="A489" s="2" t="s">
        <v>263</v>
      </c>
      <c r="B489" s="47">
        <v>44317</v>
      </c>
      <c r="C489" s="2" t="s">
        <v>27</v>
      </c>
      <c r="D489" s="2" t="s">
        <v>24</v>
      </c>
      <c r="E489" s="2" t="s">
        <v>356</v>
      </c>
      <c r="F489" s="2" t="s">
        <v>2139</v>
      </c>
      <c r="G489" s="2" t="s">
        <v>3</v>
      </c>
      <c r="H489" s="2" t="s">
        <v>2140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739</v>
      </c>
      <c r="P489" s="2" t="s">
        <v>740</v>
      </c>
      <c r="Q489" s="1">
        <v>6350400</v>
      </c>
      <c r="R489" s="1">
        <v>0</v>
      </c>
      <c r="S489" s="1">
        <v>6350400</v>
      </c>
      <c r="T489" s="1">
        <v>0</v>
      </c>
      <c r="U489" s="2" t="s">
        <v>0</v>
      </c>
      <c r="V489" s="1">
        <v>0</v>
      </c>
      <c r="W489" s="1">
        <v>0</v>
      </c>
      <c r="X489" s="2" t="s">
        <v>0</v>
      </c>
      <c r="Y489" s="1">
        <v>0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41" t="s">
        <v>1</v>
      </c>
      <c r="AN489" s="2" t="s">
        <v>1</v>
      </c>
      <c r="AO489" s="141" t="s">
        <v>1</v>
      </c>
      <c r="AP489" s="2" t="s">
        <v>1</v>
      </c>
    </row>
    <row r="490" spans="1:42" x14ac:dyDescent="0.25">
      <c r="A490" s="2" t="s">
        <v>9</v>
      </c>
      <c r="B490" s="47">
        <v>44317</v>
      </c>
      <c r="C490" s="2" t="s">
        <v>27</v>
      </c>
      <c r="D490" s="2" t="s">
        <v>24</v>
      </c>
      <c r="E490" s="2" t="s">
        <v>356</v>
      </c>
      <c r="F490" s="2" t="s">
        <v>1031</v>
      </c>
      <c r="G490" s="2" t="s">
        <v>3</v>
      </c>
      <c r="H490" s="2" t="s">
        <v>2141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1277800978.2900002</v>
      </c>
      <c r="R490" s="1">
        <v>0</v>
      </c>
      <c r="S490" s="1">
        <v>932163163.1400001</v>
      </c>
      <c r="T490" s="1">
        <v>0</v>
      </c>
      <c r="U490" s="2" t="s">
        <v>0</v>
      </c>
      <c r="V490" s="1">
        <v>0</v>
      </c>
      <c r="W490" s="1">
        <v>297963633.75</v>
      </c>
      <c r="X490" s="2" t="s">
        <v>0</v>
      </c>
      <c r="Y490" s="1">
        <v>47674181.399999999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41" t="s">
        <v>1</v>
      </c>
      <c r="AN490" s="2" t="s">
        <v>1</v>
      </c>
      <c r="AO490" s="141" t="s">
        <v>1</v>
      </c>
      <c r="AP490" s="2" t="s">
        <v>1</v>
      </c>
    </row>
    <row r="491" spans="1:42" x14ac:dyDescent="0.25">
      <c r="A491" s="2" t="s">
        <v>253</v>
      </c>
      <c r="B491" s="47">
        <v>44318</v>
      </c>
      <c r="C491" s="2" t="s">
        <v>27</v>
      </c>
      <c r="D491" s="2" t="s">
        <v>24</v>
      </c>
      <c r="E491" s="2" t="s">
        <v>356</v>
      </c>
      <c r="F491" s="2" t="s">
        <v>1032</v>
      </c>
      <c r="G491" s="2" t="s">
        <v>3</v>
      </c>
      <c r="H491" s="2" t="s">
        <v>2142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2</v>
      </c>
      <c r="P491" s="2" t="s">
        <v>1</v>
      </c>
      <c r="Q491" s="1">
        <v>684868346.51399994</v>
      </c>
      <c r="R491" s="1">
        <v>0</v>
      </c>
      <c r="S491" s="1">
        <v>443061321.07500005</v>
      </c>
      <c r="T491" s="1">
        <v>0</v>
      </c>
      <c r="U491" s="2" t="s">
        <v>0</v>
      </c>
      <c r="V491" s="1">
        <v>0</v>
      </c>
      <c r="W491" s="1">
        <v>208454332.27500001</v>
      </c>
      <c r="X491" s="2" t="s">
        <v>0</v>
      </c>
      <c r="Y491" s="1">
        <v>33352693.164000001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41" t="s">
        <v>1</v>
      </c>
      <c r="AN491" s="2" t="s">
        <v>1</v>
      </c>
      <c r="AO491" s="141" t="s">
        <v>1</v>
      </c>
      <c r="AP491" s="2" t="s">
        <v>1</v>
      </c>
    </row>
    <row r="492" spans="1:42" x14ac:dyDescent="0.25">
      <c r="A492" s="2" t="s">
        <v>240</v>
      </c>
      <c r="B492" s="47">
        <v>44319</v>
      </c>
      <c r="C492" s="2" t="s">
        <v>27</v>
      </c>
      <c r="D492" s="2" t="s">
        <v>24</v>
      </c>
      <c r="E492" s="2" t="s">
        <v>356</v>
      </c>
      <c r="F492" s="2" t="s">
        <v>2143</v>
      </c>
      <c r="G492" s="2" t="s">
        <v>3</v>
      </c>
      <c r="H492" s="2" t="s">
        <v>2144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609310846.04999995</v>
      </c>
      <c r="R492" s="1">
        <v>0</v>
      </c>
      <c r="S492" s="1">
        <v>441161439.44999999</v>
      </c>
      <c r="T492" s="1">
        <v>0</v>
      </c>
      <c r="U492" s="2" t="s">
        <v>0</v>
      </c>
      <c r="V492" s="1">
        <v>0</v>
      </c>
      <c r="W492" s="1">
        <v>144956385</v>
      </c>
      <c r="X492" s="2" t="s">
        <v>0</v>
      </c>
      <c r="Y492" s="1">
        <v>23193021.599999998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41" t="s">
        <v>1</v>
      </c>
      <c r="AN492" s="2" t="s">
        <v>1</v>
      </c>
      <c r="AO492" s="141" t="s">
        <v>1</v>
      </c>
      <c r="AP492" s="2" t="s">
        <v>1</v>
      </c>
    </row>
    <row r="493" spans="1:42" x14ac:dyDescent="0.25">
      <c r="A493" s="2" t="s">
        <v>220</v>
      </c>
      <c r="B493" s="47">
        <v>44320</v>
      </c>
      <c r="C493" s="2" t="s">
        <v>27</v>
      </c>
      <c r="D493" s="2" t="s">
        <v>24</v>
      </c>
      <c r="E493" s="2" t="s">
        <v>356</v>
      </c>
      <c r="F493" s="2" t="s">
        <v>1037</v>
      </c>
      <c r="G493" s="2" t="s">
        <v>3</v>
      </c>
      <c r="H493" s="2" t="s">
        <v>2145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1016615454.9222</v>
      </c>
      <c r="R493" s="1">
        <v>0</v>
      </c>
      <c r="S493" s="1">
        <v>625796526.9749999</v>
      </c>
      <c r="T493" s="1">
        <v>0</v>
      </c>
      <c r="U493" s="2" t="s">
        <v>0</v>
      </c>
      <c r="V493" s="1">
        <v>0</v>
      </c>
      <c r="W493" s="1">
        <v>336912868.92000002</v>
      </c>
      <c r="X493" s="2" t="s">
        <v>9</v>
      </c>
      <c r="Y493" s="1">
        <v>53906059.027199991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41" t="s">
        <v>1</v>
      </c>
      <c r="AN493" s="2" t="s">
        <v>1</v>
      </c>
      <c r="AO493" s="141" t="s">
        <v>1</v>
      </c>
      <c r="AP493" s="2" t="s">
        <v>1</v>
      </c>
    </row>
    <row r="494" spans="1:42" x14ac:dyDescent="0.25">
      <c r="A494" s="2" t="s">
        <v>196</v>
      </c>
      <c r="B494" s="47">
        <v>44321</v>
      </c>
      <c r="C494" s="2" t="s">
        <v>27</v>
      </c>
      <c r="D494" s="2" t="s">
        <v>24</v>
      </c>
      <c r="E494" s="2" t="s">
        <v>356</v>
      </c>
      <c r="F494" s="2" t="s">
        <v>1042</v>
      </c>
      <c r="G494" s="2" t="s">
        <v>3</v>
      </c>
      <c r="H494" s="2" t="s">
        <v>2146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1173507951.2800002</v>
      </c>
      <c r="R494" s="1">
        <v>0</v>
      </c>
      <c r="S494" s="1">
        <v>728165837.30000019</v>
      </c>
      <c r="T494" s="1">
        <v>0</v>
      </c>
      <c r="U494" s="2" t="s">
        <v>0</v>
      </c>
      <c r="V494" s="1">
        <v>0</v>
      </c>
      <c r="W494" s="1">
        <v>383915615.5</v>
      </c>
      <c r="X494" s="2" t="s">
        <v>9</v>
      </c>
      <c r="Y494" s="1">
        <v>61426498.479999997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41" t="s">
        <v>1</v>
      </c>
      <c r="AN494" s="2" t="s">
        <v>1</v>
      </c>
      <c r="AO494" s="141" t="s">
        <v>1</v>
      </c>
      <c r="AP494" s="2" t="s">
        <v>1</v>
      </c>
    </row>
    <row r="495" spans="1:42" x14ac:dyDescent="0.25">
      <c r="A495" s="2" t="s">
        <v>195</v>
      </c>
      <c r="B495" s="47">
        <v>44321</v>
      </c>
      <c r="C495" s="2" t="s">
        <v>27</v>
      </c>
      <c r="D495" s="2" t="s">
        <v>24</v>
      </c>
      <c r="E495" s="2" t="s">
        <v>356</v>
      </c>
      <c r="F495" s="2" t="s">
        <v>1043</v>
      </c>
      <c r="G495" s="2" t="s">
        <v>13</v>
      </c>
      <c r="H495" s="2" t="s">
        <v>1</v>
      </c>
      <c r="I495" s="1" t="s">
        <v>2147</v>
      </c>
      <c r="J495" s="1" t="s">
        <v>1</v>
      </c>
      <c r="K495" s="1" t="s">
        <v>2148</v>
      </c>
      <c r="L495" s="1" t="s">
        <v>2149</v>
      </c>
      <c r="M495" s="1">
        <v>5326720</v>
      </c>
      <c r="N495" s="2" t="s">
        <v>12</v>
      </c>
      <c r="O495" s="2" t="s">
        <v>2150</v>
      </c>
      <c r="P495" s="2" t="s">
        <v>2151</v>
      </c>
      <c r="Q495" s="1">
        <v>-5326720</v>
      </c>
      <c r="R495" s="1">
        <v>0</v>
      </c>
      <c r="S495" s="1">
        <v>0</v>
      </c>
      <c r="T495" s="1">
        <v>0</v>
      </c>
      <c r="U495" s="2" t="s">
        <v>0</v>
      </c>
      <c r="V495" s="1">
        <v>0</v>
      </c>
      <c r="W495" s="1">
        <v>-4592000</v>
      </c>
      <c r="X495" s="2" t="s">
        <v>9</v>
      </c>
      <c r="Y495" s="1">
        <v>-734720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41" t="s">
        <v>1</v>
      </c>
      <c r="AN495" s="2" t="s">
        <v>1</v>
      </c>
      <c r="AO495" s="141" t="s">
        <v>1</v>
      </c>
      <c r="AP495" s="2" t="s">
        <v>1</v>
      </c>
    </row>
    <row r="496" spans="1:42" x14ac:dyDescent="0.25">
      <c r="A496" s="2" t="s">
        <v>149</v>
      </c>
      <c r="B496" s="47">
        <v>44323</v>
      </c>
      <c r="C496" s="2" t="s">
        <v>27</v>
      </c>
      <c r="D496" s="2" t="s">
        <v>24</v>
      </c>
      <c r="E496" s="2" t="s">
        <v>356</v>
      </c>
      <c r="F496" s="2" t="s">
        <v>1051</v>
      </c>
      <c r="G496" s="2" t="s">
        <v>3</v>
      </c>
      <c r="H496" s="2" t="s">
        <v>2152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274944765.366</v>
      </c>
      <c r="R496" s="1">
        <v>0</v>
      </c>
      <c r="S496" s="1">
        <v>186095558.5</v>
      </c>
      <c r="T496" s="1">
        <v>0</v>
      </c>
      <c r="U496" s="2" t="s">
        <v>0</v>
      </c>
      <c r="V496" s="1">
        <v>0</v>
      </c>
      <c r="W496" s="1">
        <v>76594143.849999994</v>
      </c>
      <c r="X496" s="2" t="s">
        <v>0</v>
      </c>
      <c r="Y496" s="1">
        <v>12255063.016000001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41" t="s">
        <v>1</v>
      </c>
      <c r="AN496" s="2" t="s">
        <v>1</v>
      </c>
      <c r="AO496" s="141" t="s">
        <v>1</v>
      </c>
      <c r="AP496" s="2" t="s">
        <v>1</v>
      </c>
    </row>
    <row r="497" spans="1:42" x14ac:dyDescent="0.25">
      <c r="A497" s="2" t="s">
        <v>148</v>
      </c>
      <c r="B497" s="47">
        <v>44323</v>
      </c>
      <c r="C497" s="2" t="s">
        <v>27</v>
      </c>
      <c r="D497" s="2" t="s">
        <v>24</v>
      </c>
      <c r="E497" s="2" t="s">
        <v>356</v>
      </c>
      <c r="F497" s="2" t="s">
        <v>1107</v>
      </c>
      <c r="G497" s="2" t="s">
        <v>3</v>
      </c>
      <c r="H497" s="2" t="s">
        <v>2153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2154</v>
      </c>
      <c r="P497" s="2" t="s">
        <v>2155</v>
      </c>
      <c r="Q497" s="1">
        <v>5326720</v>
      </c>
      <c r="R497" s="1">
        <v>0</v>
      </c>
      <c r="S497" s="1">
        <v>0</v>
      </c>
      <c r="T497" s="1">
        <v>4592000</v>
      </c>
      <c r="U497" s="2" t="s">
        <v>9</v>
      </c>
      <c r="V497" s="1">
        <v>734720</v>
      </c>
      <c r="W497" s="1">
        <v>0</v>
      </c>
      <c r="X497" s="2" t="s">
        <v>0</v>
      </c>
      <c r="Y497" s="1">
        <v>0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41" t="s">
        <v>1</v>
      </c>
      <c r="AN497" s="2" t="s">
        <v>1</v>
      </c>
      <c r="AO497" s="141" t="s">
        <v>1</v>
      </c>
      <c r="AP497" s="2" t="s">
        <v>1</v>
      </c>
    </row>
    <row r="498" spans="1:42" x14ac:dyDescent="0.25">
      <c r="A498" s="2" t="s">
        <v>147</v>
      </c>
      <c r="B498" s="47">
        <v>44323</v>
      </c>
      <c r="C498" s="2" t="s">
        <v>27</v>
      </c>
      <c r="D498" s="2" t="s">
        <v>24</v>
      </c>
      <c r="E498" s="2" t="s">
        <v>356</v>
      </c>
      <c r="F498" s="2" t="s">
        <v>1051</v>
      </c>
      <c r="G498" s="2" t="s">
        <v>3</v>
      </c>
      <c r="H498" s="2" t="s">
        <v>2156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517737293.53999996</v>
      </c>
      <c r="R498" s="1">
        <v>0</v>
      </c>
      <c r="S498" s="1">
        <v>305257096.10000002</v>
      </c>
      <c r="T498" s="1">
        <v>0</v>
      </c>
      <c r="U498" s="2" t="s">
        <v>0</v>
      </c>
      <c r="V498" s="1">
        <v>0</v>
      </c>
      <c r="W498" s="1">
        <v>183172584</v>
      </c>
      <c r="X498" s="2" t="s">
        <v>9</v>
      </c>
      <c r="Y498" s="1">
        <v>29307613.439999998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41" t="s">
        <v>1</v>
      </c>
      <c r="AN498" s="2" t="s">
        <v>1</v>
      </c>
      <c r="AO498" s="141" t="s">
        <v>1</v>
      </c>
      <c r="AP498" s="2" t="s">
        <v>1</v>
      </c>
    </row>
    <row r="499" spans="1:42" x14ac:dyDescent="0.25">
      <c r="A499" s="2" t="s">
        <v>127</v>
      </c>
      <c r="B499" s="47">
        <v>44324</v>
      </c>
      <c r="C499" s="2" t="s">
        <v>27</v>
      </c>
      <c r="D499" s="2" t="s">
        <v>24</v>
      </c>
      <c r="E499" s="2" t="s">
        <v>356</v>
      </c>
      <c r="F499" s="2" t="s">
        <v>1053</v>
      </c>
      <c r="G499" s="2" t="s">
        <v>3</v>
      </c>
      <c r="H499" s="2" t="s">
        <v>2157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909616985.37760007</v>
      </c>
      <c r="R499" s="1">
        <v>0</v>
      </c>
      <c r="S499" s="1">
        <v>602925247.89999998</v>
      </c>
      <c r="T499" s="1">
        <v>0</v>
      </c>
      <c r="U499" s="2" t="s">
        <v>0</v>
      </c>
      <c r="V499" s="1">
        <v>0</v>
      </c>
      <c r="W499" s="1">
        <v>264389428.86000001</v>
      </c>
      <c r="X499" s="2" t="s">
        <v>9</v>
      </c>
      <c r="Y499" s="1">
        <v>42302308.617599994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41" t="s">
        <v>1</v>
      </c>
      <c r="AN499" s="2" t="s">
        <v>1</v>
      </c>
      <c r="AO499" s="141" t="s">
        <v>1</v>
      </c>
      <c r="AP499" s="2" t="s">
        <v>1</v>
      </c>
    </row>
    <row r="500" spans="1:42" x14ac:dyDescent="0.25">
      <c r="A500" s="2" t="s">
        <v>109</v>
      </c>
      <c r="B500" s="47">
        <v>44325</v>
      </c>
      <c r="C500" s="2" t="s">
        <v>27</v>
      </c>
      <c r="D500" s="2" t="s">
        <v>24</v>
      </c>
      <c r="E500" s="2" t="s">
        <v>356</v>
      </c>
      <c r="F500" s="2" t="s">
        <v>1055</v>
      </c>
      <c r="G500" s="2" t="s">
        <v>3</v>
      </c>
      <c r="H500" s="2" t="s">
        <v>2158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347325413.5</v>
      </c>
      <c r="R500" s="1">
        <v>0</v>
      </c>
      <c r="S500" s="1">
        <v>212592689.5</v>
      </c>
      <c r="T500" s="1">
        <v>0</v>
      </c>
      <c r="U500" s="2" t="s">
        <v>0</v>
      </c>
      <c r="V500" s="1">
        <v>0</v>
      </c>
      <c r="W500" s="1">
        <v>116148900</v>
      </c>
      <c r="X500" s="2" t="s">
        <v>9</v>
      </c>
      <c r="Y500" s="1">
        <v>18583824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41" t="s">
        <v>1</v>
      </c>
      <c r="AN500" s="2" t="s">
        <v>1</v>
      </c>
      <c r="AO500" s="141" t="s">
        <v>1</v>
      </c>
      <c r="AP500" s="2" t="s">
        <v>1</v>
      </c>
    </row>
    <row r="501" spans="1:42" x14ac:dyDescent="0.25">
      <c r="A501" s="2" t="s">
        <v>91</v>
      </c>
      <c r="B501" s="47">
        <v>44326</v>
      </c>
      <c r="C501" s="2" t="s">
        <v>27</v>
      </c>
      <c r="D501" s="2" t="s">
        <v>24</v>
      </c>
      <c r="E501" s="2" t="s">
        <v>356</v>
      </c>
      <c r="F501" s="2" t="s">
        <v>1065</v>
      </c>
      <c r="G501" s="2" t="s">
        <v>3</v>
      </c>
      <c r="H501" s="2" t="s">
        <v>2159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739</v>
      </c>
      <c r="P501" s="2" t="s">
        <v>740</v>
      </c>
      <c r="Q501" s="1">
        <v>13087200</v>
      </c>
      <c r="R501" s="1">
        <v>0</v>
      </c>
      <c r="S501" s="1">
        <v>13087200</v>
      </c>
      <c r="T501" s="1">
        <v>0</v>
      </c>
      <c r="U501" s="2" t="s">
        <v>0</v>
      </c>
      <c r="V501" s="1">
        <v>0</v>
      </c>
      <c r="W501" s="1">
        <v>0</v>
      </c>
      <c r="X501" s="2" t="s">
        <v>0</v>
      </c>
      <c r="Y501" s="1">
        <v>0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41" t="s">
        <v>1</v>
      </c>
      <c r="AN501" s="2" t="s">
        <v>1</v>
      </c>
      <c r="AO501" s="141" t="s">
        <v>1</v>
      </c>
      <c r="AP501" s="2" t="s">
        <v>1</v>
      </c>
    </row>
    <row r="502" spans="1:42" x14ac:dyDescent="0.25">
      <c r="A502" s="2" t="s">
        <v>90</v>
      </c>
      <c r="B502" s="47">
        <v>44326</v>
      </c>
      <c r="C502" s="2" t="s">
        <v>27</v>
      </c>
      <c r="D502" s="2" t="s">
        <v>24</v>
      </c>
      <c r="E502" s="2" t="s">
        <v>356</v>
      </c>
      <c r="F502" s="2" t="s">
        <v>1064</v>
      </c>
      <c r="G502" s="2" t="s">
        <v>3</v>
      </c>
      <c r="H502" s="2" t="s">
        <v>2160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1680663137.0512002</v>
      </c>
      <c r="R502" s="1">
        <v>0</v>
      </c>
      <c r="S502" s="1">
        <v>965734357.5999999</v>
      </c>
      <c r="T502" s="1">
        <v>0</v>
      </c>
      <c r="U502" s="2" t="s">
        <v>0</v>
      </c>
      <c r="V502" s="1">
        <v>0</v>
      </c>
      <c r="W502" s="1">
        <v>616317913.31999993</v>
      </c>
      <c r="X502" s="2" t="s">
        <v>9</v>
      </c>
      <c r="Y502" s="1">
        <v>98610866.131200016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41" t="s">
        <v>1</v>
      </c>
      <c r="AN502" s="2" t="s">
        <v>1</v>
      </c>
      <c r="AO502" s="141" t="s">
        <v>1</v>
      </c>
      <c r="AP502" s="2" t="s">
        <v>1</v>
      </c>
    </row>
    <row r="503" spans="1:42" x14ac:dyDescent="0.25">
      <c r="A503" s="2" t="s">
        <v>74</v>
      </c>
      <c r="B503" s="47">
        <v>44327</v>
      </c>
      <c r="C503" s="2" t="s">
        <v>27</v>
      </c>
      <c r="D503" s="2" t="s">
        <v>24</v>
      </c>
      <c r="E503" s="2" t="s">
        <v>356</v>
      </c>
      <c r="F503" s="2" t="s">
        <v>1073</v>
      </c>
      <c r="G503" s="2" t="s">
        <v>3</v>
      </c>
      <c r="H503" s="2" t="s">
        <v>2161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</v>
      </c>
      <c r="P503" s="2" t="s">
        <v>1</v>
      </c>
      <c r="Q503" s="1">
        <v>997304186.97000003</v>
      </c>
      <c r="R503" s="1">
        <v>0</v>
      </c>
      <c r="S503" s="1">
        <v>593899554.1500001</v>
      </c>
      <c r="T503" s="1">
        <v>0</v>
      </c>
      <c r="U503" s="2" t="s">
        <v>0</v>
      </c>
      <c r="V503" s="1">
        <v>0</v>
      </c>
      <c r="W503" s="1">
        <v>347762614.5</v>
      </c>
      <c r="X503" s="2" t="s">
        <v>9</v>
      </c>
      <c r="Y503" s="1">
        <v>55642018.32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41" t="s">
        <v>1</v>
      </c>
      <c r="AN503" s="2" t="s">
        <v>1</v>
      </c>
      <c r="AO503" s="141" t="s">
        <v>1</v>
      </c>
      <c r="AP503" s="2" t="s">
        <v>1</v>
      </c>
    </row>
    <row r="504" spans="1:42" x14ac:dyDescent="0.25">
      <c r="A504" s="2" t="s">
        <v>73</v>
      </c>
      <c r="B504" s="47">
        <v>44327</v>
      </c>
      <c r="C504" s="2" t="s">
        <v>27</v>
      </c>
      <c r="D504" s="2" t="s">
        <v>24</v>
      </c>
      <c r="E504" s="2" t="s">
        <v>356</v>
      </c>
      <c r="F504" s="2" t="s">
        <v>1072</v>
      </c>
      <c r="G504" s="2" t="s">
        <v>3</v>
      </c>
      <c r="H504" s="2" t="s">
        <v>2162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960</v>
      </c>
      <c r="P504" s="2" t="s">
        <v>961</v>
      </c>
      <c r="Q504" s="1">
        <v>28903794.050000001</v>
      </c>
      <c r="R504" s="1">
        <v>0</v>
      </c>
      <c r="S504" s="1">
        <v>10714182.050000001</v>
      </c>
      <c r="T504" s="1">
        <v>15680700</v>
      </c>
      <c r="U504" s="2" t="s">
        <v>9</v>
      </c>
      <c r="V504" s="1">
        <v>2508912</v>
      </c>
      <c r="W504" s="1">
        <v>0</v>
      </c>
      <c r="X504" s="2" t="s">
        <v>0</v>
      </c>
      <c r="Y504" s="1">
        <v>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41" t="s">
        <v>1</v>
      </c>
      <c r="AN504" s="2" t="s">
        <v>1</v>
      </c>
      <c r="AO504" s="141" t="s">
        <v>1</v>
      </c>
      <c r="AP504" s="2" t="s">
        <v>1</v>
      </c>
    </row>
    <row r="505" spans="1:42" x14ac:dyDescent="0.25">
      <c r="A505" s="2" t="s">
        <v>72</v>
      </c>
      <c r="B505" s="47">
        <v>44327</v>
      </c>
      <c r="C505" s="2" t="s">
        <v>27</v>
      </c>
      <c r="D505" s="2" t="s">
        <v>24</v>
      </c>
      <c r="E505" s="2" t="s">
        <v>356</v>
      </c>
      <c r="F505" s="2" t="s">
        <v>1073</v>
      </c>
      <c r="G505" s="2" t="s">
        <v>3</v>
      </c>
      <c r="H505" s="2" t="s">
        <v>2163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657535196.65999997</v>
      </c>
      <c r="R505" s="1">
        <v>0</v>
      </c>
      <c r="S505" s="1">
        <v>452904177.5</v>
      </c>
      <c r="T505" s="1">
        <v>0</v>
      </c>
      <c r="U505" s="2" t="s">
        <v>0</v>
      </c>
      <c r="V505" s="1">
        <v>0</v>
      </c>
      <c r="W505" s="1">
        <v>176406051</v>
      </c>
      <c r="X505" s="2" t="s">
        <v>9</v>
      </c>
      <c r="Y505" s="1">
        <v>28224968.16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41" t="s">
        <v>1</v>
      </c>
      <c r="AN505" s="2" t="s">
        <v>1</v>
      </c>
      <c r="AO505" s="141" t="s">
        <v>1</v>
      </c>
      <c r="AP505" s="2" t="s">
        <v>1</v>
      </c>
    </row>
    <row r="506" spans="1:42" x14ac:dyDescent="0.25">
      <c r="A506" s="2" t="s">
        <v>59</v>
      </c>
      <c r="B506" s="47">
        <v>44328</v>
      </c>
      <c r="C506" s="2" t="s">
        <v>27</v>
      </c>
      <c r="D506" s="2" t="s">
        <v>24</v>
      </c>
      <c r="E506" s="2" t="s">
        <v>356</v>
      </c>
      <c r="F506" s="2" t="s">
        <v>1086</v>
      </c>
      <c r="G506" s="2" t="s">
        <v>3</v>
      </c>
      <c r="H506" s="2" t="s">
        <v>2164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1464908811.9699998</v>
      </c>
      <c r="R506" s="1">
        <v>0</v>
      </c>
      <c r="S506" s="1">
        <v>954020025.66999984</v>
      </c>
      <c r="T506" s="1">
        <v>0</v>
      </c>
      <c r="U506" s="2" t="s">
        <v>0</v>
      </c>
      <c r="V506" s="1">
        <v>0</v>
      </c>
      <c r="W506" s="1">
        <v>440421367.5</v>
      </c>
      <c r="X506" s="2" t="s">
        <v>9</v>
      </c>
      <c r="Y506" s="1">
        <v>70467418.800000012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41" t="s">
        <v>1</v>
      </c>
      <c r="AN506" s="2" t="s">
        <v>1</v>
      </c>
      <c r="AO506" s="141" t="s">
        <v>1</v>
      </c>
      <c r="AP506" s="2" t="s">
        <v>1</v>
      </c>
    </row>
    <row r="507" spans="1:42" x14ac:dyDescent="0.25">
      <c r="A507" s="2" t="s">
        <v>58</v>
      </c>
      <c r="B507" s="47">
        <v>44328</v>
      </c>
      <c r="C507" s="2" t="s">
        <v>27</v>
      </c>
      <c r="D507" s="2" t="s">
        <v>24</v>
      </c>
      <c r="E507" s="2" t="s">
        <v>356</v>
      </c>
      <c r="F507" s="2" t="s">
        <v>1119</v>
      </c>
      <c r="G507" s="2" t="s">
        <v>13</v>
      </c>
      <c r="H507" s="2" t="s">
        <v>1</v>
      </c>
      <c r="I507" s="1" t="s">
        <v>2165</v>
      </c>
      <c r="J507" s="1" t="s">
        <v>1</v>
      </c>
      <c r="K507" s="1" t="s">
        <v>2166</v>
      </c>
      <c r="L507" s="1" t="s">
        <v>2167</v>
      </c>
      <c r="M507" s="1">
        <v>5200338</v>
      </c>
      <c r="N507" s="2" t="s">
        <v>12</v>
      </c>
      <c r="O507" s="2" t="s">
        <v>2168</v>
      </c>
      <c r="P507" s="2" t="s">
        <v>2169</v>
      </c>
      <c r="Q507" s="1">
        <v>-5200338</v>
      </c>
      <c r="R507" s="1">
        <v>0</v>
      </c>
      <c r="S507" s="1">
        <v>0</v>
      </c>
      <c r="T507" s="1">
        <v>0</v>
      </c>
      <c r="U507" s="2" t="s">
        <v>0</v>
      </c>
      <c r="V507" s="1">
        <v>0</v>
      </c>
      <c r="W507" s="1">
        <v>-4483050</v>
      </c>
      <c r="X507" s="2" t="s">
        <v>9</v>
      </c>
      <c r="Y507" s="1">
        <v>-717288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41" t="s">
        <v>1</v>
      </c>
      <c r="AN507" s="2" t="s">
        <v>1</v>
      </c>
      <c r="AO507" s="141" t="s">
        <v>1</v>
      </c>
      <c r="AP507" s="2" t="s">
        <v>1</v>
      </c>
    </row>
    <row r="508" spans="1:42" x14ac:dyDescent="0.25">
      <c r="A508" s="2" t="s">
        <v>41</v>
      </c>
      <c r="B508" s="47">
        <v>44329</v>
      </c>
      <c r="C508" s="2" t="s">
        <v>27</v>
      </c>
      <c r="D508" s="2" t="s">
        <v>24</v>
      </c>
      <c r="E508" s="2" t="s">
        <v>356</v>
      </c>
      <c r="F508" s="2" t="s">
        <v>1095</v>
      </c>
      <c r="G508" s="2" t="s">
        <v>3</v>
      </c>
      <c r="H508" s="2" t="s">
        <v>2170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1641000840.7059999</v>
      </c>
      <c r="R508" s="1">
        <v>0</v>
      </c>
      <c r="S508" s="1">
        <v>1036196380.4999998</v>
      </c>
      <c r="T508" s="1">
        <v>0</v>
      </c>
      <c r="U508" s="2" t="s">
        <v>0</v>
      </c>
      <c r="V508" s="1">
        <v>0</v>
      </c>
      <c r="W508" s="1">
        <v>521383155.34999996</v>
      </c>
      <c r="X508" s="2" t="s">
        <v>9</v>
      </c>
      <c r="Y508" s="1">
        <v>83421304.856000006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41" t="s">
        <v>1</v>
      </c>
      <c r="AN508" s="2" t="s">
        <v>1</v>
      </c>
      <c r="AO508" s="141" t="s">
        <v>1</v>
      </c>
      <c r="AP508" s="2" t="s">
        <v>1</v>
      </c>
    </row>
    <row r="509" spans="1:42" x14ac:dyDescent="0.25">
      <c r="A509" s="2" t="s">
        <v>15</v>
      </c>
      <c r="B509" s="47">
        <v>44330</v>
      </c>
      <c r="C509" s="2" t="s">
        <v>27</v>
      </c>
      <c r="D509" s="2" t="s">
        <v>24</v>
      </c>
      <c r="E509" s="2" t="s">
        <v>356</v>
      </c>
      <c r="F509" s="2" t="s">
        <v>1102</v>
      </c>
      <c r="G509" s="2" t="s">
        <v>3</v>
      </c>
      <c r="H509" s="2" t="s">
        <v>2171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1682304294.3936</v>
      </c>
      <c r="R509" s="1">
        <v>0</v>
      </c>
      <c r="S509" s="1">
        <v>1251169778.0999999</v>
      </c>
      <c r="T509" s="1">
        <v>0</v>
      </c>
      <c r="U509" s="2" t="s">
        <v>0</v>
      </c>
      <c r="V509" s="1">
        <v>0</v>
      </c>
      <c r="W509" s="1">
        <v>371667686.45999998</v>
      </c>
      <c r="X509" s="2" t="s">
        <v>0</v>
      </c>
      <c r="Y509" s="1">
        <v>59466829.8336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41" t="s">
        <v>1</v>
      </c>
      <c r="AN509" s="2" t="s">
        <v>1</v>
      </c>
      <c r="AO509" s="141" t="s">
        <v>1</v>
      </c>
      <c r="AP509" s="2" t="s">
        <v>1</v>
      </c>
    </row>
    <row r="510" spans="1:42" x14ac:dyDescent="0.25">
      <c r="A510" s="2" t="s">
        <v>11</v>
      </c>
      <c r="B510" s="47">
        <v>44330</v>
      </c>
      <c r="C510" s="2" t="s">
        <v>27</v>
      </c>
      <c r="D510" s="2" t="s">
        <v>24</v>
      </c>
      <c r="E510" s="2" t="s">
        <v>356</v>
      </c>
      <c r="F510" s="2" t="s">
        <v>1103</v>
      </c>
      <c r="G510" s="2" t="s">
        <v>13</v>
      </c>
      <c r="H510" s="2" t="s">
        <v>1</v>
      </c>
      <c r="I510" s="1" t="s">
        <v>2172</v>
      </c>
      <c r="J510" s="1" t="s">
        <v>1</v>
      </c>
      <c r="K510" s="1" t="s">
        <v>2173</v>
      </c>
      <c r="L510" s="1" t="s">
        <v>2174</v>
      </c>
      <c r="M510" s="1">
        <v>64312800</v>
      </c>
      <c r="N510" s="2" t="s">
        <v>12</v>
      </c>
      <c r="O510" s="2" t="s">
        <v>2175</v>
      </c>
      <c r="P510" s="2" t="s">
        <v>2176</v>
      </c>
      <c r="Q510" s="1">
        <v>-11171040</v>
      </c>
      <c r="R510" s="1">
        <v>0</v>
      </c>
      <c r="S510" s="1">
        <v>-11171040</v>
      </c>
      <c r="T510" s="1">
        <v>0</v>
      </c>
      <c r="U510" s="2" t="s">
        <v>0</v>
      </c>
      <c r="V510" s="1">
        <v>0</v>
      </c>
      <c r="W510" s="1">
        <v>0</v>
      </c>
      <c r="X510" s="2" t="s">
        <v>0</v>
      </c>
      <c r="Y510" s="1">
        <v>0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41" t="s">
        <v>1</v>
      </c>
      <c r="AN510" s="2" t="s">
        <v>1</v>
      </c>
      <c r="AO510" s="141" t="s">
        <v>1</v>
      </c>
      <c r="AP510" s="2" t="s">
        <v>1</v>
      </c>
    </row>
    <row r="511" spans="1:42" x14ac:dyDescent="0.25">
      <c r="A511" s="2" t="s">
        <v>373</v>
      </c>
      <c r="B511" s="47">
        <v>44331</v>
      </c>
      <c r="C511" s="2" t="s">
        <v>27</v>
      </c>
      <c r="D511" s="2" t="s">
        <v>24</v>
      </c>
      <c r="E511" s="2" t="s">
        <v>356</v>
      </c>
      <c r="F511" s="2" t="s">
        <v>1109</v>
      </c>
      <c r="G511" s="2" t="s">
        <v>3</v>
      </c>
      <c r="H511" s="2" t="s">
        <v>2177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613374843.51199996</v>
      </c>
      <c r="R511" s="1">
        <v>0</v>
      </c>
      <c r="S511" s="1">
        <v>410902842.80000001</v>
      </c>
      <c r="T511" s="1">
        <v>0</v>
      </c>
      <c r="U511" s="2" t="s">
        <v>0</v>
      </c>
      <c r="V511" s="1">
        <v>0</v>
      </c>
      <c r="W511" s="1">
        <v>174544828.19999999</v>
      </c>
      <c r="X511" s="2" t="s">
        <v>9</v>
      </c>
      <c r="Y511" s="1">
        <v>27927172.511999998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41" t="s">
        <v>1</v>
      </c>
      <c r="AN511" s="2" t="s">
        <v>1</v>
      </c>
      <c r="AO511" s="141" t="s">
        <v>1</v>
      </c>
      <c r="AP511" s="2" t="s">
        <v>1</v>
      </c>
    </row>
    <row r="512" spans="1:42" x14ac:dyDescent="0.25">
      <c r="A512" s="2" t="s">
        <v>374</v>
      </c>
      <c r="B512" s="47">
        <v>44331</v>
      </c>
      <c r="C512" s="2" t="s">
        <v>27</v>
      </c>
      <c r="D512" s="2" t="s">
        <v>24</v>
      </c>
      <c r="E512" s="2" t="s">
        <v>356</v>
      </c>
      <c r="F512" s="2" t="s">
        <v>1128</v>
      </c>
      <c r="G512" s="2" t="s">
        <v>3</v>
      </c>
      <c r="H512" s="2" t="s">
        <v>2178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1015</v>
      </c>
      <c r="P512" s="2" t="s">
        <v>1016</v>
      </c>
      <c r="Q512" s="1">
        <v>8192616</v>
      </c>
      <c r="R512" s="1">
        <v>0</v>
      </c>
      <c r="S512" s="1">
        <v>0</v>
      </c>
      <c r="T512" s="1">
        <v>7062600</v>
      </c>
      <c r="U512" s="2" t="s">
        <v>9</v>
      </c>
      <c r="V512" s="1">
        <v>1130016</v>
      </c>
      <c r="W512" s="1">
        <v>0</v>
      </c>
      <c r="X512" s="2" t="s">
        <v>0</v>
      </c>
      <c r="Y512" s="1">
        <v>0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41" t="s">
        <v>1</v>
      </c>
      <c r="AN512" s="2" t="s">
        <v>1</v>
      </c>
      <c r="AO512" s="141" t="s">
        <v>1</v>
      </c>
      <c r="AP512" s="2" t="s">
        <v>1</v>
      </c>
    </row>
    <row r="513" spans="1:42" x14ac:dyDescent="0.25">
      <c r="A513" s="2" t="s">
        <v>375</v>
      </c>
      <c r="B513" s="47">
        <v>44331</v>
      </c>
      <c r="C513" s="2" t="s">
        <v>27</v>
      </c>
      <c r="D513" s="2" t="s">
        <v>24</v>
      </c>
      <c r="E513" s="2" t="s">
        <v>356</v>
      </c>
      <c r="F513" s="2" t="s">
        <v>1109</v>
      </c>
      <c r="G513" s="2" t="s">
        <v>3</v>
      </c>
      <c r="H513" s="2" t="s">
        <v>2179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70468689.299999997</v>
      </c>
      <c r="R513" s="1">
        <v>0</v>
      </c>
      <c r="S513" s="1">
        <v>39502674.899999999</v>
      </c>
      <c r="T513" s="1">
        <v>0</v>
      </c>
      <c r="U513" s="2" t="s">
        <v>0</v>
      </c>
      <c r="V513" s="1">
        <v>0</v>
      </c>
      <c r="W513" s="1">
        <v>26694840</v>
      </c>
      <c r="X513" s="2" t="s">
        <v>9</v>
      </c>
      <c r="Y513" s="1">
        <v>4271174.4000000004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41" t="s">
        <v>1</v>
      </c>
      <c r="AN513" s="2" t="s">
        <v>1</v>
      </c>
      <c r="AO513" s="141" t="s">
        <v>1</v>
      </c>
      <c r="AP513" s="2" t="s">
        <v>1</v>
      </c>
    </row>
    <row r="514" spans="1:42" x14ac:dyDescent="0.25">
      <c r="A514" s="2" t="s">
        <v>376</v>
      </c>
      <c r="B514" s="47">
        <v>44331</v>
      </c>
      <c r="C514" s="2" t="s">
        <v>27</v>
      </c>
      <c r="D514" s="2" t="s">
        <v>24</v>
      </c>
      <c r="E514" s="2" t="s">
        <v>356</v>
      </c>
      <c r="F514" s="2" t="s">
        <v>1128</v>
      </c>
      <c r="G514" s="2" t="s">
        <v>3</v>
      </c>
      <c r="H514" s="2" t="s">
        <v>2180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1040</v>
      </c>
      <c r="P514" s="2" t="s">
        <v>1041</v>
      </c>
      <c r="Q514" s="1">
        <v>90227605.599999994</v>
      </c>
      <c r="R514" s="1">
        <v>0</v>
      </c>
      <c r="S514" s="1">
        <v>119200</v>
      </c>
      <c r="T514" s="1">
        <v>77679660</v>
      </c>
      <c r="U514" s="2" t="s">
        <v>9</v>
      </c>
      <c r="V514" s="1">
        <v>12428745.6</v>
      </c>
      <c r="W514" s="1">
        <v>0</v>
      </c>
      <c r="X514" s="2" t="s">
        <v>0</v>
      </c>
      <c r="Y514" s="1">
        <v>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41" t="s">
        <v>1</v>
      </c>
      <c r="AN514" s="2" t="s">
        <v>1</v>
      </c>
      <c r="AO514" s="141" t="s">
        <v>1</v>
      </c>
      <c r="AP514" s="2" t="s">
        <v>1</v>
      </c>
    </row>
    <row r="515" spans="1:42" x14ac:dyDescent="0.25">
      <c r="A515" s="2" t="s">
        <v>377</v>
      </c>
      <c r="B515" s="47">
        <v>44331</v>
      </c>
      <c r="C515" s="2" t="s">
        <v>27</v>
      </c>
      <c r="D515" s="2" t="s">
        <v>24</v>
      </c>
      <c r="E515" s="2" t="s">
        <v>356</v>
      </c>
      <c r="F515" s="2" t="s">
        <v>1128</v>
      </c>
      <c r="G515" s="2" t="s">
        <v>3</v>
      </c>
      <c r="H515" s="2" t="s">
        <v>2181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1015</v>
      </c>
      <c r="P515" s="2" t="s">
        <v>1016</v>
      </c>
      <c r="Q515" s="1">
        <v>2755069.6</v>
      </c>
      <c r="R515" s="1">
        <v>0</v>
      </c>
      <c r="S515" s="1">
        <v>0</v>
      </c>
      <c r="T515" s="1">
        <v>2375060</v>
      </c>
      <c r="U515" s="2" t="s">
        <v>9</v>
      </c>
      <c r="V515" s="1">
        <v>380009.6</v>
      </c>
      <c r="W515" s="1">
        <v>0</v>
      </c>
      <c r="X515" s="2" t="s">
        <v>0</v>
      </c>
      <c r="Y515" s="1">
        <v>0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41" t="s">
        <v>1</v>
      </c>
      <c r="AN515" s="2" t="s">
        <v>1</v>
      </c>
      <c r="AO515" s="141" t="s">
        <v>1</v>
      </c>
      <c r="AP515" s="2" t="s">
        <v>1</v>
      </c>
    </row>
    <row r="516" spans="1:42" x14ac:dyDescent="0.25">
      <c r="A516" s="2" t="s">
        <v>378</v>
      </c>
      <c r="B516" s="47">
        <v>44331</v>
      </c>
      <c r="C516" s="2" t="s">
        <v>27</v>
      </c>
      <c r="D516" s="2" t="s">
        <v>24</v>
      </c>
      <c r="E516" s="2" t="s">
        <v>356</v>
      </c>
      <c r="F516" s="2" t="s">
        <v>1109</v>
      </c>
      <c r="G516" s="2" t="s">
        <v>3</v>
      </c>
      <c r="H516" s="2" t="s">
        <v>2182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2</v>
      </c>
      <c r="P516" s="2" t="s">
        <v>1</v>
      </c>
      <c r="Q516" s="1">
        <v>127834967.2</v>
      </c>
      <c r="R516" s="1">
        <v>0</v>
      </c>
      <c r="S516" s="1">
        <v>110907017.59999999</v>
      </c>
      <c r="T516" s="1">
        <v>0</v>
      </c>
      <c r="U516" s="2" t="s">
        <v>0</v>
      </c>
      <c r="V516" s="1">
        <v>0</v>
      </c>
      <c r="W516" s="1">
        <v>14593060</v>
      </c>
      <c r="X516" s="2" t="s">
        <v>9</v>
      </c>
      <c r="Y516" s="1">
        <v>2334889.6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41" t="s">
        <v>1</v>
      </c>
      <c r="AN516" s="2" t="s">
        <v>1</v>
      </c>
      <c r="AO516" s="141" t="s">
        <v>1</v>
      </c>
      <c r="AP516" s="2" t="s">
        <v>1</v>
      </c>
    </row>
    <row r="517" spans="1:42" x14ac:dyDescent="0.25">
      <c r="A517" s="2" t="s">
        <v>379</v>
      </c>
      <c r="B517" s="47">
        <v>44331</v>
      </c>
      <c r="C517" s="2" t="s">
        <v>27</v>
      </c>
      <c r="D517" s="2" t="s">
        <v>24</v>
      </c>
      <c r="E517" s="2" t="s">
        <v>356</v>
      </c>
      <c r="F517" s="2" t="s">
        <v>1128</v>
      </c>
      <c r="G517" s="2" t="s">
        <v>3</v>
      </c>
      <c r="H517" s="2" t="s">
        <v>2183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1045</v>
      </c>
      <c r="P517" s="2" t="s">
        <v>1046</v>
      </c>
      <c r="Q517" s="1">
        <v>18327953.600000001</v>
      </c>
      <c r="R517" s="1">
        <v>0</v>
      </c>
      <c r="S517" s="1">
        <v>0</v>
      </c>
      <c r="T517" s="1">
        <v>15799960</v>
      </c>
      <c r="U517" s="2" t="s">
        <v>9</v>
      </c>
      <c r="V517" s="1">
        <v>2527993.6</v>
      </c>
      <c r="W517" s="1">
        <v>0</v>
      </c>
      <c r="X517" s="2" t="s">
        <v>0</v>
      </c>
      <c r="Y517" s="1">
        <v>0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41" t="s">
        <v>1</v>
      </c>
      <c r="AN517" s="2" t="s">
        <v>1</v>
      </c>
      <c r="AO517" s="141" t="s">
        <v>1</v>
      </c>
      <c r="AP517" s="2" t="s">
        <v>1</v>
      </c>
    </row>
    <row r="518" spans="1:42" x14ac:dyDescent="0.25">
      <c r="A518" s="2" t="s">
        <v>380</v>
      </c>
      <c r="B518" s="47">
        <v>44331</v>
      </c>
      <c r="C518" s="2" t="s">
        <v>27</v>
      </c>
      <c r="D518" s="2" t="s">
        <v>24</v>
      </c>
      <c r="E518" s="2" t="s">
        <v>356</v>
      </c>
      <c r="F518" s="2" t="s">
        <v>1109</v>
      </c>
      <c r="G518" s="2" t="s">
        <v>3</v>
      </c>
      <c r="H518" s="2" t="s">
        <v>2184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371831711.97999996</v>
      </c>
      <c r="R518" s="1">
        <v>0</v>
      </c>
      <c r="S518" s="1">
        <v>259869071.09999996</v>
      </c>
      <c r="T518" s="1">
        <v>0</v>
      </c>
      <c r="U518" s="2" t="s">
        <v>0</v>
      </c>
      <c r="V518" s="1">
        <v>0</v>
      </c>
      <c r="W518" s="1">
        <v>96519518</v>
      </c>
      <c r="X518" s="2" t="s">
        <v>9</v>
      </c>
      <c r="Y518" s="1">
        <v>15443122.879999999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41" t="s">
        <v>1</v>
      </c>
      <c r="AN518" s="2" t="s">
        <v>1</v>
      </c>
      <c r="AO518" s="141" t="s">
        <v>1</v>
      </c>
      <c r="AP518" s="2" t="s">
        <v>1</v>
      </c>
    </row>
    <row r="519" spans="1:42" x14ac:dyDescent="0.25">
      <c r="A519" s="2" t="s">
        <v>272</v>
      </c>
      <c r="B519" s="47">
        <v>44317</v>
      </c>
      <c r="C519" s="2" t="s">
        <v>27</v>
      </c>
      <c r="D519" s="2" t="s">
        <v>38</v>
      </c>
      <c r="E519" s="2" t="s">
        <v>4</v>
      </c>
      <c r="F519" s="2" t="s">
        <v>2185</v>
      </c>
      <c r="G519" s="2" t="s">
        <v>3</v>
      </c>
      <c r="H519" s="2" t="s">
        <v>2186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954568734.19099987</v>
      </c>
      <c r="R519" s="1">
        <v>0</v>
      </c>
      <c r="S519" s="1">
        <v>676611425.60000002</v>
      </c>
      <c r="T519" s="1">
        <v>0</v>
      </c>
      <c r="U519" s="2" t="s">
        <v>0</v>
      </c>
      <c r="V519" s="1">
        <v>0</v>
      </c>
      <c r="W519" s="1">
        <v>239618369.47499999</v>
      </c>
      <c r="X519" s="2" t="s">
        <v>9</v>
      </c>
      <c r="Y519" s="1">
        <v>38338939.115999989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41" t="s">
        <v>1</v>
      </c>
      <c r="AN519" s="2" t="s">
        <v>1</v>
      </c>
      <c r="AO519" s="141" t="s">
        <v>1</v>
      </c>
      <c r="AP519" s="2" t="s">
        <v>1</v>
      </c>
    </row>
    <row r="520" spans="1:42" x14ac:dyDescent="0.25">
      <c r="A520" s="2" t="s">
        <v>257</v>
      </c>
      <c r="B520" s="47">
        <v>44318</v>
      </c>
      <c r="C520" s="2" t="s">
        <v>27</v>
      </c>
      <c r="D520" s="2" t="s">
        <v>38</v>
      </c>
      <c r="E520" s="2" t="s">
        <v>4</v>
      </c>
      <c r="F520" s="2" t="s">
        <v>2187</v>
      </c>
      <c r="G520" s="2" t="s">
        <v>3</v>
      </c>
      <c r="H520" s="2" t="s">
        <v>2188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2046782998.6677999</v>
      </c>
      <c r="R520" s="1">
        <v>0</v>
      </c>
      <c r="S520" s="1">
        <v>1290436167.3400002</v>
      </c>
      <c r="T520" s="1">
        <v>0</v>
      </c>
      <c r="U520" s="2" t="s">
        <v>0</v>
      </c>
      <c r="V520" s="1">
        <v>0</v>
      </c>
      <c r="W520" s="1">
        <v>652023130.45500004</v>
      </c>
      <c r="X520" s="2" t="s">
        <v>9</v>
      </c>
      <c r="Y520" s="1">
        <v>104323700.87279999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41" t="s">
        <v>1</v>
      </c>
      <c r="AN520" s="2" t="s">
        <v>1</v>
      </c>
      <c r="AO520" s="141" t="s">
        <v>1</v>
      </c>
      <c r="AP520" s="2" t="s">
        <v>1</v>
      </c>
    </row>
    <row r="521" spans="1:42" x14ac:dyDescent="0.25">
      <c r="A521" s="2" t="s">
        <v>248</v>
      </c>
      <c r="B521" s="47">
        <v>44319</v>
      </c>
      <c r="C521" s="2" t="s">
        <v>27</v>
      </c>
      <c r="D521" s="2" t="s">
        <v>38</v>
      </c>
      <c r="E521" s="2" t="s">
        <v>4</v>
      </c>
      <c r="F521" s="2" t="s">
        <v>1300</v>
      </c>
      <c r="G521" s="2" t="s">
        <v>3</v>
      </c>
      <c r="H521" s="2" t="s">
        <v>2189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362814237.30000001</v>
      </c>
      <c r="R521" s="1">
        <v>0</v>
      </c>
      <c r="S521" s="1">
        <v>232056212.70000005</v>
      </c>
      <c r="T521" s="1">
        <v>0</v>
      </c>
      <c r="U521" s="2" t="s">
        <v>0</v>
      </c>
      <c r="V521" s="1">
        <v>0</v>
      </c>
      <c r="W521" s="1">
        <v>112722435</v>
      </c>
      <c r="X521" s="2" t="s">
        <v>9</v>
      </c>
      <c r="Y521" s="1">
        <v>18035589.600000001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41" t="s">
        <v>1</v>
      </c>
      <c r="AN521" s="2" t="s">
        <v>1</v>
      </c>
      <c r="AO521" s="141" t="s">
        <v>1</v>
      </c>
      <c r="AP521" s="2" t="s">
        <v>1</v>
      </c>
    </row>
    <row r="522" spans="1:42" x14ac:dyDescent="0.25">
      <c r="A522" s="2" t="s">
        <v>247</v>
      </c>
      <c r="B522" s="47">
        <v>44319</v>
      </c>
      <c r="C522" s="2" t="s">
        <v>27</v>
      </c>
      <c r="D522" s="2" t="s">
        <v>38</v>
      </c>
      <c r="E522" s="2" t="s">
        <v>4</v>
      </c>
      <c r="F522" s="2" t="s">
        <v>1236</v>
      </c>
      <c r="G522" s="2" t="s">
        <v>3</v>
      </c>
      <c r="H522" s="2" t="s">
        <v>2190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2191</v>
      </c>
      <c r="P522" s="2" t="s">
        <v>2192</v>
      </c>
      <c r="Q522" s="1">
        <v>40022205.299999997</v>
      </c>
      <c r="R522" s="1">
        <v>0</v>
      </c>
      <c r="S522" s="1">
        <v>36657967.5</v>
      </c>
      <c r="T522" s="1">
        <v>2900205</v>
      </c>
      <c r="U522" s="2" t="s">
        <v>9</v>
      </c>
      <c r="V522" s="1">
        <v>464032.8</v>
      </c>
      <c r="W522" s="1">
        <v>0</v>
      </c>
      <c r="X522" s="2" t="s">
        <v>0</v>
      </c>
      <c r="Y522" s="1">
        <v>0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41" t="s">
        <v>1</v>
      </c>
      <c r="AN522" s="2" t="s">
        <v>1</v>
      </c>
      <c r="AO522" s="141" t="s">
        <v>1</v>
      </c>
      <c r="AP522" s="2" t="s">
        <v>1</v>
      </c>
    </row>
    <row r="523" spans="1:42" x14ac:dyDescent="0.25">
      <c r="A523" s="2" t="s">
        <v>246</v>
      </c>
      <c r="B523" s="47">
        <v>44319</v>
      </c>
      <c r="C523" s="2" t="s">
        <v>27</v>
      </c>
      <c r="D523" s="2" t="s">
        <v>38</v>
      </c>
      <c r="E523" s="2" t="s">
        <v>4</v>
      </c>
      <c r="F523" s="2" t="s">
        <v>1300</v>
      </c>
      <c r="G523" s="2" t="s">
        <v>3</v>
      </c>
      <c r="H523" s="2" t="s">
        <v>2193</v>
      </c>
      <c r="I523" s="1" t="s">
        <v>1</v>
      </c>
      <c r="J523" s="1" t="s">
        <v>1</v>
      </c>
      <c r="K523" s="1" t="s">
        <v>1</v>
      </c>
      <c r="L523" s="1" t="s">
        <v>1</v>
      </c>
      <c r="M523" s="1">
        <v>0</v>
      </c>
      <c r="N523" s="2" t="s">
        <v>1</v>
      </c>
      <c r="O523" s="2" t="s">
        <v>2</v>
      </c>
      <c r="P523" s="2" t="s">
        <v>1</v>
      </c>
      <c r="Q523" s="1">
        <v>758951205.66299987</v>
      </c>
      <c r="R523" s="1">
        <v>0</v>
      </c>
      <c r="S523" s="1">
        <v>500256018.88499993</v>
      </c>
      <c r="T523" s="1">
        <v>0</v>
      </c>
      <c r="U523" s="2" t="s">
        <v>0</v>
      </c>
      <c r="V523" s="1">
        <v>0</v>
      </c>
      <c r="W523" s="1">
        <v>223013092.05000001</v>
      </c>
      <c r="X523" s="2" t="s">
        <v>9</v>
      </c>
      <c r="Y523" s="1">
        <v>35682094.728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41" t="s">
        <v>1</v>
      </c>
      <c r="AN523" s="2" t="s">
        <v>1</v>
      </c>
      <c r="AO523" s="141" t="s">
        <v>1</v>
      </c>
      <c r="AP523" s="2" t="s">
        <v>1</v>
      </c>
    </row>
    <row r="524" spans="1:42" x14ac:dyDescent="0.25">
      <c r="A524" s="2" t="s">
        <v>231</v>
      </c>
      <c r="B524" s="47">
        <v>44320</v>
      </c>
      <c r="C524" s="2" t="s">
        <v>27</v>
      </c>
      <c r="D524" s="2" t="s">
        <v>38</v>
      </c>
      <c r="E524" s="2" t="s">
        <v>4</v>
      </c>
      <c r="F524" s="2" t="s">
        <v>2194</v>
      </c>
      <c r="G524" s="2" t="s">
        <v>3</v>
      </c>
      <c r="H524" s="2" t="s">
        <v>2195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926713914.32599998</v>
      </c>
      <c r="R524" s="1">
        <v>0</v>
      </c>
      <c r="S524" s="1">
        <v>698924069.54000008</v>
      </c>
      <c r="T524" s="1">
        <v>0</v>
      </c>
      <c r="U524" s="2" t="s">
        <v>0</v>
      </c>
      <c r="V524" s="1">
        <v>0</v>
      </c>
      <c r="W524" s="1">
        <v>196370555.84999999</v>
      </c>
      <c r="X524" s="2" t="s">
        <v>9</v>
      </c>
      <c r="Y524" s="1">
        <v>31419288.936000004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41" t="s">
        <v>1</v>
      </c>
      <c r="AN524" s="2" t="s">
        <v>1</v>
      </c>
      <c r="AO524" s="141" t="s">
        <v>1</v>
      </c>
      <c r="AP524" s="2" t="s">
        <v>1</v>
      </c>
    </row>
    <row r="525" spans="1:42" x14ac:dyDescent="0.25">
      <c r="A525" s="2" t="s">
        <v>209</v>
      </c>
      <c r="B525" s="47">
        <v>44321</v>
      </c>
      <c r="C525" s="2" t="s">
        <v>27</v>
      </c>
      <c r="D525" s="2" t="s">
        <v>38</v>
      </c>
      <c r="E525" s="2" t="s">
        <v>4</v>
      </c>
      <c r="F525" s="2" t="s">
        <v>2196</v>
      </c>
      <c r="G525" s="2" t="s">
        <v>3</v>
      </c>
      <c r="H525" s="2" t="s">
        <v>2197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610181914.26200008</v>
      </c>
      <c r="R525" s="1">
        <v>0</v>
      </c>
      <c r="S525" s="1">
        <v>462956691.25000006</v>
      </c>
      <c r="T525" s="1">
        <v>0</v>
      </c>
      <c r="U525" s="2" t="s">
        <v>0</v>
      </c>
      <c r="V525" s="1">
        <v>0</v>
      </c>
      <c r="W525" s="1">
        <v>126918295.7</v>
      </c>
      <c r="X525" s="2" t="s">
        <v>9</v>
      </c>
      <c r="Y525" s="1">
        <v>20306927.312000003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41" t="s">
        <v>1</v>
      </c>
      <c r="AN525" s="2" t="s">
        <v>1</v>
      </c>
      <c r="AO525" s="141" t="s">
        <v>1</v>
      </c>
      <c r="AP525" s="2" t="s">
        <v>1</v>
      </c>
    </row>
    <row r="526" spans="1:42" x14ac:dyDescent="0.25">
      <c r="A526" s="2" t="s">
        <v>207</v>
      </c>
      <c r="B526" s="47">
        <v>44321</v>
      </c>
      <c r="C526" s="2" t="s">
        <v>27</v>
      </c>
      <c r="D526" s="2" t="s">
        <v>38</v>
      </c>
      <c r="E526" s="2" t="s">
        <v>4</v>
      </c>
      <c r="F526" s="2" t="s">
        <v>1258</v>
      </c>
      <c r="G526" s="2" t="s">
        <v>3</v>
      </c>
      <c r="H526" s="2" t="s">
        <v>2198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1214</v>
      </c>
      <c r="P526" s="2" t="s">
        <v>1215</v>
      </c>
      <c r="Q526" s="1">
        <v>18632040</v>
      </c>
      <c r="R526" s="1">
        <v>0</v>
      </c>
      <c r="S526" s="1">
        <v>18632040</v>
      </c>
      <c r="T526" s="1">
        <v>0</v>
      </c>
      <c r="U526" s="2" t="s">
        <v>0</v>
      </c>
      <c r="V526" s="1">
        <v>0</v>
      </c>
      <c r="W526" s="1">
        <v>0</v>
      </c>
      <c r="X526" s="2" t="s">
        <v>0</v>
      </c>
      <c r="Y526" s="1">
        <v>0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41" t="s">
        <v>1</v>
      </c>
      <c r="AN526" s="2" t="s">
        <v>1</v>
      </c>
      <c r="AO526" s="141" t="s">
        <v>1</v>
      </c>
      <c r="AP526" s="2" t="s">
        <v>1</v>
      </c>
    </row>
    <row r="527" spans="1:42" x14ac:dyDescent="0.25">
      <c r="A527" s="2" t="s">
        <v>206</v>
      </c>
      <c r="B527" s="47">
        <v>44321</v>
      </c>
      <c r="C527" s="2" t="s">
        <v>27</v>
      </c>
      <c r="D527" s="2" t="s">
        <v>38</v>
      </c>
      <c r="E527" s="2" t="s">
        <v>4</v>
      </c>
      <c r="F527" s="2" t="s">
        <v>2196</v>
      </c>
      <c r="G527" s="2" t="s">
        <v>3</v>
      </c>
      <c r="H527" s="2" t="s">
        <v>2199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911412288.38760006</v>
      </c>
      <c r="R527" s="1">
        <v>0</v>
      </c>
      <c r="S527" s="1">
        <v>616416361.39999998</v>
      </c>
      <c r="T527" s="1">
        <v>0</v>
      </c>
      <c r="U527" s="2" t="s">
        <v>0</v>
      </c>
      <c r="V527" s="1">
        <v>0</v>
      </c>
      <c r="W527" s="1">
        <v>254306833.60999998</v>
      </c>
      <c r="X527" s="2" t="s">
        <v>9</v>
      </c>
      <c r="Y527" s="1">
        <v>40689093.377600007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41" t="s">
        <v>1</v>
      </c>
      <c r="AN527" s="2" t="s">
        <v>1</v>
      </c>
      <c r="AO527" s="141" t="s">
        <v>1</v>
      </c>
      <c r="AP527" s="2" t="s">
        <v>1</v>
      </c>
    </row>
    <row r="528" spans="1:42" x14ac:dyDescent="0.25">
      <c r="A528" s="2" t="s">
        <v>205</v>
      </c>
      <c r="B528" s="47">
        <v>44321</v>
      </c>
      <c r="C528" s="2" t="s">
        <v>27</v>
      </c>
      <c r="D528" s="2" t="s">
        <v>38</v>
      </c>
      <c r="E528" s="2" t="s">
        <v>4</v>
      </c>
      <c r="F528" s="2" t="s">
        <v>1258</v>
      </c>
      <c r="G528" s="2" t="s">
        <v>3</v>
      </c>
      <c r="H528" s="2" t="s">
        <v>2200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960</v>
      </c>
      <c r="P528" s="2" t="s">
        <v>961</v>
      </c>
      <c r="Q528" s="1">
        <v>2884924</v>
      </c>
      <c r="R528" s="1">
        <v>0</v>
      </c>
      <c r="S528" s="1">
        <v>2651880</v>
      </c>
      <c r="T528" s="1">
        <v>200900</v>
      </c>
      <c r="U528" s="2" t="s">
        <v>9</v>
      </c>
      <c r="V528" s="1">
        <v>32144</v>
      </c>
      <c r="W528" s="1">
        <v>0</v>
      </c>
      <c r="X528" s="2" t="s">
        <v>0</v>
      </c>
      <c r="Y528" s="1">
        <v>0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41" t="s">
        <v>1</v>
      </c>
      <c r="AN528" s="2" t="s">
        <v>1</v>
      </c>
      <c r="AO528" s="141" t="s">
        <v>1</v>
      </c>
      <c r="AP528" s="2" t="s">
        <v>1</v>
      </c>
    </row>
    <row r="529" spans="1:42" x14ac:dyDescent="0.25">
      <c r="A529" s="2" t="s">
        <v>172</v>
      </c>
      <c r="B529" s="47">
        <v>44322</v>
      </c>
      <c r="C529" s="2" t="s">
        <v>27</v>
      </c>
      <c r="D529" s="2" t="s">
        <v>38</v>
      </c>
      <c r="E529" s="2" t="s">
        <v>4</v>
      </c>
      <c r="F529" s="2" t="s">
        <v>2201</v>
      </c>
      <c r="G529" s="2" t="s">
        <v>3</v>
      </c>
      <c r="H529" s="2" t="s">
        <v>2202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2</v>
      </c>
      <c r="P529" s="2" t="s">
        <v>1</v>
      </c>
      <c r="Q529" s="1">
        <v>2264221478.0032001</v>
      </c>
      <c r="R529" s="1">
        <v>0</v>
      </c>
      <c r="S529" s="1">
        <v>1546976480.4999995</v>
      </c>
      <c r="T529" s="1">
        <v>0</v>
      </c>
      <c r="U529" s="2" t="s">
        <v>0</v>
      </c>
      <c r="V529" s="1">
        <v>0</v>
      </c>
      <c r="W529" s="1">
        <v>618314653.01999998</v>
      </c>
      <c r="X529" s="2" t="s">
        <v>9</v>
      </c>
      <c r="Y529" s="1">
        <v>98930344.483200014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41" t="s">
        <v>1</v>
      </c>
      <c r="AN529" s="2" t="s">
        <v>1</v>
      </c>
      <c r="AO529" s="141" t="s">
        <v>1</v>
      </c>
      <c r="AP529" s="2" t="s">
        <v>1</v>
      </c>
    </row>
    <row r="530" spans="1:42" x14ac:dyDescent="0.25">
      <c r="A530" s="2" t="s">
        <v>171</v>
      </c>
      <c r="B530" s="47">
        <v>44322</v>
      </c>
      <c r="C530" s="2" t="s">
        <v>27</v>
      </c>
      <c r="D530" s="2" t="s">
        <v>38</v>
      </c>
      <c r="E530" s="2" t="s">
        <v>4</v>
      </c>
      <c r="F530" s="2" t="s">
        <v>1264</v>
      </c>
      <c r="G530" s="2" t="s">
        <v>3</v>
      </c>
      <c r="H530" s="2" t="s">
        <v>2203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982</v>
      </c>
      <c r="P530" s="2" t="s">
        <v>983</v>
      </c>
      <c r="Q530" s="1">
        <v>60790909.210000001</v>
      </c>
      <c r="R530" s="1">
        <v>0</v>
      </c>
      <c r="S530" s="1">
        <v>43975120.009999998</v>
      </c>
      <c r="T530" s="1">
        <v>14496370</v>
      </c>
      <c r="U530" s="2" t="s">
        <v>9</v>
      </c>
      <c r="V530" s="1">
        <v>2319419.2000000002</v>
      </c>
      <c r="W530" s="1">
        <v>0</v>
      </c>
      <c r="X530" s="2" t="s">
        <v>0</v>
      </c>
      <c r="Y530" s="1">
        <v>0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41" t="s">
        <v>1</v>
      </c>
      <c r="AN530" s="2" t="s">
        <v>1</v>
      </c>
      <c r="AO530" s="141" t="s">
        <v>1</v>
      </c>
      <c r="AP530" s="2" t="s">
        <v>1</v>
      </c>
    </row>
    <row r="531" spans="1:42" x14ac:dyDescent="0.25">
      <c r="A531" s="2" t="s">
        <v>170</v>
      </c>
      <c r="B531" s="47">
        <v>44322</v>
      </c>
      <c r="C531" s="2" t="s">
        <v>27</v>
      </c>
      <c r="D531" s="2" t="s">
        <v>38</v>
      </c>
      <c r="E531" s="2" t="s">
        <v>4</v>
      </c>
      <c r="F531" s="2" t="s">
        <v>1264</v>
      </c>
      <c r="G531" s="2" t="s">
        <v>13</v>
      </c>
      <c r="H531" s="2" t="s">
        <v>1</v>
      </c>
      <c r="I531" s="1" t="s">
        <v>984</v>
      </c>
      <c r="J531" s="1" t="s">
        <v>1</v>
      </c>
      <c r="K531" s="1" t="s">
        <v>2204</v>
      </c>
      <c r="L531" s="1" t="s">
        <v>2149</v>
      </c>
      <c r="M531" s="1">
        <v>91572114.200000003</v>
      </c>
      <c r="N531" s="2" t="s">
        <v>12</v>
      </c>
      <c r="O531" s="2" t="s">
        <v>2205</v>
      </c>
      <c r="P531" s="2" t="s">
        <v>2206</v>
      </c>
      <c r="Q531" s="1">
        <v>-10578820</v>
      </c>
      <c r="R531" s="1">
        <v>0</v>
      </c>
      <c r="S531" s="1">
        <v>-10578820</v>
      </c>
      <c r="T531" s="1">
        <v>0</v>
      </c>
      <c r="U531" s="2" t="s">
        <v>0</v>
      </c>
      <c r="V531" s="1">
        <v>0</v>
      </c>
      <c r="W531" s="1">
        <v>0</v>
      </c>
      <c r="X531" s="2" t="s">
        <v>0</v>
      </c>
      <c r="Y531" s="1">
        <v>0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41" t="s">
        <v>1</v>
      </c>
      <c r="AN531" s="2" t="s">
        <v>1</v>
      </c>
      <c r="AO531" s="141" t="s">
        <v>1</v>
      </c>
      <c r="AP531" s="2" t="s">
        <v>1</v>
      </c>
    </row>
    <row r="532" spans="1:42" x14ac:dyDescent="0.25">
      <c r="A532" s="2" t="s">
        <v>169</v>
      </c>
      <c r="B532" s="47">
        <v>44322</v>
      </c>
      <c r="C532" s="2" t="s">
        <v>27</v>
      </c>
      <c r="D532" s="2" t="s">
        <v>38</v>
      </c>
      <c r="E532" s="2" t="s">
        <v>4</v>
      </c>
      <c r="F532" s="2" t="s">
        <v>1264</v>
      </c>
      <c r="G532" s="2" t="s">
        <v>13</v>
      </c>
      <c r="H532" s="2" t="s">
        <v>1</v>
      </c>
      <c r="I532" s="1" t="s">
        <v>1002</v>
      </c>
      <c r="J532" s="1" t="s">
        <v>1</v>
      </c>
      <c r="K532" s="1" t="s">
        <v>2207</v>
      </c>
      <c r="L532" s="1" t="s">
        <v>2208</v>
      </c>
      <c r="M532" s="1">
        <v>12979288</v>
      </c>
      <c r="N532" s="2" t="s">
        <v>12</v>
      </c>
      <c r="O532" s="2" t="s">
        <v>2209</v>
      </c>
      <c r="P532" s="2" t="s">
        <v>2210</v>
      </c>
      <c r="Q532" s="1">
        <v>-3795288</v>
      </c>
      <c r="R532" s="1">
        <v>0</v>
      </c>
      <c r="S532" s="1">
        <v>0</v>
      </c>
      <c r="T532" s="1">
        <v>0</v>
      </c>
      <c r="U532" s="2" t="s">
        <v>0</v>
      </c>
      <c r="V532" s="1">
        <v>0</v>
      </c>
      <c r="W532" s="1">
        <v>-3271800</v>
      </c>
      <c r="X532" s="2" t="s">
        <v>9</v>
      </c>
      <c r="Y532" s="1">
        <v>-523488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41" t="s">
        <v>1</v>
      </c>
      <c r="AN532" s="2" t="s">
        <v>1</v>
      </c>
      <c r="AO532" s="141" t="s">
        <v>1</v>
      </c>
      <c r="AP532" s="2" t="s">
        <v>1</v>
      </c>
    </row>
    <row r="533" spans="1:42" x14ac:dyDescent="0.25">
      <c r="A533" s="2" t="s">
        <v>156</v>
      </c>
      <c r="B533" s="47">
        <v>44323</v>
      </c>
      <c r="C533" s="2" t="s">
        <v>27</v>
      </c>
      <c r="D533" s="2" t="s">
        <v>38</v>
      </c>
      <c r="E533" s="2" t="s">
        <v>4</v>
      </c>
      <c r="F533" s="2" t="s">
        <v>2211</v>
      </c>
      <c r="G533" s="2" t="s">
        <v>3</v>
      </c>
      <c r="H533" s="2" t="s">
        <v>2212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2690495912.6860018</v>
      </c>
      <c r="R533" s="1">
        <v>0</v>
      </c>
      <c r="S533" s="1">
        <v>1720840329.1000004</v>
      </c>
      <c r="T533" s="1">
        <v>0</v>
      </c>
      <c r="U533" s="2" t="s">
        <v>0</v>
      </c>
      <c r="V533" s="1">
        <v>0</v>
      </c>
      <c r="W533" s="1">
        <v>835909985.8499999</v>
      </c>
      <c r="X533" s="2" t="s">
        <v>0</v>
      </c>
      <c r="Y533" s="1">
        <v>133745597.73600003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41" t="s">
        <v>1</v>
      </c>
      <c r="AN533" s="2" t="s">
        <v>1</v>
      </c>
      <c r="AO533" s="141" t="s">
        <v>1</v>
      </c>
      <c r="AP533" s="2" t="s">
        <v>1</v>
      </c>
    </row>
    <row r="534" spans="1:42" x14ac:dyDescent="0.25">
      <c r="A534" s="2" t="s">
        <v>139</v>
      </c>
      <c r="B534" s="47">
        <v>44324</v>
      </c>
      <c r="C534" s="2" t="s">
        <v>27</v>
      </c>
      <c r="D534" s="2" t="s">
        <v>38</v>
      </c>
      <c r="E534" s="2" t="s">
        <v>4</v>
      </c>
      <c r="F534" s="2" t="s">
        <v>2213</v>
      </c>
      <c r="G534" s="2" t="s">
        <v>3</v>
      </c>
      <c r="H534" s="2" t="s">
        <v>2214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790249293.11000001</v>
      </c>
      <c r="R534" s="1">
        <v>0</v>
      </c>
      <c r="S534" s="1">
        <v>588880617.35000002</v>
      </c>
      <c r="T534" s="1">
        <v>0</v>
      </c>
      <c r="U534" s="2" t="s">
        <v>0</v>
      </c>
      <c r="V534" s="1">
        <v>0</v>
      </c>
      <c r="W534" s="1">
        <v>173593686</v>
      </c>
      <c r="X534" s="2" t="s">
        <v>0</v>
      </c>
      <c r="Y534" s="1">
        <v>27774989.759999998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41" t="s">
        <v>1</v>
      </c>
      <c r="AN534" s="2" t="s">
        <v>1</v>
      </c>
      <c r="AO534" s="141" t="s">
        <v>1</v>
      </c>
      <c r="AP534" s="2" t="s">
        <v>1</v>
      </c>
    </row>
    <row r="535" spans="1:42" x14ac:dyDescent="0.25">
      <c r="A535" s="2" t="s">
        <v>138</v>
      </c>
      <c r="B535" s="47">
        <v>44324</v>
      </c>
      <c r="C535" s="2" t="s">
        <v>27</v>
      </c>
      <c r="D535" s="2" t="s">
        <v>38</v>
      </c>
      <c r="E535" s="2" t="s">
        <v>4</v>
      </c>
      <c r="F535" s="2" t="s">
        <v>2215</v>
      </c>
      <c r="G535" s="2" t="s">
        <v>3</v>
      </c>
      <c r="H535" s="2" t="s">
        <v>2216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2217</v>
      </c>
      <c r="P535" s="2" t="s">
        <v>2218</v>
      </c>
      <c r="Q535" s="1">
        <v>37248438.5</v>
      </c>
      <c r="R535" s="1">
        <v>0</v>
      </c>
      <c r="S535" s="1">
        <v>37248438.5</v>
      </c>
      <c r="T535" s="1">
        <v>0</v>
      </c>
      <c r="U535" s="2" t="s">
        <v>0</v>
      </c>
      <c r="V535" s="1">
        <v>0</v>
      </c>
      <c r="W535" s="1">
        <v>0</v>
      </c>
      <c r="X535" s="2" t="s">
        <v>0</v>
      </c>
      <c r="Y535" s="1">
        <v>0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41" t="s">
        <v>1</v>
      </c>
      <c r="AN535" s="2" t="s">
        <v>1</v>
      </c>
      <c r="AO535" s="141" t="s">
        <v>1</v>
      </c>
      <c r="AP535" s="2" t="s">
        <v>1</v>
      </c>
    </row>
    <row r="536" spans="1:42" x14ac:dyDescent="0.25">
      <c r="A536" s="2" t="s">
        <v>137</v>
      </c>
      <c r="B536" s="47">
        <v>44324</v>
      </c>
      <c r="C536" s="2" t="s">
        <v>27</v>
      </c>
      <c r="D536" s="2" t="s">
        <v>38</v>
      </c>
      <c r="E536" s="2" t="s">
        <v>4</v>
      </c>
      <c r="F536" s="2" t="s">
        <v>2213</v>
      </c>
      <c r="G536" s="2" t="s">
        <v>3</v>
      </c>
      <c r="H536" s="2" t="s">
        <v>2219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</v>
      </c>
      <c r="P536" s="2" t="s">
        <v>1</v>
      </c>
      <c r="Q536" s="1">
        <v>1774462783.8820002</v>
      </c>
      <c r="R536" s="1">
        <v>0</v>
      </c>
      <c r="S536" s="1">
        <v>1259448161.55</v>
      </c>
      <c r="T536" s="1">
        <v>0</v>
      </c>
      <c r="U536" s="2" t="s">
        <v>0</v>
      </c>
      <c r="V536" s="1">
        <v>0</v>
      </c>
      <c r="W536" s="1">
        <v>443978122.70000005</v>
      </c>
      <c r="X536" s="2" t="s">
        <v>0</v>
      </c>
      <c r="Y536" s="1">
        <v>71036499.632000014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41" t="s">
        <v>1</v>
      </c>
      <c r="AN536" s="2" t="s">
        <v>1</v>
      </c>
      <c r="AO536" s="141" t="s">
        <v>1</v>
      </c>
      <c r="AP536" s="2" t="s">
        <v>1</v>
      </c>
    </row>
    <row r="537" spans="1:42" x14ac:dyDescent="0.25">
      <c r="A537" s="2" t="s">
        <v>136</v>
      </c>
      <c r="B537" s="47">
        <v>44324</v>
      </c>
      <c r="C537" s="2" t="s">
        <v>27</v>
      </c>
      <c r="D537" s="2" t="s">
        <v>38</v>
      </c>
      <c r="E537" s="2" t="s">
        <v>4</v>
      </c>
      <c r="F537" s="2" t="s">
        <v>2215</v>
      </c>
      <c r="G537" s="2" t="s">
        <v>3</v>
      </c>
      <c r="H537" s="2" t="s">
        <v>2220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1253</v>
      </c>
      <c r="P537" s="2" t="s">
        <v>1254</v>
      </c>
      <c r="Q537" s="1">
        <v>30169440</v>
      </c>
      <c r="R537" s="1">
        <v>0</v>
      </c>
      <c r="S537" s="1">
        <v>2370620</v>
      </c>
      <c r="T537" s="1">
        <v>23964500</v>
      </c>
      <c r="U537" s="2" t="s">
        <v>9</v>
      </c>
      <c r="V537" s="1">
        <v>3834320</v>
      </c>
      <c r="W537" s="1">
        <v>0</v>
      </c>
      <c r="X537" s="2" t="s">
        <v>0</v>
      </c>
      <c r="Y537" s="1">
        <v>0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41" t="s">
        <v>1</v>
      </c>
      <c r="AN537" s="2" t="s">
        <v>1</v>
      </c>
      <c r="AO537" s="141" t="s">
        <v>1</v>
      </c>
      <c r="AP537" s="2" t="s">
        <v>1</v>
      </c>
    </row>
    <row r="538" spans="1:42" x14ac:dyDescent="0.25">
      <c r="A538" s="2" t="s">
        <v>135</v>
      </c>
      <c r="B538" s="47">
        <v>44324</v>
      </c>
      <c r="C538" s="2" t="s">
        <v>27</v>
      </c>
      <c r="D538" s="2" t="s">
        <v>38</v>
      </c>
      <c r="E538" s="2" t="s">
        <v>4</v>
      </c>
      <c r="F538" s="2" t="s">
        <v>2213</v>
      </c>
      <c r="G538" s="2" t="s">
        <v>3</v>
      </c>
      <c r="H538" s="2" t="s">
        <v>2221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176170604.81999999</v>
      </c>
      <c r="R538" s="1">
        <v>0</v>
      </c>
      <c r="S538" s="1">
        <v>127012969.30000001</v>
      </c>
      <c r="T538" s="1">
        <v>0</v>
      </c>
      <c r="U538" s="2" t="s">
        <v>0</v>
      </c>
      <c r="V538" s="1">
        <v>0</v>
      </c>
      <c r="W538" s="1">
        <v>42377272</v>
      </c>
      <c r="X538" s="2" t="s">
        <v>9</v>
      </c>
      <c r="Y538" s="1">
        <v>6780363.5199999996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41" t="s">
        <v>1</v>
      </c>
      <c r="AN538" s="2" t="s">
        <v>1</v>
      </c>
      <c r="AO538" s="141" t="s">
        <v>1</v>
      </c>
      <c r="AP538" s="2" t="s">
        <v>1</v>
      </c>
    </row>
    <row r="539" spans="1:42" x14ac:dyDescent="0.25">
      <c r="A539" s="2" t="s">
        <v>134</v>
      </c>
      <c r="B539" s="47">
        <v>44324</v>
      </c>
      <c r="C539" s="2" t="s">
        <v>27</v>
      </c>
      <c r="D539" s="2" t="s">
        <v>38</v>
      </c>
      <c r="E539" s="2" t="s">
        <v>4</v>
      </c>
      <c r="F539" s="2" t="s">
        <v>2215</v>
      </c>
      <c r="G539" s="2" t="s">
        <v>3</v>
      </c>
      <c r="H539" s="2" t="s">
        <v>2222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1214</v>
      </c>
      <c r="P539" s="2" t="s">
        <v>1215</v>
      </c>
      <c r="Q539" s="1">
        <v>10612199.4716</v>
      </c>
      <c r="R539" s="1">
        <v>0</v>
      </c>
      <c r="S539" s="1">
        <v>5478830</v>
      </c>
      <c r="T539" s="1">
        <v>4425318.51</v>
      </c>
      <c r="U539" s="2" t="s">
        <v>9</v>
      </c>
      <c r="V539" s="1">
        <v>708050.96160000004</v>
      </c>
      <c r="W539" s="1">
        <v>0</v>
      </c>
      <c r="X539" s="2" t="s">
        <v>0</v>
      </c>
      <c r="Y539" s="1">
        <v>0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41" t="s">
        <v>1</v>
      </c>
      <c r="AN539" s="2" t="s">
        <v>1</v>
      </c>
      <c r="AO539" s="141" t="s">
        <v>1</v>
      </c>
      <c r="AP539" s="2" t="s">
        <v>1</v>
      </c>
    </row>
    <row r="540" spans="1:42" x14ac:dyDescent="0.25">
      <c r="A540" s="2" t="s">
        <v>133</v>
      </c>
      <c r="B540" s="47">
        <v>44324</v>
      </c>
      <c r="C540" s="2" t="s">
        <v>27</v>
      </c>
      <c r="D540" s="2" t="s">
        <v>38</v>
      </c>
      <c r="E540" s="2" t="s">
        <v>4</v>
      </c>
      <c r="F540" s="2" t="s">
        <v>2213</v>
      </c>
      <c r="G540" s="2" t="s">
        <v>3</v>
      </c>
      <c r="H540" s="2" t="s">
        <v>2223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62926037.299999997</v>
      </c>
      <c r="R540" s="1">
        <v>0</v>
      </c>
      <c r="S540" s="1">
        <v>37893782.5</v>
      </c>
      <c r="T540" s="1">
        <v>0</v>
      </c>
      <c r="U540" s="2" t="s">
        <v>0</v>
      </c>
      <c r="V540" s="1">
        <v>0</v>
      </c>
      <c r="W540" s="1">
        <v>21579530</v>
      </c>
      <c r="X540" s="2" t="s">
        <v>0</v>
      </c>
      <c r="Y540" s="1">
        <v>3452724.8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41" t="s">
        <v>1</v>
      </c>
      <c r="AN540" s="2" t="s">
        <v>1</v>
      </c>
      <c r="AO540" s="141" t="s">
        <v>1</v>
      </c>
      <c r="AP540" s="2" t="s">
        <v>1</v>
      </c>
    </row>
    <row r="541" spans="1:42" x14ac:dyDescent="0.25">
      <c r="A541" s="2" t="s">
        <v>119</v>
      </c>
      <c r="B541" s="47">
        <v>44325</v>
      </c>
      <c r="C541" s="2" t="s">
        <v>27</v>
      </c>
      <c r="D541" s="2" t="s">
        <v>38</v>
      </c>
      <c r="E541" s="2" t="s">
        <v>4</v>
      </c>
      <c r="F541" s="2" t="s">
        <v>2224</v>
      </c>
      <c r="G541" s="2" t="s">
        <v>3</v>
      </c>
      <c r="H541" s="2" t="s">
        <v>2225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179178231.07800001</v>
      </c>
      <c r="R541" s="1">
        <v>0</v>
      </c>
      <c r="S541" s="1">
        <v>85201273.849999979</v>
      </c>
      <c r="T541" s="1">
        <v>0</v>
      </c>
      <c r="U541" s="2" t="s">
        <v>0</v>
      </c>
      <c r="V541" s="1">
        <v>0</v>
      </c>
      <c r="W541" s="1">
        <v>81014618.299999997</v>
      </c>
      <c r="X541" s="2" t="s">
        <v>9</v>
      </c>
      <c r="Y541" s="1">
        <v>12962338.927999999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41" t="s">
        <v>1</v>
      </c>
      <c r="AN541" s="2" t="s">
        <v>1</v>
      </c>
      <c r="AO541" s="141" t="s">
        <v>1</v>
      </c>
      <c r="AP541" s="2" t="s">
        <v>1</v>
      </c>
    </row>
    <row r="542" spans="1:42" x14ac:dyDescent="0.25">
      <c r="A542" s="2" t="s">
        <v>118</v>
      </c>
      <c r="B542" s="47">
        <v>44325</v>
      </c>
      <c r="C542" s="2" t="s">
        <v>27</v>
      </c>
      <c r="D542" s="2" t="s">
        <v>38</v>
      </c>
      <c r="E542" s="2" t="s">
        <v>4</v>
      </c>
      <c r="F542" s="2" t="s">
        <v>2226</v>
      </c>
      <c r="G542" s="2" t="s">
        <v>3</v>
      </c>
      <c r="H542" s="2" t="s">
        <v>2227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739</v>
      </c>
      <c r="P542" s="2" t="s">
        <v>740</v>
      </c>
      <c r="Q542" s="1">
        <v>37528694</v>
      </c>
      <c r="R542" s="1">
        <v>0</v>
      </c>
      <c r="S542" s="1">
        <v>37528694</v>
      </c>
      <c r="T542" s="1">
        <v>0</v>
      </c>
      <c r="U542" s="2" t="s">
        <v>0</v>
      </c>
      <c r="V542" s="1">
        <v>0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41" t="s">
        <v>1</v>
      </c>
      <c r="AN542" s="2" t="s">
        <v>1</v>
      </c>
      <c r="AO542" s="141" t="s">
        <v>1</v>
      </c>
      <c r="AP542" s="2" t="s">
        <v>1</v>
      </c>
    </row>
    <row r="543" spans="1:42" x14ac:dyDescent="0.25">
      <c r="A543" s="2" t="s">
        <v>117</v>
      </c>
      <c r="B543" s="47">
        <v>44325</v>
      </c>
      <c r="C543" s="2" t="s">
        <v>27</v>
      </c>
      <c r="D543" s="2" t="s">
        <v>38</v>
      </c>
      <c r="E543" s="2" t="s">
        <v>4</v>
      </c>
      <c r="F543" s="2" t="s">
        <v>2224</v>
      </c>
      <c r="G543" s="2" t="s">
        <v>3</v>
      </c>
      <c r="H543" s="2" t="s">
        <v>2228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48436786.399999999</v>
      </c>
      <c r="R543" s="1">
        <v>0</v>
      </c>
      <c r="S543" s="1">
        <v>30236050</v>
      </c>
      <c r="T543" s="1">
        <v>0</v>
      </c>
      <c r="U543" s="2" t="s">
        <v>0</v>
      </c>
      <c r="V543" s="1">
        <v>0</v>
      </c>
      <c r="W543" s="1">
        <v>15690290</v>
      </c>
      <c r="X543" s="2" t="s">
        <v>9</v>
      </c>
      <c r="Y543" s="1">
        <v>2510446.4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41" t="s">
        <v>1</v>
      </c>
      <c r="AN543" s="2" t="s">
        <v>1</v>
      </c>
      <c r="AO543" s="141" t="s">
        <v>1</v>
      </c>
      <c r="AP543" s="2" t="s">
        <v>1</v>
      </c>
    </row>
    <row r="544" spans="1:42" x14ac:dyDescent="0.25">
      <c r="A544" s="2" t="s">
        <v>116</v>
      </c>
      <c r="B544" s="47">
        <v>44325</v>
      </c>
      <c r="C544" s="2" t="s">
        <v>27</v>
      </c>
      <c r="D544" s="2" t="s">
        <v>38</v>
      </c>
      <c r="E544" s="2" t="s">
        <v>4</v>
      </c>
      <c r="F544" s="2" t="s">
        <v>2226</v>
      </c>
      <c r="G544" s="2" t="s">
        <v>3</v>
      </c>
      <c r="H544" s="2" t="s">
        <v>2229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2230</v>
      </c>
      <c r="P544" s="2" t="s">
        <v>2231</v>
      </c>
      <c r="Q544" s="1">
        <v>44235409.876000002</v>
      </c>
      <c r="R544" s="1">
        <v>0</v>
      </c>
      <c r="S544" s="1">
        <v>23739922.5</v>
      </c>
      <c r="T544" s="1">
        <v>17668523.600000001</v>
      </c>
      <c r="U544" s="2" t="s">
        <v>9</v>
      </c>
      <c r="V544" s="1">
        <v>2826963.7760000001</v>
      </c>
      <c r="W544" s="1">
        <v>0</v>
      </c>
      <c r="X544" s="2" t="s">
        <v>0</v>
      </c>
      <c r="Y544" s="1">
        <v>0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41" t="s">
        <v>1</v>
      </c>
      <c r="AN544" s="2" t="s">
        <v>1</v>
      </c>
      <c r="AO544" s="141" t="s">
        <v>1</v>
      </c>
      <c r="AP544" s="2" t="s">
        <v>1</v>
      </c>
    </row>
    <row r="545" spans="1:42" x14ac:dyDescent="0.25">
      <c r="A545" s="2" t="s">
        <v>115</v>
      </c>
      <c r="B545" s="47">
        <v>44325</v>
      </c>
      <c r="C545" s="2" t="s">
        <v>27</v>
      </c>
      <c r="D545" s="2" t="s">
        <v>38</v>
      </c>
      <c r="E545" s="2" t="s">
        <v>4</v>
      </c>
      <c r="F545" s="2" t="s">
        <v>2224</v>
      </c>
      <c r="G545" s="2" t="s">
        <v>3</v>
      </c>
      <c r="H545" s="2" t="s">
        <v>2232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</v>
      </c>
      <c r="P545" s="2" t="s">
        <v>1</v>
      </c>
      <c r="Q545" s="1">
        <v>1421248561.5008004</v>
      </c>
      <c r="R545" s="1">
        <v>0</v>
      </c>
      <c r="S545" s="1">
        <v>851854528.35000014</v>
      </c>
      <c r="T545" s="1">
        <v>0</v>
      </c>
      <c r="U545" s="2" t="s">
        <v>0</v>
      </c>
      <c r="V545" s="1">
        <v>0</v>
      </c>
      <c r="W545" s="1">
        <v>490856925.12999994</v>
      </c>
      <c r="X545" s="2" t="s">
        <v>0</v>
      </c>
      <c r="Y545" s="1">
        <v>78537108.020800009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41" t="s">
        <v>1</v>
      </c>
      <c r="AN545" s="2" t="s">
        <v>1</v>
      </c>
      <c r="AO545" s="141" t="s">
        <v>1</v>
      </c>
      <c r="AP545" s="2" t="s">
        <v>1</v>
      </c>
    </row>
    <row r="546" spans="1:42" x14ac:dyDescent="0.25">
      <c r="A546" s="2" t="s">
        <v>103</v>
      </c>
      <c r="B546" s="47">
        <v>44326</v>
      </c>
      <c r="C546" s="2" t="s">
        <v>27</v>
      </c>
      <c r="D546" s="2" t="s">
        <v>38</v>
      </c>
      <c r="E546" s="2" t="s">
        <v>4</v>
      </c>
      <c r="F546" s="2" t="s">
        <v>2233</v>
      </c>
      <c r="G546" s="2" t="s">
        <v>3</v>
      </c>
      <c r="H546" s="2" t="s">
        <v>2234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247420983.25</v>
      </c>
      <c r="R546" s="1">
        <v>0</v>
      </c>
      <c r="S546" s="1">
        <v>149026477.25</v>
      </c>
      <c r="T546" s="1">
        <v>0</v>
      </c>
      <c r="U546" s="2" t="s">
        <v>0</v>
      </c>
      <c r="V546" s="1">
        <v>0</v>
      </c>
      <c r="W546" s="1">
        <v>84822850</v>
      </c>
      <c r="X546" s="2" t="s">
        <v>9</v>
      </c>
      <c r="Y546" s="1">
        <v>13571656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41" t="s">
        <v>1</v>
      </c>
      <c r="AN546" s="2" t="s">
        <v>1</v>
      </c>
      <c r="AO546" s="141" t="s">
        <v>1</v>
      </c>
      <c r="AP546" s="2" t="s">
        <v>1</v>
      </c>
    </row>
    <row r="547" spans="1:42" x14ac:dyDescent="0.25">
      <c r="A547" s="2" t="s">
        <v>102</v>
      </c>
      <c r="B547" s="47">
        <v>44326</v>
      </c>
      <c r="C547" s="2" t="s">
        <v>27</v>
      </c>
      <c r="D547" s="2" t="s">
        <v>38</v>
      </c>
      <c r="E547" s="2" t="s">
        <v>4</v>
      </c>
      <c r="F547" s="2" t="s">
        <v>2235</v>
      </c>
      <c r="G547" s="2" t="s">
        <v>3</v>
      </c>
      <c r="H547" s="2" t="s">
        <v>2236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739</v>
      </c>
      <c r="P547" s="2" t="s">
        <v>740</v>
      </c>
      <c r="Q547" s="1">
        <v>16556025.5</v>
      </c>
      <c r="R547" s="1">
        <v>0</v>
      </c>
      <c r="S547" s="1">
        <v>16556025.5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41" t="s">
        <v>1</v>
      </c>
      <c r="AN547" s="2" t="s">
        <v>1</v>
      </c>
      <c r="AO547" s="141" t="s">
        <v>1</v>
      </c>
      <c r="AP547" s="2" t="s">
        <v>1</v>
      </c>
    </row>
    <row r="548" spans="1:42" x14ac:dyDescent="0.25">
      <c r="A548" s="2" t="s">
        <v>101</v>
      </c>
      <c r="B548" s="47">
        <v>44326</v>
      </c>
      <c r="C548" s="2" t="s">
        <v>27</v>
      </c>
      <c r="D548" s="2" t="s">
        <v>38</v>
      </c>
      <c r="E548" s="2" t="s">
        <v>4</v>
      </c>
      <c r="F548" s="2" t="s">
        <v>2233</v>
      </c>
      <c r="G548" s="2" t="s">
        <v>3</v>
      </c>
      <c r="H548" s="2" t="s">
        <v>2237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712650128.48999989</v>
      </c>
      <c r="R548" s="1">
        <v>0</v>
      </c>
      <c r="S548" s="1">
        <v>486543099.30000007</v>
      </c>
      <c r="T548" s="1">
        <v>0</v>
      </c>
      <c r="U548" s="2" t="s">
        <v>0</v>
      </c>
      <c r="V548" s="1">
        <v>0</v>
      </c>
      <c r="W548" s="1">
        <v>194919852.75</v>
      </c>
      <c r="X548" s="2" t="s">
        <v>9</v>
      </c>
      <c r="Y548" s="1">
        <v>31187176.440000005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41" t="s">
        <v>1</v>
      </c>
      <c r="AN548" s="2" t="s">
        <v>1</v>
      </c>
      <c r="AO548" s="141" t="s">
        <v>1</v>
      </c>
      <c r="AP548" s="2" t="s">
        <v>1</v>
      </c>
    </row>
    <row r="549" spans="1:42" x14ac:dyDescent="0.25">
      <c r="A549" s="2" t="s">
        <v>85</v>
      </c>
      <c r="B549" s="47">
        <v>44327</v>
      </c>
      <c r="C549" s="2" t="s">
        <v>27</v>
      </c>
      <c r="D549" s="2" t="s">
        <v>38</v>
      </c>
      <c r="E549" s="2" t="s">
        <v>4</v>
      </c>
      <c r="F549" s="2" t="s">
        <v>2238</v>
      </c>
      <c r="G549" s="2" t="s">
        <v>3</v>
      </c>
      <c r="H549" s="2" t="s">
        <v>2239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220698956</v>
      </c>
      <c r="R549" s="1">
        <v>0</v>
      </c>
      <c r="S549" s="1">
        <v>131044180</v>
      </c>
      <c r="T549" s="1">
        <v>0</v>
      </c>
      <c r="U549" s="2" t="s">
        <v>0</v>
      </c>
      <c r="V549" s="1">
        <v>0</v>
      </c>
      <c r="W549" s="1">
        <v>77288600</v>
      </c>
      <c r="X549" s="2" t="s">
        <v>0</v>
      </c>
      <c r="Y549" s="1">
        <v>12366176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41" t="s">
        <v>1</v>
      </c>
      <c r="AN549" s="2" t="s">
        <v>1</v>
      </c>
      <c r="AO549" s="141" t="s">
        <v>1</v>
      </c>
      <c r="AP549" s="2" t="s">
        <v>1</v>
      </c>
    </row>
    <row r="550" spans="1:42" x14ac:dyDescent="0.25">
      <c r="A550" s="2" t="s">
        <v>84</v>
      </c>
      <c r="B550" s="47">
        <v>44327</v>
      </c>
      <c r="C550" s="2" t="s">
        <v>27</v>
      </c>
      <c r="D550" s="2" t="s">
        <v>38</v>
      </c>
      <c r="E550" s="2" t="s">
        <v>4</v>
      </c>
      <c r="F550" s="2" t="s">
        <v>2240</v>
      </c>
      <c r="G550" s="2" t="s">
        <v>3</v>
      </c>
      <c r="H550" s="2" t="s">
        <v>2241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2242</v>
      </c>
      <c r="P550" s="2" t="s">
        <v>2243</v>
      </c>
      <c r="Q550" s="1">
        <v>4454550</v>
      </c>
      <c r="R550" s="1">
        <v>0</v>
      </c>
      <c r="S550" s="1">
        <v>4454550</v>
      </c>
      <c r="T550" s="1">
        <v>0</v>
      </c>
      <c r="U550" s="2" t="s">
        <v>0</v>
      </c>
      <c r="V550" s="1">
        <v>0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41" t="s">
        <v>1</v>
      </c>
      <c r="AN550" s="2" t="s">
        <v>1</v>
      </c>
      <c r="AO550" s="141" t="s">
        <v>1</v>
      </c>
      <c r="AP550" s="2" t="s">
        <v>1</v>
      </c>
    </row>
    <row r="551" spans="1:42" x14ac:dyDescent="0.25">
      <c r="A551" s="2" t="s">
        <v>83</v>
      </c>
      <c r="B551" s="47">
        <v>44327</v>
      </c>
      <c r="C551" s="2" t="s">
        <v>27</v>
      </c>
      <c r="D551" s="2" t="s">
        <v>38</v>
      </c>
      <c r="E551" s="2" t="s">
        <v>4</v>
      </c>
      <c r="F551" s="2" t="s">
        <v>2238</v>
      </c>
      <c r="G551" s="2" t="s">
        <v>3</v>
      </c>
      <c r="H551" s="2" t="s">
        <v>2244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155739770</v>
      </c>
      <c r="R551" s="1">
        <v>0</v>
      </c>
      <c r="S551" s="1">
        <v>98587150</v>
      </c>
      <c r="T551" s="1">
        <v>0</v>
      </c>
      <c r="U551" s="2" t="s">
        <v>0</v>
      </c>
      <c r="V551" s="1">
        <v>0</v>
      </c>
      <c r="W551" s="1">
        <v>49269500</v>
      </c>
      <c r="X551" s="2" t="s">
        <v>9</v>
      </c>
      <c r="Y551" s="1">
        <v>7883120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41" t="s">
        <v>1</v>
      </c>
      <c r="AN551" s="2" t="s">
        <v>1</v>
      </c>
      <c r="AO551" s="141" t="s">
        <v>1</v>
      </c>
      <c r="AP551" s="2" t="s">
        <v>1</v>
      </c>
    </row>
    <row r="552" spans="1:42" x14ac:dyDescent="0.25">
      <c r="A552" s="2" t="s">
        <v>82</v>
      </c>
      <c r="B552" s="47">
        <v>44327</v>
      </c>
      <c r="C552" s="2" t="s">
        <v>27</v>
      </c>
      <c r="D552" s="2" t="s">
        <v>38</v>
      </c>
      <c r="E552" s="2" t="s">
        <v>4</v>
      </c>
      <c r="F552" s="2" t="s">
        <v>2240</v>
      </c>
      <c r="G552" s="2" t="s">
        <v>3</v>
      </c>
      <c r="H552" s="2" t="s">
        <v>2245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2246</v>
      </c>
      <c r="P552" s="2" t="s">
        <v>2247</v>
      </c>
      <c r="Q552" s="1">
        <v>8562540</v>
      </c>
      <c r="R552" s="1">
        <v>0</v>
      </c>
      <c r="S552" s="1">
        <v>0</v>
      </c>
      <c r="T552" s="1">
        <v>7381500</v>
      </c>
      <c r="U552" s="2" t="s">
        <v>9</v>
      </c>
      <c r="V552" s="1">
        <v>1181040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41" t="s">
        <v>1</v>
      </c>
      <c r="AN552" s="2" t="s">
        <v>1</v>
      </c>
      <c r="AO552" s="141" t="s">
        <v>1</v>
      </c>
      <c r="AP552" s="2" t="s">
        <v>1</v>
      </c>
    </row>
    <row r="553" spans="1:42" x14ac:dyDescent="0.25">
      <c r="A553" s="2" t="s">
        <v>81</v>
      </c>
      <c r="B553" s="47">
        <v>44327</v>
      </c>
      <c r="C553" s="2" t="s">
        <v>27</v>
      </c>
      <c r="D553" s="2" t="s">
        <v>38</v>
      </c>
      <c r="E553" s="2" t="s">
        <v>4</v>
      </c>
      <c r="F553" s="2" t="s">
        <v>2238</v>
      </c>
      <c r="G553" s="2" t="s">
        <v>3</v>
      </c>
      <c r="H553" s="2" t="s">
        <v>2248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402606478.27999997</v>
      </c>
      <c r="R553" s="1">
        <v>0</v>
      </c>
      <c r="S553" s="1">
        <v>310854630.5</v>
      </c>
      <c r="T553" s="1">
        <v>0</v>
      </c>
      <c r="U553" s="2" t="s">
        <v>0</v>
      </c>
      <c r="V553" s="1">
        <v>0</v>
      </c>
      <c r="W553" s="1">
        <v>79096420.5</v>
      </c>
      <c r="X553" s="2" t="s">
        <v>0</v>
      </c>
      <c r="Y553" s="1">
        <v>12655427.279999999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41" t="s">
        <v>1</v>
      </c>
      <c r="AN553" s="2" t="s">
        <v>1</v>
      </c>
      <c r="AO553" s="141" t="s">
        <v>1</v>
      </c>
      <c r="AP553" s="2" t="s">
        <v>1</v>
      </c>
    </row>
    <row r="554" spans="1:42" x14ac:dyDescent="0.25">
      <c r="A554" s="2" t="s">
        <v>65</v>
      </c>
      <c r="B554" s="47">
        <v>44328</v>
      </c>
      <c r="C554" s="2" t="s">
        <v>27</v>
      </c>
      <c r="D554" s="2" t="s">
        <v>38</v>
      </c>
      <c r="E554" s="2" t="s">
        <v>4</v>
      </c>
      <c r="F554" s="2" t="s">
        <v>2249</v>
      </c>
      <c r="G554" s="2" t="s">
        <v>3</v>
      </c>
      <c r="H554" s="2" t="s">
        <v>2250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v>983803654.05000007</v>
      </c>
      <c r="R554" s="1">
        <v>0</v>
      </c>
      <c r="S554" s="1">
        <v>659374303.04999995</v>
      </c>
      <c r="T554" s="1">
        <v>0</v>
      </c>
      <c r="U554" s="2" t="s">
        <v>0</v>
      </c>
      <c r="V554" s="1">
        <v>0</v>
      </c>
      <c r="W554" s="1">
        <v>279680475</v>
      </c>
      <c r="X554" s="2" t="s">
        <v>9</v>
      </c>
      <c r="Y554" s="1">
        <v>44748876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41" t="s">
        <v>1</v>
      </c>
      <c r="AN554" s="2" t="s">
        <v>1</v>
      </c>
      <c r="AO554" s="141" t="s">
        <v>1</v>
      </c>
      <c r="AP554" s="2" t="s">
        <v>1</v>
      </c>
    </row>
    <row r="555" spans="1:42" x14ac:dyDescent="0.25">
      <c r="A555" s="2" t="s">
        <v>50</v>
      </c>
      <c r="B555" s="47">
        <v>44329</v>
      </c>
      <c r="C555" s="2" t="s">
        <v>27</v>
      </c>
      <c r="D555" s="2" t="s">
        <v>38</v>
      </c>
      <c r="E555" s="2" t="s">
        <v>4</v>
      </c>
      <c r="F555" s="2" t="s">
        <v>2251</v>
      </c>
      <c r="G555" s="2" t="s">
        <v>3</v>
      </c>
      <c r="H555" s="2" t="s">
        <v>2252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2071813997.5332012</v>
      </c>
      <c r="R555" s="1">
        <v>0</v>
      </c>
      <c r="S555" s="1">
        <v>1361576414.4500003</v>
      </c>
      <c r="T555" s="1">
        <v>0</v>
      </c>
      <c r="U555" s="2" t="s">
        <v>0</v>
      </c>
      <c r="V555" s="1">
        <v>0</v>
      </c>
      <c r="W555" s="1">
        <v>612273778.51999998</v>
      </c>
      <c r="X555" s="2" t="s">
        <v>9</v>
      </c>
      <c r="Y555" s="1">
        <v>97963804.563200042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41" t="s">
        <v>1</v>
      </c>
      <c r="AN555" s="2" t="s">
        <v>1</v>
      </c>
      <c r="AO555" s="141" t="s">
        <v>1</v>
      </c>
      <c r="AP555" s="2" t="s">
        <v>1</v>
      </c>
    </row>
    <row r="556" spans="1:42" x14ac:dyDescent="0.25">
      <c r="A556" s="2" t="s">
        <v>28</v>
      </c>
      <c r="B556" s="47">
        <v>44330</v>
      </c>
      <c r="C556" s="2" t="s">
        <v>27</v>
      </c>
      <c r="D556" s="2" t="s">
        <v>38</v>
      </c>
      <c r="E556" s="2" t="s">
        <v>4</v>
      </c>
      <c r="F556" s="2" t="s">
        <v>2253</v>
      </c>
      <c r="G556" s="2" t="s">
        <v>3</v>
      </c>
      <c r="H556" s="2" t="s">
        <v>2254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1759916112.3688002</v>
      </c>
      <c r="R556" s="1">
        <v>0</v>
      </c>
      <c r="S556" s="1">
        <v>1069935426.3999994</v>
      </c>
      <c r="T556" s="1">
        <v>0</v>
      </c>
      <c r="U556" s="2" t="s">
        <v>0</v>
      </c>
      <c r="V556" s="1">
        <v>0</v>
      </c>
      <c r="W556" s="1">
        <v>594810936.18000007</v>
      </c>
      <c r="X556" s="2" t="s">
        <v>0</v>
      </c>
      <c r="Y556" s="1">
        <v>95169749.788800001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41" t="s">
        <v>1</v>
      </c>
      <c r="AN556" s="2" t="s">
        <v>1</v>
      </c>
      <c r="AO556" s="141" t="s">
        <v>1</v>
      </c>
      <c r="AP556" s="2" t="s">
        <v>1</v>
      </c>
    </row>
    <row r="557" spans="1:42" x14ac:dyDescent="0.25">
      <c r="A557" s="2" t="s">
        <v>364</v>
      </c>
      <c r="B557" s="47">
        <v>44331</v>
      </c>
      <c r="C557" s="2" t="s">
        <v>27</v>
      </c>
      <c r="D557" s="2" t="s">
        <v>38</v>
      </c>
      <c r="E557" s="2" t="s">
        <v>4</v>
      </c>
      <c r="F557" s="2" t="s">
        <v>2255</v>
      </c>
      <c r="G557" s="2" t="s">
        <v>3</v>
      </c>
      <c r="H557" s="2" t="s">
        <v>2256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1267</v>
      </c>
      <c r="P557" s="2" t="s">
        <v>1268</v>
      </c>
      <c r="Q557" s="1">
        <v>9589640</v>
      </c>
      <c r="R557" s="1">
        <v>0</v>
      </c>
      <c r="S557" s="1">
        <v>9589640</v>
      </c>
      <c r="T557" s="1">
        <v>0</v>
      </c>
      <c r="U557" s="2" t="s">
        <v>0</v>
      </c>
      <c r="V557" s="1">
        <v>0</v>
      </c>
      <c r="W557" s="1">
        <v>0</v>
      </c>
      <c r="X557" s="2" t="s">
        <v>0</v>
      </c>
      <c r="Y557" s="1">
        <v>0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41" t="s">
        <v>1</v>
      </c>
      <c r="AN557" s="2" t="s">
        <v>1</v>
      </c>
      <c r="AO557" s="141" t="s">
        <v>1</v>
      </c>
      <c r="AP557" s="2" t="s">
        <v>1</v>
      </c>
    </row>
    <row r="558" spans="1:42" x14ac:dyDescent="0.25">
      <c r="A558" s="2" t="s">
        <v>365</v>
      </c>
      <c r="B558" s="47">
        <v>44331</v>
      </c>
      <c r="C558" s="2" t="s">
        <v>27</v>
      </c>
      <c r="D558" s="2" t="s">
        <v>38</v>
      </c>
      <c r="E558" s="2" t="s">
        <v>4</v>
      </c>
      <c r="F558" s="2" t="s">
        <v>2255</v>
      </c>
      <c r="G558" s="2" t="s">
        <v>3</v>
      </c>
      <c r="H558" s="2" t="s">
        <v>2257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2258</v>
      </c>
      <c r="P558" s="2" t="s">
        <v>2259</v>
      </c>
      <c r="Q558" s="1">
        <v>4024080</v>
      </c>
      <c r="R558" s="1">
        <v>0</v>
      </c>
      <c r="S558" s="1">
        <v>1950000</v>
      </c>
      <c r="T558" s="1">
        <v>0</v>
      </c>
      <c r="U558" s="2" t="s">
        <v>0</v>
      </c>
      <c r="V558" s="1">
        <v>0</v>
      </c>
      <c r="W558" s="1">
        <v>1788000</v>
      </c>
      <c r="X558" s="2" t="s">
        <v>9</v>
      </c>
      <c r="Y558" s="1">
        <v>286080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41" t="s">
        <v>1</v>
      </c>
      <c r="AN558" s="2" t="s">
        <v>1</v>
      </c>
      <c r="AO558" s="141" t="s">
        <v>1</v>
      </c>
      <c r="AP558" s="2" t="s">
        <v>1</v>
      </c>
    </row>
    <row r="559" spans="1:42" x14ac:dyDescent="0.25">
      <c r="A559" s="2" t="s">
        <v>366</v>
      </c>
      <c r="B559" s="47">
        <v>44331</v>
      </c>
      <c r="C559" s="2" t="s">
        <v>27</v>
      </c>
      <c r="D559" s="2" t="s">
        <v>38</v>
      </c>
      <c r="E559" s="2" t="s">
        <v>4</v>
      </c>
      <c r="F559" s="2" t="s">
        <v>2255</v>
      </c>
      <c r="G559" s="2" t="s">
        <v>3</v>
      </c>
      <c r="H559" s="2" t="s">
        <v>2260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2242</v>
      </c>
      <c r="P559" s="2" t="s">
        <v>2243</v>
      </c>
      <c r="Q559" s="1">
        <v>8807926.4000000004</v>
      </c>
      <c r="R559" s="1">
        <v>0</v>
      </c>
      <c r="S559" s="1">
        <v>0</v>
      </c>
      <c r="T559" s="1">
        <v>7593040</v>
      </c>
      <c r="U559" s="2" t="s">
        <v>9</v>
      </c>
      <c r="V559" s="1">
        <v>1214886.3999999999</v>
      </c>
      <c r="W559" s="1">
        <v>0</v>
      </c>
      <c r="X559" s="2" t="s">
        <v>0</v>
      </c>
      <c r="Y559" s="1">
        <v>0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41" t="s">
        <v>1</v>
      </c>
      <c r="AN559" s="2" t="s">
        <v>1</v>
      </c>
      <c r="AO559" s="141" t="s">
        <v>1</v>
      </c>
      <c r="AP559" s="2" t="s">
        <v>1</v>
      </c>
    </row>
    <row r="560" spans="1:42" x14ac:dyDescent="0.25">
      <c r="A560" s="2" t="s">
        <v>367</v>
      </c>
      <c r="B560" s="47">
        <v>44331</v>
      </c>
      <c r="C560" s="2" t="s">
        <v>27</v>
      </c>
      <c r="D560" s="2" t="s">
        <v>38</v>
      </c>
      <c r="E560" s="2" t="s">
        <v>4</v>
      </c>
      <c r="F560" s="2" t="s">
        <v>2261</v>
      </c>
      <c r="G560" s="2" t="s">
        <v>3</v>
      </c>
      <c r="H560" s="2" t="s">
        <v>2262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</v>
      </c>
      <c r="P560" s="2" t="s">
        <v>1</v>
      </c>
      <c r="Q560" s="1">
        <v>100917258.84400001</v>
      </c>
      <c r="R560" s="1">
        <v>0</v>
      </c>
      <c r="S560" s="1">
        <v>35612413.000000007</v>
      </c>
      <c r="T560" s="1">
        <v>0</v>
      </c>
      <c r="U560" s="2" t="s">
        <v>0</v>
      </c>
      <c r="V560" s="1">
        <v>0</v>
      </c>
      <c r="W560" s="1">
        <v>56297280.899999999</v>
      </c>
      <c r="X560" s="2" t="s">
        <v>9</v>
      </c>
      <c r="Y560" s="1">
        <v>9007564.9440000001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41" t="s">
        <v>1</v>
      </c>
      <c r="AN560" s="2" t="s">
        <v>1</v>
      </c>
      <c r="AO560" s="141" t="s">
        <v>1</v>
      </c>
      <c r="AP560" s="2" t="s">
        <v>1</v>
      </c>
    </row>
    <row r="561" spans="1:42" x14ac:dyDescent="0.25">
      <c r="A561" s="2" t="s">
        <v>368</v>
      </c>
      <c r="B561" s="47">
        <v>44331</v>
      </c>
      <c r="C561" s="2" t="s">
        <v>27</v>
      </c>
      <c r="D561" s="2" t="s">
        <v>38</v>
      </c>
      <c r="E561" s="2" t="s">
        <v>4</v>
      </c>
      <c r="F561" s="2" t="s">
        <v>2255</v>
      </c>
      <c r="G561" s="2" t="s">
        <v>3</v>
      </c>
      <c r="H561" s="2" t="s">
        <v>2263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2264</v>
      </c>
      <c r="P561" s="2" t="s">
        <v>2265</v>
      </c>
      <c r="Q561" s="1">
        <v>3626660</v>
      </c>
      <c r="R561" s="1">
        <v>0</v>
      </c>
      <c r="S561" s="1">
        <v>3626660</v>
      </c>
      <c r="T561" s="1">
        <v>0</v>
      </c>
      <c r="U561" s="2" t="s">
        <v>0</v>
      </c>
      <c r="V561" s="1">
        <v>0</v>
      </c>
      <c r="W561" s="1">
        <v>0</v>
      </c>
      <c r="X561" s="2" t="s">
        <v>0</v>
      </c>
      <c r="Y561" s="1">
        <v>0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41" t="s">
        <v>1</v>
      </c>
      <c r="AN561" s="2" t="s">
        <v>1</v>
      </c>
      <c r="AO561" s="141" t="s">
        <v>1</v>
      </c>
      <c r="AP561" s="2" t="s">
        <v>1</v>
      </c>
    </row>
    <row r="562" spans="1:42" x14ac:dyDescent="0.25">
      <c r="A562" s="2" t="s">
        <v>369</v>
      </c>
      <c r="B562" s="47">
        <v>44331</v>
      </c>
      <c r="C562" s="2" t="s">
        <v>27</v>
      </c>
      <c r="D562" s="2" t="s">
        <v>38</v>
      </c>
      <c r="E562" s="2" t="s">
        <v>4</v>
      </c>
      <c r="F562" s="2" t="s">
        <v>2261</v>
      </c>
      <c r="G562" s="2" t="s">
        <v>3</v>
      </c>
      <c r="H562" s="2" t="s">
        <v>2266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2602486713.8539996</v>
      </c>
      <c r="R562" s="1">
        <v>0</v>
      </c>
      <c r="S562" s="1">
        <v>1789112897.5499992</v>
      </c>
      <c r="T562" s="1">
        <v>0</v>
      </c>
      <c r="U562" s="2" t="s">
        <v>0</v>
      </c>
      <c r="V562" s="1">
        <v>0</v>
      </c>
      <c r="W562" s="1">
        <v>701184324.4000001</v>
      </c>
      <c r="X562" s="2" t="s">
        <v>9</v>
      </c>
      <c r="Y562" s="1">
        <v>112189491.90400004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41" t="s">
        <v>1</v>
      </c>
      <c r="AN562" s="2" t="s">
        <v>1</v>
      </c>
      <c r="AO562" s="141" t="s">
        <v>1</v>
      </c>
      <c r="AP562" s="2" t="s">
        <v>1</v>
      </c>
    </row>
    <row r="563" spans="1:42" x14ac:dyDescent="0.25">
      <c r="A563" s="2" t="s">
        <v>276</v>
      </c>
      <c r="B563" s="47">
        <v>44317</v>
      </c>
      <c r="C563" s="2" t="s">
        <v>27</v>
      </c>
      <c r="D563" s="2" t="s">
        <v>49</v>
      </c>
      <c r="E563" s="2" t="s">
        <v>221</v>
      </c>
      <c r="F563" s="2" t="s">
        <v>2233</v>
      </c>
      <c r="G563" s="2" t="s">
        <v>3</v>
      </c>
      <c r="H563" s="2" t="s">
        <v>2267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2851814556.4725995</v>
      </c>
      <c r="R563" s="1">
        <v>0</v>
      </c>
      <c r="S563" s="1">
        <v>1843412779.3150003</v>
      </c>
      <c r="T563" s="1">
        <v>0</v>
      </c>
      <c r="U563" s="2" t="s">
        <v>0</v>
      </c>
      <c r="V563" s="1">
        <v>0</v>
      </c>
      <c r="W563" s="1">
        <v>869311876.8599999</v>
      </c>
      <c r="X563" s="2" t="s">
        <v>9</v>
      </c>
      <c r="Y563" s="1">
        <v>139089900.2976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41" t="s">
        <v>1</v>
      </c>
      <c r="AN563" s="2" t="s">
        <v>1</v>
      </c>
      <c r="AO563" s="141" t="s">
        <v>1</v>
      </c>
      <c r="AP563" s="2" t="s">
        <v>1</v>
      </c>
    </row>
    <row r="564" spans="1:42" x14ac:dyDescent="0.25">
      <c r="A564" s="2" t="s">
        <v>275</v>
      </c>
      <c r="B564" s="47">
        <v>44317</v>
      </c>
      <c r="C564" s="2" t="s">
        <v>27</v>
      </c>
      <c r="D564" s="2" t="s">
        <v>49</v>
      </c>
      <c r="E564" s="2" t="s">
        <v>221</v>
      </c>
      <c r="F564" s="2" t="s">
        <v>2235</v>
      </c>
      <c r="G564" s="2" t="s">
        <v>13</v>
      </c>
      <c r="H564" s="2" t="s">
        <v>1</v>
      </c>
      <c r="I564" s="1" t="s">
        <v>1295</v>
      </c>
      <c r="J564" s="1" t="s">
        <v>1</v>
      </c>
      <c r="K564" s="1" t="s">
        <v>2268</v>
      </c>
      <c r="L564" s="1" t="s">
        <v>2269</v>
      </c>
      <c r="M564" s="1">
        <v>86300883.200000003</v>
      </c>
      <c r="N564" s="2" t="s">
        <v>12</v>
      </c>
      <c r="O564" s="2" t="s">
        <v>1191</v>
      </c>
      <c r="P564" s="2" t="s">
        <v>1192</v>
      </c>
      <c r="Q564" s="1">
        <v>-8550360</v>
      </c>
      <c r="R564" s="1">
        <v>0</v>
      </c>
      <c r="S564" s="1">
        <v>0</v>
      </c>
      <c r="T564" s="1">
        <v>0</v>
      </c>
      <c r="U564" s="2" t="s">
        <v>0</v>
      </c>
      <c r="V564" s="1">
        <v>0</v>
      </c>
      <c r="W564" s="1">
        <v>-7371000</v>
      </c>
      <c r="X564" s="2" t="s">
        <v>9</v>
      </c>
      <c r="Y564" s="1">
        <v>-1179360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41" t="s">
        <v>1</v>
      </c>
      <c r="AN564" s="2" t="s">
        <v>1</v>
      </c>
      <c r="AO564" s="141" t="s">
        <v>1</v>
      </c>
      <c r="AP564" s="2" t="s">
        <v>1</v>
      </c>
    </row>
    <row r="565" spans="1:42" x14ac:dyDescent="0.25">
      <c r="A565" s="2" t="s">
        <v>261</v>
      </c>
      <c r="B565" s="47">
        <v>44318</v>
      </c>
      <c r="C565" s="2" t="s">
        <v>27</v>
      </c>
      <c r="D565" s="2" t="s">
        <v>49</v>
      </c>
      <c r="E565" s="2" t="s">
        <v>221</v>
      </c>
      <c r="F565" s="2" t="s">
        <v>2238</v>
      </c>
      <c r="G565" s="2" t="s">
        <v>3</v>
      </c>
      <c r="H565" s="2" t="s">
        <v>2270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2202353588.0955992</v>
      </c>
      <c r="R565" s="1">
        <v>0</v>
      </c>
      <c r="S565" s="1">
        <v>1524000898.3150001</v>
      </c>
      <c r="T565" s="1">
        <v>0</v>
      </c>
      <c r="U565" s="2" t="s">
        <v>0</v>
      </c>
      <c r="V565" s="1">
        <v>0</v>
      </c>
      <c r="W565" s="1">
        <v>584786801.53499997</v>
      </c>
      <c r="X565" s="2" t="s">
        <v>9</v>
      </c>
      <c r="Y565" s="1">
        <v>93565888.2456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41" t="s">
        <v>1</v>
      </c>
      <c r="AN565" s="2" t="s">
        <v>1</v>
      </c>
      <c r="AO565" s="141" t="s">
        <v>1</v>
      </c>
      <c r="AP565" s="2" t="s">
        <v>1</v>
      </c>
    </row>
    <row r="566" spans="1:42" x14ac:dyDescent="0.25">
      <c r="A566" s="2" t="s">
        <v>250</v>
      </c>
      <c r="B566" s="47">
        <v>44319</v>
      </c>
      <c r="C566" s="2" t="s">
        <v>27</v>
      </c>
      <c r="D566" s="2" t="s">
        <v>49</v>
      </c>
      <c r="E566" s="2" t="s">
        <v>221</v>
      </c>
      <c r="F566" s="2" t="s">
        <v>2271</v>
      </c>
      <c r="G566" s="2" t="s">
        <v>3</v>
      </c>
      <c r="H566" s="2" t="s">
        <v>2272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1745256685.0899999</v>
      </c>
      <c r="R566" s="1">
        <v>0</v>
      </c>
      <c r="S566" s="1">
        <v>1264545385.8399999</v>
      </c>
      <c r="T566" s="1">
        <v>0</v>
      </c>
      <c r="U566" s="2" t="s">
        <v>0</v>
      </c>
      <c r="V566" s="1">
        <v>0</v>
      </c>
      <c r="W566" s="1">
        <v>414406292.45999998</v>
      </c>
      <c r="X566" s="2" t="s">
        <v>9</v>
      </c>
      <c r="Y566" s="1">
        <v>66305006.793600015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41" t="s">
        <v>1</v>
      </c>
      <c r="AN566" s="2" t="s">
        <v>1</v>
      </c>
      <c r="AO566" s="141" t="s">
        <v>1</v>
      </c>
      <c r="AP566" s="2" t="s">
        <v>1</v>
      </c>
    </row>
    <row r="567" spans="1:42" x14ac:dyDescent="0.25">
      <c r="A567" s="2" t="s">
        <v>238</v>
      </c>
      <c r="B567" s="47">
        <v>44320</v>
      </c>
      <c r="C567" s="2" t="s">
        <v>27</v>
      </c>
      <c r="D567" s="2" t="s">
        <v>49</v>
      </c>
      <c r="E567" s="2" t="s">
        <v>221</v>
      </c>
      <c r="F567" s="2" t="s">
        <v>2273</v>
      </c>
      <c r="G567" s="2" t="s">
        <v>3</v>
      </c>
      <c r="H567" s="2" t="s">
        <v>2274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662185042.48860002</v>
      </c>
      <c r="R567" s="1">
        <v>0</v>
      </c>
      <c r="S567" s="1">
        <v>426203627.02499998</v>
      </c>
      <c r="T567" s="1">
        <v>0</v>
      </c>
      <c r="U567" s="2" t="s">
        <v>0</v>
      </c>
      <c r="V567" s="1">
        <v>0</v>
      </c>
      <c r="W567" s="1">
        <v>203432254.71000001</v>
      </c>
      <c r="X567" s="2" t="s">
        <v>9</v>
      </c>
      <c r="Y567" s="1">
        <v>32549160.753599998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41" t="s">
        <v>1</v>
      </c>
      <c r="AN567" s="2" t="s">
        <v>1</v>
      </c>
      <c r="AO567" s="141" t="s">
        <v>1</v>
      </c>
      <c r="AP567" s="2" t="s">
        <v>1</v>
      </c>
    </row>
    <row r="568" spans="1:42" x14ac:dyDescent="0.25">
      <c r="A568" s="2" t="s">
        <v>237</v>
      </c>
      <c r="B568" s="47">
        <v>44320</v>
      </c>
      <c r="C568" s="2" t="s">
        <v>27</v>
      </c>
      <c r="D568" s="2" t="s">
        <v>49</v>
      </c>
      <c r="E568" s="2" t="s">
        <v>221</v>
      </c>
      <c r="F568" s="2" t="s">
        <v>2275</v>
      </c>
      <c r="G568" s="2" t="s">
        <v>13</v>
      </c>
      <c r="H568" s="2" t="s">
        <v>1</v>
      </c>
      <c r="I568" s="1" t="s">
        <v>2276</v>
      </c>
      <c r="J568" s="1" t="s">
        <v>1</v>
      </c>
      <c r="K568" s="1" t="s">
        <v>2277</v>
      </c>
      <c r="L568" s="1" t="s">
        <v>2278</v>
      </c>
      <c r="M568" s="1">
        <v>4595648.4000000004</v>
      </c>
      <c r="N568" s="2" t="s">
        <v>12</v>
      </c>
      <c r="O568" s="2" t="s">
        <v>2279</v>
      </c>
      <c r="P568" s="2" t="s">
        <v>2280</v>
      </c>
      <c r="Q568" s="1">
        <v>-966848.4</v>
      </c>
      <c r="R568" s="1">
        <v>0</v>
      </c>
      <c r="S568" s="1">
        <v>0</v>
      </c>
      <c r="T568" s="1">
        <v>0</v>
      </c>
      <c r="U568" s="2" t="s">
        <v>0</v>
      </c>
      <c r="V568" s="1">
        <v>0</v>
      </c>
      <c r="W568" s="1">
        <v>-833490</v>
      </c>
      <c r="X568" s="2" t="s">
        <v>9</v>
      </c>
      <c r="Y568" s="1">
        <v>-133358.39999999999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41" t="s">
        <v>1</v>
      </c>
      <c r="AN568" s="2" t="s">
        <v>1</v>
      </c>
      <c r="AO568" s="141" t="s">
        <v>1</v>
      </c>
      <c r="AP568" s="2" t="s">
        <v>1</v>
      </c>
    </row>
    <row r="569" spans="1:42" x14ac:dyDescent="0.25">
      <c r="A569" s="2" t="s">
        <v>236</v>
      </c>
      <c r="B569" s="47">
        <v>44320</v>
      </c>
      <c r="C569" s="2" t="s">
        <v>27</v>
      </c>
      <c r="D569" s="2" t="s">
        <v>49</v>
      </c>
      <c r="E569" s="2" t="s">
        <v>221</v>
      </c>
      <c r="F569" s="2" t="s">
        <v>2275</v>
      </c>
      <c r="G569" s="2" t="s">
        <v>13</v>
      </c>
      <c r="H569" s="2" t="s">
        <v>1</v>
      </c>
      <c r="I569" s="1" t="s">
        <v>2281</v>
      </c>
      <c r="J569" s="1" t="s">
        <v>1</v>
      </c>
      <c r="K569" s="1" t="s">
        <v>2282</v>
      </c>
      <c r="L569" s="1" t="s">
        <v>2278</v>
      </c>
      <c r="M569" s="1">
        <v>16939665.600000001</v>
      </c>
      <c r="N569" s="2" t="s">
        <v>12</v>
      </c>
      <c r="O569" s="2" t="s">
        <v>2283</v>
      </c>
      <c r="P569" s="2" t="s">
        <v>2284</v>
      </c>
      <c r="Q569" s="1">
        <v>-12154665.6</v>
      </c>
      <c r="R569" s="1">
        <v>0</v>
      </c>
      <c r="S569" s="1">
        <v>0</v>
      </c>
      <c r="T569" s="1">
        <v>0</v>
      </c>
      <c r="U569" s="2" t="s">
        <v>0</v>
      </c>
      <c r="V569" s="1">
        <v>0</v>
      </c>
      <c r="W569" s="1">
        <v>-10478160</v>
      </c>
      <c r="X569" s="2" t="s">
        <v>9</v>
      </c>
      <c r="Y569" s="1">
        <v>-1676505.6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41" t="s">
        <v>1</v>
      </c>
      <c r="AN569" s="2" t="s">
        <v>1</v>
      </c>
      <c r="AO569" s="141" t="s">
        <v>1</v>
      </c>
      <c r="AP569" s="2" t="s">
        <v>1</v>
      </c>
    </row>
    <row r="570" spans="1:42" x14ac:dyDescent="0.25">
      <c r="A570" s="2" t="s">
        <v>235</v>
      </c>
      <c r="B570" s="47">
        <v>44320</v>
      </c>
      <c r="C570" s="2" t="s">
        <v>27</v>
      </c>
      <c r="D570" s="2" t="s">
        <v>49</v>
      </c>
      <c r="E570" s="2" t="s">
        <v>221</v>
      </c>
      <c r="F570" s="2" t="s">
        <v>2275</v>
      </c>
      <c r="G570" s="2" t="s">
        <v>13</v>
      </c>
      <c r="H570" s="2" t="s">
        <v>1</v>
      </c>
      <c r="I570" s="1" t="s">
        <v>2285</v>
      </c>
      <c r="J570" s="1" t="s">
        <v>1</v>
      </c>
      <c r="K570" s="1" t="s">
        <v>2282</v>
      </c>
      <c r="L570" s="1" t="s">
        <v>2278</v>
      </c>
      <c r="M570" s="1">
        <v>16939665.600000001</v>
      </c>
      <c r="N570" s="2" t="s">
        <v>12</v>
      </c>
      <c r="O570" s="2" t="s">
        <v>2283</v>
      </c>
      <c r="P570" s="2" t="s">
        <v>2284</v>
      </c>
      <c r="Q570" s="1">
        <v>-4785000</v>
      </c>
      <c r="R570" s="1">
        <v>0</v>
      </c>
      <c r="S570" s="1">
        <v>-4785000</v>
      </c>
      <c r="T570" s="1">
        <v>0</v>
      </c>
      <c r="U570" s="2" t="s">
        <v>0</v>
      </c>
      <c r="V570" s="1">
        <v>0</v>
      </c>
      <c r="W570" s="1">
        <v>0</v>
      </c>
      <c r="X570" s="2" t="s">
        <v>0</v>
      </c>
      <c r="Y570" s="1">
        <v>0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41" t="s">
        <v>1</v>
      </c>
      <c r="AN570" s="2" t="s">
        <v>1</v>
      </c>
      <c r="AO570" s="141" t="s">
        <v>1</v>
      </c>
      <c r="AP570" s="2" t="s">
        <v>1</v>
      </c>
    </row>
    <row r="571" spans="1:42" x14ac:dyDescent="0.25">
      <c r="A571" s="2" t="s">
        <v>216</v>
      </c>
      <c r="B571" s="47">
        <v>44321</v>
      </c>
      <c r="C571" s="2" t="s">
        <v>27</v>
      </c>
      <c r="D571" s="2" t="s">
        <v>49</v>
      </c>
      <c r="E571" s="2" t="s">
        <v>221</v>
      </c>
      <c r="F571" s="2" t="s">
        <v>2251</v>
      </c>
      <c r="G571" s="2" t="s">
        <v>3</v>
      </c>
      <c r="H571" s="2" t="s">
        <v>2286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1756598112.9439998</v>
      </c>
      <c r="R571" s="1">
        <v>0</v>
      </c>
      <c r="S571" s="1">
        <v>1064788871.45</v>
      </c>
      <c r="T571" s="1">
        <v>0</v>
      </c>
      <c r="U571" s="2" t="s">
        <v>0</v>
      </c>
      <c r="V571" s="1">
        <v>0</v>
      </c>
      <c r="W571" s="1">
        <v>596387277.14999986</v>
      </c>
      <c r="X571" s="2" t="s">
        <v>0</v>
      </c>
      <c r="Y571" s="1">
        <v>95421964.343999982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41" t="s">
        <v>1</v>
      </c>
      <c r="AN571" s="2" t="s">
        <v>1</v>
      </c>
      <c r="AO571" s="141" t="s">
        <v>1</v>
      </c>
      <c r="AP571" s="2" t="s">
        <v>1</v>
      </c>
    </row>
    <row r="572" spans="1:42" x14ac:dyDescent="0.25">
      <c r="A572" s="2" t="s">
        <v>191</v>
      </c>
      <c r="B572" s="47">
        <v>44322</v>
      </c>
      <c r="C572" s="2" t="s">
        <v>27</v>
      </c>
      <c r="D572" s="2" t="s">
        <v>49</v>
      </c>
      <c r="E572" s="2" t="s">
        <v>221</v>
      </c>
      <c r="F572" s="2" t="s">
        <v>2253</v>
      </c>
      <c r="G572" s="2" t="s">
        <v>3</v>
      </c>
      <c r="H572" s="2" t="s">
        <v>2287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17393577.600000001</v>
      </c>
      <c r="R572" s="1">
        <v>0</v>
      </c>
      <c r="S572" s="1">
        <v>6314000</v>
      </c>
      <c r="T572" s="1">
        <v>0</v>
      </c>
      <c r="U572" s="2" t="s">
        <v>0</v>
      </c>
      <c r="V572" s="1">
        <v>0</v>
      </c>
      <c r="W572" s="1">
        <v>9551360</v>
      </c>
      <c r="X572" s="2" t="s">
        <v>9</v>
      </c>
      <c r="Y572" s="1">
        <v>1528217.6000000001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41" t="s">
        <v>1</v>
      </c>
      <c r="AN572" s="2" t="s">
        <v>1</v>
      </c>
      <c r="AO572" s="141" t="s">
        <v>1</v>
      </c>
      <c r="AP572" s="2" t="s">
        <v>1</v>
      </c>
    </row>
    <row r="573" spans="1:42" x14ac:dyDescent="0.25">
      <c r="A573" s="2" t="s">
        <v>190</v>
      </c>
      <c r="B573" s="47">
        <v>44322</v>
      </c>
      <c r="C573" s="2" t="s">
        <v>27</v>
      </c>
      <c r="D573" s="2" t="s">
        <v>49</v>
      </c>
      <c r="E573" s="2" t="s">
        <v>221</v>
      </c>
      <c r="F573" s="2" t="s">
        <v>2288</v>
      </c>
      <c r="G573" s="2" t="s">
        <v>3</v>
      </c>
      <c r="H573" s="2" t="s">
        <v>2289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2290</v>
      </c>
      <c r="P573" s="2" t="s">
        <v>2291</v>
      </c>
      <c r="Q573" s="1">
        <v>7749000</v>
      </c>
      <c r="R573" s="1">
        <v>0</v>
      </c>
      <c r="S573" s="1">
        <v>7749000</v>
      </c>
      <c r="T573" s="1">
        <v>0</v>
      </c>
      <c r="U573" s="2" t="s">
        <v>0</v>
      </c>
      <c r="V573" s="1">
        <v>0</v>
      </c>
      <c r="W573" s="1">
        <v>0</v>
      </c>
      <c r="X573" s="2" t="s">
        <v>0</v>
      </c>
      <c r="Y573" s="1">
        <v>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41" t="s">
        <v>1</v>
      </c>
      <c r="AN573" s="2" t="s">
        <v>1</v>
      </c>
      <c r="AO573" s="141" t="s">
        <v>1</v>
      </c>
      <c r="AP573" s="2" t="s">
        <v>1</v>
      </c>
    </row>
    <row r="574" spans="1:42" x14ac:dyDescent="0.25">
      <c r="A574" s="2" t="s">
        <v>189</v>
      </c>
      <c r="B574" s="47">
        <v>44322</v>
      </c>
      <c r="C574" s="2" t="s">
        <v>27</v>
      </c>
      <c r="D574" s="2" t="s">
        <v>49</v>
      </c>
      <c r="E574" s="2" t="s">
        <v>221</v>
      </c>
      <c r="F574" s="2" t="s">
        <v>2253</v>
      </c>
      <c r="G574" s="2" t="s">
        <v>3</v>
      </c>
      <c r="H574" s="2" t="s">
        <v>2292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1117776669.5320001</v>
      </c>
      <c r="R574" s="1">
        <v>0</v>
      </c>
      <c r="S574" s="1">
        <v>715962337.9000001</v>
      </c>
      <c r="T574" s="1">
        <v>0</v>
      </c>
      <c r="U574" s="2" t="s">
        <v>0</v>
      </c>
      <c r="V574" s="1">
        <v>0</v>
      </c>
      <c r="W574" s="1">
        <v>346391665.19999999</v>
      </c>
      <c r="X574" s="2" t="s">
        <v>0</v>
      </c>
      <c r="Y574" s="1">
        <v>55422666.431999989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41" t="s">
        <v>1</v>
      </c>
      <c r="AN574" s="2" t="s">
        <v>1</v>
      </c>
      <c r="AO574" s="141" t="s">
        <v>1</v>
      </c>
      <c r="AP574" s="2" t="s">
        <v>1</v>
      </c>
    </row>
    <row r="575" spans="1:42" x14ac:dyDescent="0.25">
      <c r="A575" s="2" t="s">
        <v>188</v>
      </c>
      <c r="B575" s="47">
        <v>44322</v>
      </c>
      <c r="C575" s="2" t="s">
        <v>27</v>
      </c>
      <c r="D575" s="2" t="s">
        <v>49</v>
      </c>
      <c r="E575" s="2" t="s">
        <v>221</v>
      </c>
      <c r="F575" s="2" t="s">
        <v>2288</v>
      </c>
      <c r="G575" s="2" t="s">
        <v>3</v>
      </c>
      <c r="H575" s="2" t="s">
        <v>2293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2294</v>
      </c>
      <c r="P575" s="2" t="s">
        <v>2295</v>
      </c>
      <c r="Q575" s="1">
        <v>9736475</v>
      </c>
      <c r="R575" s="1">
        <v>0</v>
      </c>
      <c r="S575" s="1">
        <v>9736475</v>
      </c>
      <c r="T575" s="1">
        <v>0</v>
      </c>
      <c r="U575" s="2" t="s">
        <v>0</v>
      </c>
      <c r="V575" s="1">
        <v>0</v>
      </c>
      <c r="W575" s="1">
        <v>0</v>
      </c>
      <c r="X575" s="2" t="s">
        <v>0</v>
      </c>
      <c r="Y575" s="1">
        <v>0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41" t="s">
        <v>1</v>
      </c>
      <c r="AN575" s="2" t="s">
        <v>1</v>
      </c>
      <c r="AO575" s="141" t="s">
        <v>1</v>
      </c>
      <c r="AP575" s="2" t="s">
        <v>1</v>
      </c>
    </row>
    <row r="576" spans="1:42" x14ac:dyDescent="0.25">
      <c r="A576" s="2" t="s">
        <v>187</v>
      </c>
      <c r="B576" s="47">
        <v>44322</v>
      </c>
      <c r="C576" s="2" t="s">
        <v>27</v>
      </c>
      <c r="D576" s="2" t="s">
        <v>49</v>
      </c>
      <c r="E576" s="2" t="s">
        <v>221</v>
      </c>
      <c r="F576" s="2" t="s">
        <v>2253</v>
      </c>
      <c r="G576" s="2" t="s">
        <v>3</v>
      </c>
      <c r="H576" s="2" t="s">
        <v>2296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214043466.40000001</v>
      </c>
      <c r="R576" s="1">
        <v>0</v>
      </c>
      <c r="S576" s="1">
        <v>174585788</v>
      </c>
      <c r="T576" s="1">
        <v>0</v>
      </c>
      <c r="U576" s="2" t="s">
        <v>0</v>
      </c>
      <c r="V576" s="1">
        <v>0</v>
      </c>
      <c r="W576" s="1">
        <v>34015240</v>
      </c>
      <c r="X576" s="2" t="s">
        <v>9</v>
      </c>
      <c r="Y576" s="1">
        <v>5442438.4000000004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41" t="s">
        <v>1</v>
      </c>
      <c r="AN576" s="2" t="s">
        <v>1</v>
      </c>
      <c r="AO576" s="141" t="s">
        <v>1</v>
      </c>
      <c r="AP576" s="2" t="s">
        <v>1</v>
      </c>
    </row>
    <row r="577" spans="1:42" x14ac:dyDescent="0.25">
      <c r="A577" s="2" t="s">
        <v>186</v>
      </c>
      <c r="B577" s="47">
        <v>44322</v>
      </c>
      <c r="C577" s="2" t="s">
        <v>27</v>
      </c>
      <c r="D577" s="2" t="s">
        <v>49</v>
      </c>
      <c r="E577" s="2" t="s">
        <v>221</v>
      </c>
      <c r="F577" s="2" t="s">
        <v>2288</v>
      </c>
      <c r="G577" s="2" t="s">
        <v>13</v>
      </c>
      <c r="H577" s="2" t="s">
        <v>1</v>
      </c>
      <c r="I577" s="1" t="s">
        <v>2297</v>
      </c>
      <c r="J577" s="1" t="s">
        <v>1</v>
      </c>
      <c r="K577" s="1" t="s">
        <v>2298</v>
      </c>
      <c r="L577" s="1" t="s">
        <v>2208</v>
      </c>
      <c r="M577" s="1">
        <v>15421658</v>
      </c>
      <c r="N577" s="2" t="s">
        <v>12</v>
      </c>
      <c r="O577" s="2" t="s">
        <v>2299</v>
      </c>
      <c r="P577" s="2" t="s">
        <v>2300</v>
      </c>
      <c r="Q577" s="1">
        <v>-1707650</v>
      </c>
      <c r="R577" s="1">
        <v>0</v>
      </c>
      <c r="S577" s="1">
        <v>-1707650</v>
      </c>
      <c r="T577" s="1">
        <v>0</v>
      </c>
      <c r="U577" s="2" t="s">
        <v>0</v>
      </c>
      <c r="V577" s="1">
        <v>0</v>
      </c>
      <c r="W577" s="1">
        <v>0</v>
      </c>
      <c r="X577" s="2" t="s">
        <v>0</v>
      </c>
      <c r="Y577" s="1">
        <v>0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41" t="s">
        <v>1</v>
      </c>
      <c r="AN577" s="2" t="s">
        <v>1</v>
      </c>
      <c r="AO577" s="141" t="s">
        <v>1</v>
      </c>
      <c r="AP577" s="2" t="s">
        <v>1</v>
      </c>
    </row>
    <row r="578" spans="1:42" x14ac:dyDescent="0.25">
      <c r="A578" s="2" t="s">
        <v>184</v>
      </c>
      <c r="B578" s="47">
        <v>44322</v>
      </c>
      <c r="C578" s="2" t="s">
        <v>27</v>
      </c>
      <c r="D578" s="2" t="s">
        <v>49</v>
      </c>
      <c r="E578" s="2" t="s">
        <v>221</v>
      </c>
      <c r="F578" s="2" t="s">
        <v>2288</v>
      </c>
      <c r="G578" s="2" t="s">
        <v>13</v>
      </c>
      <c r="H578" s="2" t="s">
        <v>1</v>
      </c>
      <c r="I578" s="1" t="s">
        <v>2301</v>
      </c>
      <c r="J578" s="1" t="s">
        <v>1</v>
      </c>
      <c r="K578" s="1" t="s">
        <v>2302</v>
      </c>
      <c r="L578" s="1" t="s">
        <v>2208</v>
      </c>
      <c r="M578" s="1">
        <v>7683793.5999999996</v>
      </c>
      <c r="N578" s="2" t="s">
        <v>12</v>
      </c>
      <c r="O578" s="2" t="s">
        <v>2303</v>
      </c>
      <c r="P578" s="2" t="s">
        <v>2304</v>
      </c>
      <c r="Q578" s="1">
        <v>-2466937.2000000002</v>
      </c>
      <c r="R578" s="1">
        <v>0</v>
      </c>
      <c r="S578" s="1">
        <v>0</v>
      </c>
      <c r="T578" s="1">
        <v>0</v>
      </c>
      <c r="U578" s="2" t="s">
        <v>0</v>
      </c>
      <c r="V578" s="1">
        <v>0</v>
      </c>
      <c r="W578" s="1">
        <v>-2126670</v>
      </c>
      <c r="X578" s="2" t="s">
        <v>9</v>
      </c>
      <c r="Y578" s="1">
        <v>-340267.2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41" t="s">
        <v>1</v>
      </c>
      <c r="AN578" s="2" t="s">
        <v>1</v>
      </c>
      <c r="AO578" s="141" t="s">
        <v>1</v>
      </c>
      <c r="AP578" s="2" t="s">
        <v>1</v>
      </c>
    </row>
    <row r="579" spans="1:42" x14ac:dyDescent="0.25">
      <c r="A579" s="2" t="s">
        <v>164</v>
      </c>
      <c r="B579" s="47">
        <v>44323</v>
      </c>
      <c r="C579" s="2" t="s">
        <v>27</v>
      </c>
      <c r="D579" s="2" t="s">
        <v>49</v>
      </c>
      <c r="E579" s="2" t="s">
        <v>221</v>
      </c>
      <c r="F579" s="2" t="s">
        <v>2261</v>
      </c>
      <c r="G579" s="2" t="s">
        <v>3</v>
      </c>
      <c r="H579" s="2" t="s">
        <v>2305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864817371.85000002</v>
      </c>
      <c r="R579" s="1">
        <v>0</v>
      </c>
      <c r="S579" s="1">
        <v>725966427.45000005</v>
      </c>
      <c r="T579" s="1">
        <v>0</v>
      </c>
      <c r="U579" s="2" t="s">
        <v>0</v>
      </c>
      <c r="V579" s="1">
        <v>0</v>
      </c>
      <c r="W579" s="1">
        <v>119699090</v>
      </c>
      <c r="X579" s="2" t="s">
        <v>0</v>
      </c>
      <c r="Y579" s="1">
        <v>19151854.399999999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41" t="s">
        <v>1</v>
      </c>
      <c r="AN579" s="2" t="s">
        <v>1</v>
      </c>
      <c r="AO579" s="141" t="s">
        <v>1</v>
      </c>
      <c r="AP579" s="2" t="s">
        <v>1</v>
      </c>
    </row>
    <row r="580" spans="1:42" x14ac:dyDescent="0.25">
      <c r="A580" s="2" t="s">
        <v>163</v>
      </c>
      <c r="B580" s="47">
        <v>44323</v>
      </c>
      <c r="C580" s="2" t="s">
        <v>27</v>
      </c>
      <c r="D580" s="2" t="s">
        <v>49</v>
      </c>
      <c r="E580" s="2" t="s">
        <v>221</v>
      </c>
      <c r="F580" s="2" t="s">
        <v>2255</v>
      </c>
      <c r="G580" s="2" t="s">
        <v>3</v>
      </c>
      <c r="H580" s="2" t="s">
        <v>2306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1247</v>
      </c>
      <c r="P580" s="2" t="s">
        <v>1248</v>
      </c>
      <c r="Q580" s="1">
        <v>6323298.7999999998</v>
      </c>
      <c r="R580" s="1">
        <v>0</v>
      </c>
      <c r="S580" s="1">
        <v>4029480</v>
      </c>
      <c r="T580" s="1">
        <v>1977430</v>
      </c>
      <c r="U580" s="2" t="s">
        <v>9</v>
      </c>
      <c r="V580" s="1">
        <v>316388.8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41" t="s">
        <v>1</v>
      </c>
      <c r="AN580" s="2" t="s">
        <v>1</v>
      </c>
      <c r="AO580" s="141" t="s">
        <v>1</v>
      </c>
      <c r="AP580" s="2" t="s">
        <v>1</v>
      </c>
    </row>
    <row r="581" spans="1:42" x14ac:dyDescent="0.25">
      <c r="A581" s="2" t="s">
        <v>162</v>
      </c>
      <c r="B581" s="47">
        <v>44323</v>
      </c>
      <c r="C581" s="2" t="s">
        <v>27</v>
      </c>
      <c r="D581" s="2" t="s">
        <v>49</v>
      </c>
      <c r="E581" s="2" t="s">
        <v>221</v>
      </c>
      <c r="F581" s="2" t="s">
        <v>2261</v>
      </c>
      <c r="G581" s="2" t="s">
        <v>3</v>
      </c>
      <c r="H581" s="2" t="s">
        <v>2307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636379569.47439992</v>
      </c>
      <c r="R581" s="1">
        <v>0</v>
      </c>
      <c r="S581" s="1">
        <v>427359647</v>
      </c>
      <c r="T581" s="1">
        <v>0</v>
      </c>
      <c r="U581" s="2" t="s">
        <v>0</v>
      </c>
      <c r="V581" s="1">
        <v>0</v>
      </c>
      <c r="W581" s="1">
        <v>180189588.34</v>
      </c>
      <c r="X581" s="2" t="s">
        <v>9</v>
      </c>
      <c r="Y581" s="1">
        <v>28830334.134399999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41" t="s">
        <v>1</v>
      </c>
      <c r="AN581" s="2" t="s">
        <v>1</v>
      </c>
      <c r="AO581" s="141" t="s">
        <v>1</v>
      </c>
      <c r="AP581" s="2" t="s">
        <v>1</v>
      </c>
    </row>
    <row r="582" spans="1:42" x14ac:dyDescent="0.25">
      <c r="A582" s="2" t="s">
        <v>161</v>
      </c>
      <c r="B582" s="47">
        <v>44323</v>
      </c>
      <c r="C582" s="2" t="s">
        <v>27</v>
      </c>
      <c r="D582" s="2" t="s">
        <v>49</v>
      </c>
      <c r="E582" s="2" t="s">
        <v>221</v>
      </c>
      <c r="F582" s="2" t="s">
        <v>2255</v>
      </c>
      <c r="G582" s="2" t="s">
        <v>3</v>
      </c>
      <c r="H582" s="2" t="s">
        <v>2308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1154</v>
      </c>
      <c r="P582" s="2" t="s">
        <v>1155</v>
      </c>
      <c r="Q582" s="1">
        <v>31964481.5</v>
      </c>
      <c r="R582" s="1">
        <v>0</v>
      </c>
      <c r="S582" s="1">
        <v>13787049.5</v>
      </c>
      <c r="T582" s="1">
        <v>15670200</v>
      </c>
      <c r="U582" s="2" t="s">
        <v>9</v>
      </c>
      <c r="V582" s="1">
        <v>2507232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41" t="s">
        <v>1</v>
      </c>
      <c r="AN582" s="2" t="s">
        <v>1</v>
      </c>
      <c r="AO582" s="141" t="s">
        <v>1</v>
      </c>
      <c r="AP582" s="2" t="s">
        <v>1</v>
      </c>
    </row>
    <row r="583" spans="1:42" x14ac:dyDescent="0.25">
      <c r="A583" s="2" t="s">
        <v>160</v>
      </c>
      <c r="B583" s="47">
        <v>44323</v>
      </c>
      <c r="C583" s="2" t="s">
        <v>27</v>
      </c>
      <c r="D583" s="2" t="s">
        <v>49</v>
      </c>
      <c r="E583" s="2" t="s">
        <v>221</v>
      </c>
      <c r="F583" s="2" t="s">
        <v>2309</v>
      </c>
      <c r="G583" s="2" t="s">
        <v>3</v>
      </c>
      <c r="H583" s="2" t="s">
        <v>2310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470586493.07999998</v>
      </c>
      <c r="R583" s="1">
        <v>0</v>
      </c>
      <c r="S583" s="1">
        <v>183283108.25</v>
      </c>
      <c r="T583" s="1">
        <v>0</v>
      </c>
      <c r="U583" s="2" t="s">
        <v>0</v>
      </c>
      <c r="V583" s="1">
        <v>0</v>
      </c>
      <c r="W583" s="1">
        <v>247675331.75</v>
      </c>
      <c r="X583" s="2" t="s">
        <v>9</v>
      </c>
      <c r="Y583" s="1">
        <v>39628053.080000006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41" t="s">
        <v>1</v>
      </c>
      <c r="AN583" s="2" t="s">
        <v>1</v>
      </c>
      <c r="AO583" s="141" t="s">
        <v>1</v>
      </c>
      <c r="AP583" s="2" t="s">
        <v>1</v>
      </c>
    </row>
    <row r="584" spans="1:42" x14ac:dyDescent="0.25">
      <c r="A584" s="2" t="s">
        <v>145</v>
      </c>
      <c r="B584" s="47">
        <v>44324</v>
      </c>
      <c r="C584" s="2" t="s">
        <v>27</v>
      </c>
      <c r="D584" s="2" t="s">
        <v>49</v>
      </c>
      <c r="E584" s="2" t="s">
        <v>221</v>
      </c>
      <c r="F584" s="2" t="s">
        <v>2311</v>
      </c>
      <c r="G584" s="2" t="s">
        <v>3</v>
      </c>
      <c r="H584" s="2" t="s">
        <v>2312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1175584738.74</v>
      </c>
      <c r="R584" s="1">
        <v>0</v>
      </c>
      <c r="S584" s="1">
        <v>846892156.9000001</v>
      </c>
      <c r="T584" s="1">
        <v>0</v>
      </c>
      <c r="U584" s="2" t="s">
        <v>0</v>
      </c>
      <c r="V584" s="1">
        <v>0</v>
      </c>
      <c r="W584" s="1">
        <v>283355674</v>
      </c>
      <c r="X584" s="2" t="s">
        <v>9</v>
      </c>
      <c r="Y584" s="1">
        <v>45336907.840000004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41" t="s">
        <v>1</v>
      </c>
      <c r="AN584" s="2" t="s">
        <v>1</v>
      </c>
      <c r="AO584" s="141" t="s">
        <v>1</v>
      </c>
      <c r="AP584" s="2" t="s">
        <v>1</v>
      </c>
    </row>
    <row r="585" spans="1:42" x14ac:dyDescent="0.25">
      <c r="A585" s="2" t="s">
        <v>144</v>
      </c>
      <c r="B585" s="47">
        <v>44324</v>
      </c>
      <c r="C585" s="2" t="s">
        <v>27</v>
      </c>
      <c r="D585" s="2" t="s">
        <v>49</v>
      </c>
      <c r="E585" s="2" t="s">
        <v>221</v>
      </c>
      <c r="F585" s="2" t="s">
        <v>2313</v>
      </c>
      <c r="G585" s="2" t="s">
        <v>3</v>
      </c>
      <c r="H585" s="2" t="s">
        <v>2314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1040</v>
      </c>
      <c r="P585" s="2" t="s">
        <v>1041</v>
      </c>
      <c r="Q585" s="1">
        <v>57408696.649999999</v>
      </c>
      <c r="R585" s="1">
        <v>0</v>
      </c>
      <c r="S585" s="1">
        <v>51159788.25</v>
      </c>
      <c r="T585" s="1">
        <v>5386990</v>
      </c>
      <c r="U585" s="2" t="s">
        <v>9</v>
      </c>
      <c r="V585" s="1">
        <v>861918.4</v>
      </c>
      <c r="W585" s="1">
        <v>0</v>
      </c>
      <c r="X585" s="2" t="s">
        <v>0</v>
      </c>
      <c r="Y585" s="1">
        <v>0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41" t="s">
        <v>1</v>
      </c>
      <c r="AN585" s="2" t="s">
        <v>1</v>
      </c>
      <c r="AO585" s="141" t="s">
        <v>1</v>
      </c>
      <c r="AP585" s="2" t="s">
        <v>1</v>
      </c>
    </row>
    <row r="586" spans="1:42" x14ac:dyDescent="0.25">
      <c r="A586" s="2" t="s">
        <v>143</v>
      </c>
      <c r="B586" s="47">
        <v>44324</v>
      </c>
      <c r="C586" s="2" t="s">
        <v>27</v>
      </c>
      <c r="D586" s="2" t="s">
        <v>49</v>
      </c>
      <c r="E586" s="2" t="s">
        <v>221</v>
      </c>
      <c r="F586" s="2" t="s">
        <v>2311</v>
      </c>
      <c r="G586" s="2" t="s">
        <v>3</v>
      </c>
      <c r="H586" s="2" t="s">
        <v>2315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668005665.11599994</v>
      </c>
      <c r="R586" s="1">
        <v>0</v>
      </c>
      <c r="S586" s="1">
        <v>439933891.89999998</v>
      </c>
      <c r="T586" s="1">
        <v>0</v>
      </c>
      <c r="U586" s="2" t="s">
        <v>0</v>
      </c>
      <c r="V586" s="1">
        <v>0</v>
      </c>
      <c r="W586" s="1">
        <v>196613597.59999999</v>
      </c>
      <c r="X586" s="2" t="s">
        <v>9</v>
      </c>
      <c r="Y586" s="1">
        <v>31458175.616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41" t="s">
        <v>1</v>
      </c>
      <c r="AN586" s="2" t="s">
        <v>1</v>
      </c>
      <c r="AO586" s="141" t="s">
        <v>1</v>
      </c>
      <c r="AP586" s="2" t="s">
        <v>1</v>
      </c>
    </row>
    <row r="587" spans="1:42" x14ac:dyDescent="0.25">
      <c r="A587" s="2" t="s">
        <v>142</v>
      </c>
      <c r="B587" s="47">
        <v>44324</v>
      </c>
      <c r="C587" s="2" t="s">
        <v>27</v>
      </c>
      <c r="D587" s="2" t="s">
        <v>49</v>
      </c>
      <c r="E587" s="2" t="s">
        <v>221</v>
      </c>
      <c r="F587" s="2" t="s">
        <v>2313</v>
      </c>
      <c r="G587" s="2" t="s">
        <v>3</v>
      </c>
      <c r="H587" s="2" t="s">
        <v>2316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1015</v>
      </c>
      <c r="P587" s="2" t="s">
        <v>1016</v>
      </c>
      <c r="Q587" s="1">
        <v>9845592.4000000004</v>
      </c>
      <c r="R587" s="1">
        <v>0</v>
      </c>
      <c r="S587" s="1">
        <v>7192220</v>
      </c>
      <c r="T587" s="1">
        <v>2287390</v>
      </c>
      <c r="U587" s="2" t="s">
        <v>9</v>
      </c>
      <c r="V587" s="1">
        <v>365982.4</v>
      </c>
      <c r="W587" s="1">
        <v>0</v>
      </c>
      <c r="X587" s="2" t="s">
        <v>0</v>
      </c>
      <c r="Y587" s="1">
        <v>0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41" t="s">
        <v>1</v>
      </c>
      <c r="AN587" s="2" t="s">
        <v>1</v>
      </c>
      <c r="AO587" s="141" t="s">
        <v>1</v>
      </c>
      <c r="AP587" s="2" t="s">
        <v>1</v>
      </c>
    </row>
    <row r="588" spans="1:42" x14ac:dyDescent="0.25">
      <c r="A588" s="2" t="s">
        <v>141</v>
      </c>
      <c r="B588" s="47">
        <v>44324</v>
      </c>
      <c r="C588" s="2" t="s">
        <v>27</v>
      </c>
      <c r="D588" s="2" t="s">
        <v>49</v>
      </c>
      <c r="E588" s="2" t="s">
        <v>221</v>
      </c>
      <c r="F588" s="2" t="s">
        <v>2311</v>
      </c>
      <c r="G588" s="2" t="s">
        <v>3</v>
      </c>
      <c r="H588" s="2" t="s">
        <v>2317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772083811.78600001</v>
      </c>
      <c r="R588" s="1">
        <v>0</v>
      </c>
      <c r="S588" s="1">
        <v>525400645.35000002</v>
      </c>
      <c r="T588" s="1">
        <v>0</v>
      </c>
      <c r="U588" s="2" t="s">
        <v>0</v>
      </c>
      <c r="V588" s="1">
        <v>0</v>
      </c>
      <c r="W588" s="1">
        <v>212657902.09999999</v>
      </c>
      <c r="X588" s="2" t="s">
        <v>9</v>
      </c>
      <c r="Y588" s="1">
        <v>34025264.335999995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41" t="s">
        <v>1</v>
      </c>
      <c r="AN588" s="2" t="s">
        <v>1</v>
      </c>
      <c r="AO588" s="141" t="s">
        <v>1</v>
      </c>
      <c r="AP588" s="2" t="s">
        <v>1</v>
      </c>
    </row>
    <row r="589" spans="1:42" x14ac:dyDescent="0.25">
      <c r="A589" s="2" t="s">
        <v>125</v>
      </c>
      <c r="B589" s="47">
        <v>44325</v>
      </c>
      <c r="C589" s="2" t="s">
        <v>27</v>
      </c>
      <c r="D589" s="2" t="s">
        <v>49</v>
      </c>
      <c r="E589" s="2" t="s">
        <v>221</v>
      </c>
      <c r="F589" s="2" t="s">
        <v>2318</v>
      </c>
      <c r="G589" s="2" t="s">
        <v>3</v>
      </c>
      <c r="H589" s="2" t="s">
        <v>2319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1411477916.6200001</v>
      </c>
      <c r="R589" s="1">
        <v>0</v>
      </c>
      <c r="S589" s="1">
        <v>924862568.79999995</v>
      </c>
      <c r="T589" s="1">
        <v>0</v>
      </c>
      <c r="U589" s="2" t="s">
        <v>0</v>
      </c>
      <c r="V589" s="1">
        <v>0</v>
      </c>
      <c r="W589" s="1">
        <v>419495989.5</v>
      </c>
      <c r="X589" s="2" t="s">
        <v>9</v>
      </c>
      <c r="Y589" s="1">
        <v>67119358.319999993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41" t="s">
        <v>1</v>
      </c>
      <c r="AN589" s="2" t="s">
        <v>1</v>
      </c>
      <c r="AO589" s="141" t="s">
        <v>1</v>
      </c>
      <c r="AP589" s="2" t="s">
        <v>1</v>
      </c>
    </row>
    <row r="590" spans="1:42" x14ac:dyDescent="0.25">
      <c r="A590" s="2" t="s">
        <v>124</v>
      </c>
      <c r="B590" s="47">
        <v>44325</v>
      </c>
      <c r="C590" s="2" t="s">
        <v>27</v>
      </c>
      <c r="D590" s="2" t="s">
        <v>49</v>
      </c>
      <c r="E590" s="2" t="s">
        <v>221</v>
      </c>
      <c r="F590" s="2" t="s">
        <v>2320</v>
      </c>
      <c r="G590" s="2" t="s">
        <v>3</v>
      </c>
      <c r="H590" s="2" t="s">
        <v>2321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2322</v>
      </c>
      <c r="P590" s="2" t="s">
        <v>2323</v>
      </c>
      <c r="Q590" s="1">
        <v>7725580.7999999998</v>
      </c>
      <c r="R590" s="1">
        <v>0</v>
      </c>
      <c r="S590" s="1">
        <v>4566170</v>
      </c>
      <c r="T590" s="1">
        <v>2723630</v>
      </c>
      <c r="U590" s="2" t="s">
        <v>9</v>
      </c>
      <c r="V590" s="1">
        <v>435780.8</v>
      </c>
      <c r="W590" s="1">
        <v>0</v>
      </c>
      <c r="X590" s="2" t="s">
        <v>0</v>
      </c>
      <c r="Y590" s="1">
        <v>0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41" t="s">
        <v>1</v>
      </c>
      <c r="AN590" s="2" t="s">
        <v>1</v>
      </c>
      <c r="AO590" s="141" t="s">
        <v>1</v>
      </c>
      <c r="AP590" s="2" t="s">
        <v>1</v>
      </c>
    </row>
    <row r="591" spans="1:42" x14ac:dyDescent="0.25">
      <c r="A591" s="2" t="s">
        <v>123</v>
      </c>
      <c r="B591" s="47">
        <v>44325</v>
      </c>
      <c r="C591" s="2" t="s">
        <v>27</v>
      </c>
      <c r="D591" s="2" t="s">
        <v>49</v>
      </c>
      <c r="E591" s="2" t="s">
        <v>221</v>
      </c>
      <c r="F591" s="2" t="s">
        <v>2318</v>
      </c>
      <c r="G591" s="2" t="s">
        <v>3</v>
      </c>
      <c r="H591" s="2" t="s">
        <v>2324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598353699.87680006</v>
      </c>
      <c r="R591" s="1">
        <v>0</v>
      </c>
      <c r="S591" s="1">
        <v>305615060.25</v>
      </c>
      <c r="T591" s="1">
        <v>0</v>
      </c>
      <c r="U591" s="2" t="s">
        <v>0</v>
      </c>
      <c r="V591" s="1">
        <v>0</v>
      </c>
      <c r="W591" s="1">
        <v>252360896.23000002</v>
      </c>
      <c r="X591" s="2" t="s">
        <v>9</v>
      </c>
      <c r="Y591" s="1">
        <v>40377743.396799996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41" t="s">
        <v>1</v>
      </c>
      <c r="AN591" s="2" t="s">
        <v>1</v>
      </c>
      <c r="AO591" s="141" t="s">
        <v>1</v>
      </c>
      <c r="AP591" s="2" t="s">
        <v>1</v>
      </c>
    </row>
    <row r="592" spans="1:42" x14ac:dyDescent="0.25">
      <c r="A592" s="2" t="s">
        <v>107</v>
      </c>
      <c r="B592" s="47">
        <v>44326</v>
      </c>
      <c r="C592" s="2" t="s">
        <v>27</v>
      </c>
      <c r="D592" s="2" t="s">
        <v>49</v>
      </c>
      <c r="E592" s="2" t="s">
        <v>221</v>
      </c>
      <c r="F592" s="2" t="s">
        <v>2325</v>
      </c>
      <c r="G592" s="2" t="s">
        <v>3</v>
      </c>
      <c r="H592" s="2" t="s">
        <v>2326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2</v>
      </c>
      <c r="P592" s="2" t="s">
        <v>1</v>
      </c>
      <c r="Q592" s="1">
        <v>1060569667.6348</v>
      </c>
      <c r="R592" s="1">
        <v>0</v>
      </c>
      <c r="S592" s="1">
        <v>718186447.04999995</v>
      </c>
      <c r="T592" s="1">
        <v>0</v>
      </c>
      <c r="U592" s="2" t="s">
        <v>0</v>
      </c>
      <c r="V592" s="1">
        <v>0</v>
      </c>
      <c r="W592" s="1">
        <v>295157948.77999997</v>
      </c>
      <c r="X592" s="2" t="s">
        <v>9</v>
      </c>
      <c r="Y592" s="1">
        <v>47225271.804799996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41" t="s">
        <v>1</v>
      </c>
      <c r="AN592" s="2" t="s">
        <v>1</v>
      </c>
      <c r="AO592" s="141" t="s">
        <v>1</v>
      </c>
      <c r="AP592" s="2" t="s">
        <v>1</v>
      </c>
    </row>
    <row r="593" spans="1:42" x14ac:dyDescent="0.25">
      <c r="A593" s="2" t="s">
        <v>106</v>
      </c>
      <c r="B593" s="47">
        <v>44326</v>
      </c>
      <c r="C593" s="2" t="s">
        <v>27</v>
      </c>
      <c r="D593" s="2" t="s">
        <v>49</v>
      </c>
      <c r="E593" s="2" t="s">
        <v>221</v>
      </c>
      <c r="F593" s="2" t="s">
        <v>2327</v>
      </c>
      <c r="G593" s="2" t="s">
        <v>13</v>
      </c>
      <c r="H593" s="2" t="s">
        <v>1</v>
      </c>
      <c r="I593" s="1" t="s">
        <v>2328</v>
      </c>
      <c r="J593" s="1" t="s">
        <v>1</v>
      </c>
      <c r="K593" s="1" t="s">
        <v>2329</v>
      </c>
      <c r="L593" s="1" t="s">
        <v>2330</v>
      </c>
      <c r="M593" s="1">
        <v>44273481</v>
      </c>
      <c r="N593" s="2" t="s">
        <v>12</v>
      </c>
      <c r="O593" s="2" t="s">
        <v>2331</v>
      </c>
      <c r="P593" s="2" t="s">
        <v>2332</v>
      </c>
      <c r="Q593" s="1">
        <v>-24344775</v>
      </c>
      <c r="R593" s="1">
        <v>0</v>
      </c>
      <c r="S593" s="1">
        <v>0</v>
      </c>
      <c r="T593" s="1">
        <v>0</v>
      </c>
      <c r="U593" s="2" t="s">
        <v>0</v>
      </c>
      <c r="V593" s="1">
        <v>0</v>
      </c>
      <c r="W593" s="1">
        <v>-20986875</v>
      </c>
      <c r="X593" s="2" t="s">
        <v>9</v>
      </c>
      <c r="Y593" s="1">
        <v>-3357900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41" t="s">
        <v>1</v>
      </c>
      <c r="AN593" s="2" t="s">
        <v>1</v>
      </c>
      <c r="AO593" s="141" t="s">
        <v>1</v>
      </c>
      <c r="AP593" s="2" t="s">
        <v>1</v>
      </c>
    </row>
    <row r="594" spans="1:42" x14ac:dyDescent="0.25">
      <c r="A594" s="2" t="s">
        <v>88</v>
      </c>
      <c r="B594" s="47">
        <v>44327</v>
      </c>
      <c r="C594" s="2" t="s">
        <v>27</v>
      </c>
      <c r="D594" s="2" t="s">
        <v>49</v>
      </c>
      <c r="E594" s="2" t="s">
        <v>221</v>
      </c>
      <c r="F594" s="2" t="s">
        <v>2333</v>
      </c>
      <c r="G594" s="2" t="s">
        <v>3</v>
      </c>
      <c r="H594" s="2" t="s">
        <v>2334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2</v>
      </c>
      <c r="P594" s="2" t="s">
        <v>1</v>
      </c>
      <c r="Q594" s="1">
        <v>1013419131.8199999</v>
      </c>
      <c r="R594" s="1">
        <v>0</v>
      </c>
      <c r="S594" s="1">
        <v>776475483.54999995</v>
      </c>
      <c r="T594" s="1">
        <v>0</v>
      </c>
      <c r="U594" s="2" t="s">
        <v>0</v>
      </c>
      <c r="V594" s="1">
        <v>0</v>
      </c>
      <c r="W594" s="1">
        <v>204261765.75</v>
      </c>
      <c r="X594" s="2" t="s">
        <v>0</v>
      </c>
      <c r="Y594" s="1">
        <v>32681882.52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41" t="s">
        <v>1</v>
      </c>
      <c r="AN594" s="2" t="s">
        <v>1</v>
      </c>
      <c r="AO594" s="141" t="s">
        <v>1</v>
      </c>
      <c r="AP594" s="2" t="s">
        <v>1</v>
      </c>
    </row>
    <row r="595" spans="1:42" x14ac:dyDescent="0.25">
      <c r="A595" s="2" t="s">
        <v>87</v>
      </c>
      <c r="B595" s="47">
        <v>44327</v>
      </c>
      <c r="C595" s="2" t="s">
        <v>27</v>
      </c>
      <c r="D595" s="2" t="s">
        <v>49</v>
      </c>
      <c r="E595" s="2" t="s">
        <v>221</v>
      </c>
      <c r="F595" s="2" t="s">
        <v>2335</v>
      </c>
      <c r="G595" s="2" t="s">
        <v>3</v>
      </c>
      <c r="H595" s="2" t="s">
        <v>2336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1040</v>
      </c>
      <c r="P595" s="2" t="s">
        <v>1041</v>
      </c>
      <c r="Q595" s="1">
        <v>53243016</v>
      </c>
      <c r="R595" s="1">
        <v>0</v>
      </c>
      <c r="S595" s="1">
        <v>15931500</v>
      </c>
      <c r="T595" s="1">
        <v>32165100</v>
      </c>
      <c r="U595" s="2" t="s">
        <v>9</v>
      </c>
      <c r="V595" s="1">
        <v>5146416</v>
      </c>
      <c r="W595" s="1">
        <v>0</v>
      </c>
      <c r="X595" s="2" t="s">
        <v>0</v>
      </c>
      <c r="Y595" s="1">
        <v>0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41" t="s">
        <v>1</v>
      </c>
      <c r="AN595" s="2" t="s">
        <v>1</v>
      </c>
      <c r="AO595" s="141" t="s">
        <v>1</v>
      </c>
      <c r="AP595" s="2" t="s">
        <v>1</v>
      </c>
    </row>
    <row r="596" spans="1:42" x14ac:dyDescent="0.25">
      <c r="A596" s="2" t="s">
        <v>86</v>
      </c>
      <c r="B596" s="47">
        <v>44327</v>
      </c>
      <c r="C596" s="2" t="s">
        <v>27</v>
      </c>
      <c r="D596" s="2" t="s">
        <v>49</v>
      </c>
      <c r="E596" s="2" t="s">
        <v>221</v>
      </c>
      <c r="F596" s="2" t="s">
        <v>2333</v>
      </c>
      <c r="G596" s="2" t="s">
        <v>3</v>
      </c>
      <c r="H596" s="2" t="s">
        <v>2337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1344677794.6099999</v>
      </c>
      <c r="R596" s="1">
        <v>0</v>
      </c>
      <c r="S596" s="1">
        <v>926075347.54999995</v>
      </c>
      <c r="T596" s="1">
        <v>0</v>
      </c>
      <c r="U596" s="2" t="s">
        <v>0</v>
      </c>
      <c r="V596" s="1">
        <v>0</v>
      </c>
      <c r="W596" s="1">
        <v>360864178.5</v>
      </c>
      <c r="X596" s="2" t="s">
        <v>0</v>
      </c>
      <c r="Y596" s="1">
        <v>57738268.560000002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41" t="s">
        <v>1</v>
      </c>
      <c r="AN596" s="2" t="s">
        <v>1</v>
      </c>
      <c r="AO596" s="141" t="s">
        <v>1</v>
      </c>
      <c r="AP596" s="2" t="s">
        <v>1</v>
      </c>
    </row>
    <row r="597" spans="1:42" x14ac:dyDescent="0.25">
      <c r="A597" s="2" t="s">
        <v>70</v>
      </c>
      <c r="B597" s="47">
        <v>44328</v>
      </c>
      <c r="C597" s="2" t="s">
        <v>27</v>
      </c>
      <c r="D597" s="2" t="s">
        <v>49</v>
      </c>
      <c r="E597" s="2" t="s">
        <v>221</v>
      </c>
      <c r="F597" s="2" t="s">
        <v>2338</v>
      </c>
      <c r="G597" s="2" t="s">
        <v>3</v>
      </c>
      <c r="H597" s="2" t="s">
        <v>2339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1207981702.7868001</v>
      </c>
      <c r="R597" s="1">
        <v>0</v>
      </c>
      <c r="S597" s="1">
        <v>722204879.54999995</v>
      </c>
      <c r="T597" s="1">
        <v>0</v>
      </c>
      <c r="U597" s="2" t="s">
        <v>0</v>
      </c>
      <c r="V597" s="1">
        <v>0</v>
      </c>
      <c r="W597" s="1">
        <v>418773123.48000002</v>
      </c>
      <c r="X597" s="2" t="s">
        <v>9</v>
      </c>
      <c r="Y597" s="1">
        <v>67003699.756799996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41" t="s">
        <v>1</v>
      </c>
      <c r="AN597" s="2" t="s">
        <v>1</v>
      </c>
      <c r="AO597" s="141" t="s">
        <v>1</v>
      </c>
      <c r="AP597" s="2" t="s">
        <v>1</v>
      </c>
    </row>
    <row r="598" spans="1:42" x14ac:dyDescent="0.25">
      <c r="A598" s="2" t="s">
        <v>69</v>
      </c>
      <c r="B598" s="47">
        <v>44328</v>
      </c>
      <c r="C598" s="2" t="s">
        <v>27</v>
      </c>
      <c r="D598" s="2" t="s">
        <v>49</v>
      </c>
      <c r="E598" s="2" t="s">
        <v>221</v>
      </c>
      <c r="F598" s="2" t="s">
        <v>2340</v>
      </c>
      <c r="G598" s="2" t="s">
        <v>3</v>
      </c>
      <c r="H598" s="2" t="s">
        <v>2341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1015</v>
      </c>
      <c r="P598" s="2" t="s">
        <v>1016</v>
      </c>
      <c r="Q598" s="1">
        <v>3900000</v>
      </c>
      <c r="R598" s="1">
        <v>0</v>
      </c>
      <c r="S598" s="1">
        <v>3900000</v>
      </c>
      <c r="T598" s="1">
        <v>0</v>
      </c>
      <c r="U598" s="2" t="s">
        <v>0</v>
      </c>
      <c r="V598" s="1">
        <v>0</v>
      </c>
      <c r="W598" s="1">
        <v>0</v>
      </c>
      <c r="X598" s="2" t="s">
        <v>0</v>
      </c>
      <c r="Y598" s="1">
        <v>0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41" t="s">
        <v>1</v>
      </c>
      <c r="AN598" s="2" t="s">
        <v>1</v>
      </c>
      <c r="AO598" s="141" t="s">
        <v>1</v>
      </c>
      <c r="AP598" s="2" t="s">
        <v>1</v>
      </c>
    </row>
    <row r="599" spans="1:42" x14ac:dyDescent="0.25">
      <c r="A599" s="2" t="s">
        <v>68</v>
      </c>
      <c r="B599" s="47">
        <v>44328</v>
      </c>
      <c r="C599" s="2" t="s">
        <v>27</v>
      </c>
      <c r="D599" s="2" t="s">
        <v>49</v>
      </c>
      <c r="E599" s="2" t="s">
        <v>221</v>
      </c>
      <c r="F599" s="2" t="s">
        <v>2338</v>
      </c>
      <c r="G599" s="2" t="s">
        <v>3</v>
      </c>
      <c r="H599" s="2" t="s">
        <v>2342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400297970.30159998</v>
      </c>
      <c r="R599" s="1">
        <v>0</v>
      </c>
      <c r="S599" s="1">
        <v>288782711.25</v>
      </c>
      <c r="T599" s="1">
        <v>0</v>
      </c>
      <c r="U599" s="2" t="s">
        <v>0</v>
      </c>
      <c r="V599" s="1">
        <v>0</v>
      </c>
      <c r="W599" s="1">
        <v>96133844.00999999</v>
      </c>
      <c r="X599" s="2" t="s">
        <v>0</v>
      </c>
      <c r="Y599" s="1">
        <v>15381415.0416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41" t="s">
        <v>1</v>
      </c>
      <c r="AN599" s="2" t="s">
        <v>1</v>
      </c>
      <c r="AO599" s="141" t="s">
        <v>1</v>
      </c>
      <c r="AP599" s="2" t="s">
        <v>1</v>
      </c>
    </row>
    <row r="600" spans="1:42" x14ac:dyDescent="0.25">
      <c r="A600" s="2" t="s">
        <v>67</v>
      </c>
      <c r="B600" s="47">
        <v>44328</v>
      </c>
      <c r="C600" s="2" t="s">
        <v>27</v>
      </c>
      <c r="D600" s="2" t="s">
        <v>49</v>
      </c>
      <c r="E600" s="2" t="s">
        <v>221</v>
      </c>
      <c r="F600" s="2" t="s">
        <v>2340</v>
      </c>
      <c r="G600" s="2" t="s">
        <v>13</v>
      </c>
      <c r="H600" s="2" t="s">
        <v>1</v>
      </c>
      <c r="I600" s="1" t="s">
        <v>2343</v>
      </c>
      <c r="J600" s="1" t="s">
        <v>1</v>
      </c>
      <c r="K600" s="1" t="s">
        <v>2344</v>
      </c>
      <c r="L600" s="1" t="s">
        <v>2167</v>
      </c>
      <c r="M600" s="1">
        <v>142695035.63</v>
      </c>
      <c r="N600" s="2" t="s">
        <v>12</v>
      </c>
      <c r="O600" s="2" t="s">
        <v>2345</v>
      </c>
      <c r="P600" s="2" t="s">
        <v>2346</v>
      </c>
      <c r="Q600" s="1">
        <v>-335730</v>
      </c>
      <c r="R600" s="1">
        <v>0</v>
      </c>
      <c r="S600" s="1">
        <v>-335730</v>
      </c>
      <c r="T600" s="1">
        <v>0</v>
      </c>
      <c r="U600" s="2" t="s">
        <v>0</v>
      </c>
      <c r="V600" s="1">
        <v>0</v>
      </c>
      <c r="W600" s="1">
        <v>0</v>
      </c>
      <c r="X600" s="2" t="s">
        <v>0</v>
      </c>
      <c r="Y600" s="1">
        <v>0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41" t="s">
        <v>1</v>
      </c>
      <c r="AN600" s="2" t="s">
        <v>1</v>
      </c>
      <c r="AO600" s="141" t="s">
        <v>1</v>
      </c>
      <c r="AP600" s="2" t="s">
        <v>1</v>
      </c>
    </row>
    <row r="601" spans="1:42" x14ac:dyDescent="0.25">
      <c r="A601" s="2" t="s">
        <v>56</v>
      </c>
      <c r="B601" s="47">
        <v>44329</v>
      </c>
      <c r="C601" s="2" t="s">
        <v>27</v>
      </c>
      <c r="D601" s="2" t="s">
        <v>49</v>
      </c>
      <c r="E601" s="2" t="s">
        <v>221</v>
      </c>
      <c r="F601" s="2" t="s">
        <v>2347</v>
      </c>
      <c r="G601" s="2" t="s">
        <v>3</v>
      </c>
      <c r="H601" s="2" t="s">
        <v>2348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1015486495.1668</v>
      </c>
      <c r="R601" s="1">
        <v>0</v>
      </c>
      <c r="S601" s="1">
        <v>718440864.86000001</v>
      </c>
      <c r="T601" s="1">
        <v>0</v>
      </c>
      <c r="U601" s="2" t="s">
        <v>0</v>
      </c>
      <c r="V601" s="1">
        <v>0</v>
      </c>
      <c r="W601" s="1">
        <v>256073819.22999999</v>
      </c>
      <c r="X601" s="2" t="s">
        <v>9</v>
      </c>
      <c r="Y601" s="1">
        <v>40971811.076800004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41" t="s">
        <v>1</v>
      </c>
      <c r="AN601" s="2" t="s">
        <v>1</v>
      </c>
      <c r="AO601" s="141" t="s">
        <v>1</v>
      </c>
      <c r="AP601" s="2" t="s">
        <v>1</v>
      </c>
    </row>
    <row r="602" spans="1:42" x14ac:dyDescent="0.25">
      <c r="A602" s="2" t="s">
        <v>39</v>
      </c>
      <c r="B602" s="47">
        <v>44330</v>
      </c>
      <c r="C602" s="2" t="s">
        <v>27</v>
      </c>
      <c r="D602" s="2" t="s">
        <v>49</v>
      </c>
      <c r="E602" s="2" t="s">
        <v>221</v>
      </c>
      <c r="F602" s="2" t="s">
        <v>2349</v>
      </c>
      <c r="G602" s="2" t="s">
        <v>3</v>
      </c>
      <c r="H602" s="2" t="s">
        <v>2350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609956329.54000008</v>
      </c>
      <c r="R602" s="1">
        <v>0</v>
      </c>
      <c r="S602" s="1">
        <v>428686361.29999995</v>
      </c>
      <c r="T602" s="1">
        <v>0</v>
      </c>
      <c r="U602" s="2" t="s">
        <v>0</v>
      </c>
      <c r="V602" s="1">
        <v>0</v>
      </c>
      <c r="W602" s="1">
        <v>156267214</v>
      </c>
      <c r="X602" s="2" t="s">
        <v>9</v>
      </c>
      <c r="Y602" s="1">
        <v>25002754.239999998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41" t="s">
        <v>1</v>
      </c>
      <c r="AN602" s="2" t="s">
        <v>1</v>
      </c>
      <c r="AO602" s="141" t="s">
        <v>1</v>
      </c>
      <c r="AP602" s="2" t="s">
        <v>1</v>
      </c>
    </row>
    <row r="603" spans="1:42" x14ac:dyDescent="0.25">
      <c r="A603" s="2" t="s">
        <v>37</v>
      </c>
      <c r="B603" s="47">
        <v>44330</v>
      </c>
      <c r="C603" s="2" t="s">
        <v>27</v>
      </c>
      <c r="D603" s="2" t="s">
        <v>49</v>
      </c>
      <c r="E603" s="2" t="s">
        <v>221</v>
      </c>
      <c r="F603" s="2" t="s">
        <v>2351</v>
      </c>
      <c r="G603" s="2" t="s">
        <v>3</v>
      </c>
      <c r="H603" s="2" t="s">
        <v>2352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2353</v>
      </c>
      <c r="P603" s="2" t="s">
        <v>2354</v>
      </c>
      <c r="Q603" s="1">
        <v>43197292.799999997</v>
      </c>
      <c r="R603" s="1">
        <v>0</v>
      </c>
      <c r="S603" s="1">
        <v>21744160</v>
      </c>
      <c r="T603" s="1">
        <v>18494080</v>
      </c>
      <c r="U603" s="2" t="s">
        <v>9</v>
      </c>
      <c r="V603" s="1">
        <v>2959052.7999999998</v>
      </c>
      <c r="W603" s="1">
        <v>0</v>
      </c>
      <c r="X603" s="2" t="s">
        <v>0</v>
      </c>
      <c r="Y603" s="1">
        <v>0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41" t="s">
        <v>1</v>
      </c>
      <c r="AN603" s="2" t="s">
        <v>1</v>
      </c>
      <c r="AO603" s="141" t="s">
        <v>1</v>
      </c>
      <c r="AP603" s="2" t="s">
        <v>1</v>
      </c>
    </row>
    <row r="604" spans="1:42" x14ac:dyDescent="0.25">
      <c r="A604" s="2" t="s">
        <v>36</v>
      </c>
      <c r="B604" s="47">
        <v>44330</v>
      </c>
      <c r="C604" s="2" t="s">
        <v>27</v>
      </c>
      <c r="D604" s="2" t="s">
        <v>49</v>
      </c>
      <c r="E604" s="2" t="s">
        <v>221</v>
      </c>
      <c r="F604" s="2" t="s">
        <v>2349</v>
      </c>
      <c r="G604" s="2" t="s">
        <v>3</v>
      </c>
      <c r="H604" s="2" t="s">
        <v>2355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2753829848.7999997</v>
      </c>
      <c r="R604" s="1">
        <v>0</v>
      </c>
      <c r="S604" s="1">
        <v>1843254945.4000001</v>
      </c>
      <c r="T604" s="1">
        <v>0</v>
      </c>
      <c r="U604" s="2" t="s">
        <v>0</v>
      </c>
      <c r="V604" s="1">
        <v>0</v>
      </c>
      <c r="W604" s="1">
        <v>784978365</v>
      </c>
      <c r="X604" s="2" t="s">
        <v>9</v>
      </c>
      <c r="Y604" s="1">
        <v>125596538.39999996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41" t="s">
        <v>1</v>
      </c>
      <c r="AN604" s="2" t="s">
        <v>1</v>
      </c>
      <c r="AO604" s="141" t="s">
        <v>1</v>
      </c>
      <c r="AP604" s="2" t="s">
        <v>1</v>
      </c>
    </row>
    <row r="605" spans="1:42" x14ac:dyDescent="0.25">
      <c r="A605" s="2" t="s">
        <v>34</v>
      </c>
      <c r="B605" s="47">
        <v>44330</v>
      </c>
      <c r="C605" s="2" t="s">
        <v>27</v>
      </c>
      <c r="D605" s="2" t="s">
        <v>49</v>
      </c>
      <c r="E605" s="2" t="s">
        <v>221</v>
      </c>
      <c r="F605" s="2" t="s">
        <v>2351</v>
      </c>
      <c r="G605" s="2" t="s">
        <v>13</v>
      </c>
      <c r="H605" s="2" t="s">
        <v>1</v>
      </c>
      <c r="I605" s="1" t="s">
        <v>2356</v>
      </c>
      <c r="J605" s="1" t="s">
        <v>1</v>
      </c>
      <c r="K605" s="1" t="s">
        <v>2357</v>
      </c>
      <c r="L605" s="1" t="s">
        <v>2174</v>
      </c>
      <c r="M605" s="1">
        <v>8848423.5999999996</v>
      </c>
      <c r="N605" s="2" t="s">
        <v>12</v>
      </c>
      <c r="O605" s="2" t="s">
        <v>2358</v>
      </c>
      <c r="P605" s="2" t="s">
        <v>2359</v>
      </c>
      <c r="Q605" s="1">
        <v>-4950000</v>
      </c>
      <c r="R605" s="1">
        <v>0</v>
      </c>
      <c r="S605" s="1">
        <v>-4950000</v>
      </c>
      <c r="T605" s="1">
        <v>0</v>
      </c>
      <c r="U605" s="2" t="s">
        <v>0</v>
      </c>
      <c r="V605" s="1">
        <v>0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41" t="s">
        <v>1</v>
      </c>
      <c r="AN605" s="2" t="s">
        <v>1</v>
      </c>
      <c r="AO605" s="141" t="s">
        <v>1</v>
      </c>
      <c r="AP605" s="2" t="s">
        <v>1</v>
      </c>
    </row>
    <row r="606" spans="1:42" x14ac:dyDescent="0.25">
      <c r="A606" s="2" t="s">
        <v>883</v>
      </c>
      <c r="B606" s="47">
        <v>44317</v>
      </c>
      <c r="C606" s="2" t="s">
        <v>27</v>
      </c>
      <c r="D606" s="2" t="s">
        <v>49</v>
      </c>
      <c r="E606" s="2" t="s">
        <v>221</v>
      </c>
      <c r="F606" s="2" t="s">
        <v>2360</v>
      </c>
      <c r="G606" s="2" t="s">
        <v>3</v>
      </c>
      <c r="H606" s="139" t="s">
        <v>1288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61600.01</v>
      </c>
      <c r="R606" s="1">
        <v>0</v>
      </c>
      <c r="S606" s="1">
        <v>61600.01</v>
      </c>
      <c r="T606" s="1">
        <v>0</v>
      </c>
      <c r="U606" s="2" t="s">
        <v>0</v>
      </c>
      <c r="V606" s="1">
        <v>0</v>
      </c>
      <c r="W606" s="1">
        <v>0</v>
      </c>
      <c r="X606" s="2" t="s">
        <v>9</v>
      </c>
      <c r="Y606" s="1">
        <v>0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41" t="s">
        <v>1</v>
      </c>
      <c r="AN606" s="2" t="s">
        <v>1</v>
      </c>
      <c r="AO606" s="141" t="s">
        <v>1</v>
      </c>
      <c r="AP606" s="2" t="s">
        <v>1</v>
      </c>
    </row>
    <row r="607" spans="1:42" x14ac:dyDescent="0.25">
      <c r="A607" s="2" t="s">
        <v>358</v>
      </c>
      <c r="B607" s="47">
        <v>44331</v>
      </c>
      <c r="C607" s="2" t="s">
        <v>27</v>
      </c>
      <c r="D607" s="2" t="s">
        <v>49</v>
      </c>
      <c r="E607" s="2" t="s">
        <v>221</v>
      </c>
      <c r="F607" s="2" t="s">
        <v>2361</v>
      </c>
      <c r="G607" s="2" t="s">
        <v>3</v>
      </c>
      <c r="H607" s="2" t="s">
        <v>2362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2</v>
      </c>
      <c r="P607" s="2" t="s">
        <v>1</v>
      </c>
      <c r="Q607" s="1">
        <v>2469102929.9943995</v>
      </c>
      <c r="R607" s="1">
        <v>0</v>
      </c>
      <c r="S607" s="1">
        <v>1838919383.7000003</v>
      </c>
      <c r="T607" s="1">
        <v>0</v>
      </c>
      <c r="U607" s="2" t="s">
        <v>0</v>
      </c>
      <c r="V607" s="1">
        <v>0</v>
      </c>
      <c r="W607" s="1">
        <v>543261677.84000003</v>
      </c>
      <c r="X607" s="2" t="s">
        <v>9</v>
      </c>
      <c r="Y607" s="1">
        <v>86921868.454400018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41" t="s">
        <v>1</v>
      </c>
      <c r="AN607" s="2" t="s">
        <v>1</v>
      </c>
      <c r="AO607" s="141" t="s">
        <v>1</v>
      </c>
      <c r="AP607" s="2" t="s">
        <v>1</v>
      </c>
    </row>
    <row r="608" spans="1:42" x14ac:dyDescent="0.25">
      <c r="A608" s="2" t="s">
        <v>359</v>
      </c>
      <c r="B608" s="47">
        <v>44331</v>
      </c>
      <c r="C608" s="2" t="s">
        <v>27</v>
      </c>
      <c r="D608" s="2" t="s">
        <v>49</v>
      </c>
      <c r="E608" s="2" t="s">
        <v>221</v>
      </c>
      <c r="F608" s="2" t="s">
        <v>2363</v>
      </c>
      <c r="G608" s="2" t="s">
        <v>3</v>
      </c>
      <c r="H608" s="2" t="s">
        <v>2364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1154</v>
      </c>
      <c r="P608" s="2" t="s">
        <v>1155</v>
      </c>
      <c r="Q608" s="1">
        <v>6014832</v>
      </c>
      <c r="R608" s="1">
        <v>0</v>
      </c>
      <c r="S608" s="1">
        <v>0</v>
      </c>
      <c r="T608" s="1">
        <v>5185200</v>
      </c>
      <c r="U608" s="2" t="s">
        <v>9</v>
      </c>
      <c r="V608" s="1">
        <v>829632</v>
      </c>
      <c r="W608" s="1">
        <v>0</v>
      </c>
      <c r="X608" s="2" t="s">
        <v>0</v>
      </c>
      <c r="Y608" s="1">
        <v>0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41" t="s">
        <v>1</v>
      </c>
      <c r="AN608" s="2" t="s">
        <v>1</v>
      </c>
      <c r="AO608" s="141" t="s">
        <v>1</v>
      </c>
      <c r="AP608" s="2" t="s">
        <v>1</v>
      </c>
    </row>
    <row r="609" spans="1:42" x14ac:dyDescent="0.25">
      <c r="A609" s="2" t="s">
        <v>360</v>
      </c>
      <c r="B609" s="47">
        <v>44331</v>
      </c>
      <c r="C609" s="2" t="s">
        <v>27</v>
      </c>
      <c r="D609" s="2" t="s">
        <v>49</v>
      </c>
      <c r="E609" s="2" t="s">
        <v>221</v>
      </c>
      <c r="F609" s="2" t="s">
        <v>2361</v>
      </c>
      <c r="G609" s="2" t="s">
        <v>3</v>
      </c>
      <c r="H609" s="2" t="s">
        <v>2365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290433344.39999998</v>
      </c>
      <c r="R609" s="1">
        <v>0</v>
      </c>
      <c r="S609" s="1">
        <v>233852442</v>
      </c>
      <c r="T609" s="1">
        <v>0</v>
      </c>
      <c r="U609" s="2" t="s">
        <v>0</v>
      </c>
      <c r="V609" s="1">
        <v>0</v>
      </c>
      <c r="W609" s="1">
        <v>48776640</v>
      </c>
      <c r="X609" s="2" t="s">
        <v>9</v>
      </c>
      <c r="Y609" s="1">
        <v>7804262.3999999994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41" t="s">
        <v>1</v>
      </c>
      <c r="AN609" s="2" t="s">
        <v>1</v>
      </c>
      <c r="AO609" s="141" t="s">
        <v>1</v>
      </c>
      <c r="AP609" s="2" t="s">
        <v>1</v>
      </c>
    </row>
    <row r="610" spans="1:42" x14ac:dyDescent="0.25">
      <c r="A610" s="2" t="s">
        <v>270</v>
      </c>
      <c r="B610" s="47">
        <v>44317</v>
      </c>
      <c r="C610" s="2" t="s">
        <v>27</v>
      </c>
      <c r="D610" s="2" t="s">
        <v>33</v>
      </c>
      <c r="E610" s="2" t="s">
        <v>32</v>
      </c>
      <c r="F610" s="2" t="s">
        <v>1236</v>
      </c>
      <c r="G610" s="2" t="s">
        <v>3</v>
      </c>
      <c r="H610" s="2" t="s">
        <v>2366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1015</v>
      </c>
      <c r="P610" s="2" t="s">
        <v>1016</v>
      </c>
      <c r="Q610" s="1">
        <v>18378738</v>
      </c>
      <c r="R610" s="1">
        <v>0</v>
      </c>
      <c r="S610" s="1">
        <v>12360600</v>
      </c>
      <c r="T610" s="1">
        <v>5188050</v>
      </c>
      <c r="U610" s="2" t="s">
        <v>9</v>
      </c>
      <c r="V610" s="1">
        <v>830088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41" t="s">
        <v>1</v>
      </c>
      <c r="AN610" s="2" t="s">
        <v>1</v>
      </c>
      <c r="AO610" s="141" t="s">
        <v>1</v>
      </c>
      <c r="AP610" s="2" t="s">
        <v>1</v>
      </c>
    </row>
    <row r="611" spans="1:42" x14ac:dyDescent="0.25">
      <c r="A611" s="2" t="s">
        <v>269</v>
      </c>
      <c r="B611" s="47">
        <v>44317</v>
      </c>
      <c r="C611" s="2" t="s">
        <v>27</v>
      </c>
      <c r="D611" s="2" t="s">
        <v>33</v>
      </c>
      <c r="E611" s="2" t="s">
        <v>32</v>
      </c>
      <c r="F611" s="2" t="s">
        <v>2367</v>
      </c>
      <c r="G611" s="2" t="s">
        <v>3</v>
      </c>
      <c r="H611" s="2" t="s">
        <v>2368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1724552746.8046002</v>
      </c>
      <c r="R611" s="1">
        <v>0</v>
      </c>
      <c r="S611" s="1">
        <v>1164834772.8249998</v>
      </c>
      <c r="T611" s="1">
        <v>0</v>
      </c>
      <c r="U611" s="2" t="s">
        <v>0</v>
      </c>
      <c r="V611" s="1">
        <v>0</v>
      </c>
      <c r="W611" s="1">
        <v>482515494.81</v>
      </c>
      <c r="X611" s="2" t="s">
        <v>9</v>
      </c>
      <c r="Y611" s="1">
        <v>77202479.16960001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41" t="s">
        <v>1</v>
      </c>
      <c r="AN611" s="2" t="s">
        <v>1</v>
      </c>
      <c r="AO611" s="141" t="s">
        <v>1</v>
      </c>
      <c r="AP611" s="2" t="s">
        <v>1</v>
      </c>
    </row>
    <row r="612" spans="1:42" x14ac:dyDescent="0.25">
      <c r="A612" s="2" t="s">
        <v>268</v>
      </c>
      <c r="B612" s="47">
        <v>44317</v>
      </c>
      <c r="C612" s="2" t="s">
        <v>27</v>
      </c>
      <c r="D612" s="2" t="s">
        <v>33</v>
      </c>
      <c r="E612" s="2" t="s">
        <v>32</v>
      </c>
      <c r="F612" s="2" t="s">
        <v>1246</v>
      </c>
      <c r="G612" s="2" t="s">
        <v>3</v>
      </c>
      <c r="H612" s="2" t="s">
        <v>2369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1040</v>
      </c>
      <c r="P612" s="2" t="s">
        <v>1041</v>
      </c>
      <c r="Q612" s="1">
        <v>34239726.674999997</v>
      </c>
      <c r="R612" s="1">
        <v>0</v>
      </c>
      <c r="S612" s="1">
        <v>34239726.674999997</v>
      </c>
      <c r="T612" s="1">
        <v>0</v>
      </c>
      <c r="U612" s="2" t="s">
        <v>0</v>
      </c>
      <c r="V612" s="1">
        <v>0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41" t="s">
        <v>1</v>
      </c>
      <c r="AN612" s="2" t="s">
        <v>1</v>
      </c>
      <c r="AO612" s="141" t="s">
        <v>1</v>
      </c>
      <c r="AP612" s="2" t="s">
        <v>1</v>
      </c>
    </row>
    <row r="613" spans="1:42" x14ac:dyDescent="0.25">
      <c r="A613" s="2" t="s">
        <v>267</v>
      </c>
      <c r="B613" s="47">
        <v>44317</v>
      </c>
      <c r="C613" s="2" t="s">
        <v>27</v>
      </c>
      <c r="D613" s="2" t="s">
        <v>33</v>
      </c>
      <c r="E613" s="2" t="s">
        <v>32</v>
      </c>
      <c r="F613" s="2" t="s">
        <v>2194</v>
      </c>
      <c r="G613" s="2" t="s">
        <v>3</v>
      </c>
      <c r="H613" s="2" t="s">
        <v>2370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934418371.97599971</v>
      </c>
      <c r="R613" s="1">
        <v>0</v>
      </c>
      <c r="S613" s="1">
        <v>749309129</v>
      </c>
      <c r="T613" s="1">
        <v>0</v>
      </c>
      <c r="U613" s="2" t="s">
        <v>0</v>
      </c>
      <c r="V613" s="1">
        <v>0</v>
      </c>
      <c r="W613" s="1">
        <v>159576933.59999999</v>
      </c>
      <c r="X613" s="2" t="s">
        <v>9</v>
      </c>
      <c r="Y613" s="1">
        <v>25532309.376000002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41" t="s">
        <v>1</v>
      </c>
      <c r="AN613" s="2" t="s">
        <v>1</v>
      </c>
      <c r="AO613" s="141" t="s">
        <v>1</v>
      </c>
      <c r="AP613" s="2" t="s">
        <v>1</v>
      </c>
    </row>
    <row r="614" spans="1:42" x14ac:dyDescent="0.25">
      <c r="A614" s="2" t="s">
        <v>256</v>
      </c>
      <c r="B614" s="47">
        <v>44318</v>
      </c>
      <c r="C614" s="2" t="s">
        <v>27</v>
      </c>
      <c r="D614" s="2" t="s">
        <v>33</v>
      </c>
      <c r="E614" s="2" t="s">
        <v>32</v>
      </c>
      <c r="F614" s="2" t="s">
        <v>2196</v>
      </c>
      <c r="G614" s="2" t="s">
        <v>3</v>
      </c>
      <c r="H614" s="2" t="s">
        <v>2371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934892134.52199972</v>
      </c>
      <c r="R614" s="1">
        <v>0</v>
      </c>
      <c r="S614" s="1">
        <v>759824269.89999986</v>
      </c>
      <c r="T614" s="1">
        <v>0</v>
      </c>
      <c r="U614" s="2" t="s">
        <v>0</v>
      </c>
      <c r="V614" s="1">
        <v>0</v>
      </c>
      <c r="W614" s="1">
        <v>150920572.94999999</v>
      </c>
      <c r="X614" s="2" t="s">
        <v>9</v>
      </c>
      <c r="Y614" s="1">
        <v>24147291.672000002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41" t="s">
        <v>1</v>
      </c>
      <c r="AN614" s="2" t="s">
        <v>1</v>
      </c>
      <c r="AO614" s="141" t="s">
        <v>1</v>
      </c>
      <c r="AP614" s="2" t="s">
        <v>1</v>
      </c>
    </row>
    <row r="615" spans="1:42" x14ac:dyDescent="0.25">
      <c r="A615" s="2" t="s">
        <v>255</v>
      </c>
      <c r="B615" s="47">
        <v>44318</v>
      </c>
      <c r="C615" s="2" t="s">
        <v>27</v>
      </c>
      <c r="D615" s="2" t="s">
        <v>33</v>
      </c>
      <c r="E615" s="2" t="s">
        <v>32</v>
      </c>
      <c r="F615" s="2" t="s">
        <v>1258</v>
      </c>
      <c r="G615" s="2" t="s">
        <v>13</v>
      </c>
      <c r="H615" s="2" t="s">
        <v>1</v>
      </c>
      <c r="I615" s="1" t="s">
        <v>1190</v>
      </c>
      <c r="J615" s="1" t="s">
        <v>1</v>
      </c>
      <c r="K615" s="1" t="s">
        <v>2372</v>
      </c>
      <c r="L615" s="1" t="s">
        <v>2373</v>
      </c>
      <c r="M615" s="1">
        <v>19393058.48</v>
      </c>
      <c r="N615" s="2" t="s">
        <v>12</v>
      </c>
      <c r="O615" s="2" t="s">
        <v>2374</v>
      </c>
      <c r="P615" s="2" t="s">
        <v>2375</v>
      </c>
      <c r="Q615" s="1">
        <v>-1097712</v>
      </c>
      <c r="R615" s="1">
        <v>0</v>
      </c>
      <c r="S615" s="1">
        <v>-1097712</v>
      </c>
      <c r="T615" s="1">
        <v>0</v>
      </c>
      <c r="U615" s="2" t="s">
        <v>0</v>
      </c>
      <c r="V615" s="1">
        <v>0</v>
      </c>
      <c r="W615" s="1">
        <v>0</v>
      </c>
      <c r="X615" s="2" t="s">
        <v>0</v>
      </c>
      <c r="Y615" s="1">
        <v>0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41" t="s">
        <v>1</v>
      </c>
      <c r="AN615" s="2" t="s">
        <v>1</v>
      </c>
      <c r="AO615" s="141" t="s">
        <v>1</v>
      </c>
      <c r="AP615" s="2" t="s">
        <v>1</v>
      </c>
    </row>
    <row r="616" spans="1:42" x14ac:dyDescent="0.25">
      <c r="A616" s="2" t="s">
        <v>245</v>
      </c>
      <c r="B616" s="47">
        <v>44319</v>
      </c>
      <c r="C616" s="2" t="s">
        <v>27</v>
      </c>
      <c r="D616" s="2" t="s">
        <v>33</v>
      </c>
      <c r="E616" s="2" t="s">
        <v>32</v>
      </c>
      <c r="F616" s="2" t="s">
        <v>2201</v>
      </c>
      <c r="G616" s="2" t="s">
        <v>3</v>
      </c>
      <c r="H616" s="2" t="s">
        <v>2376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851950801.2141999</v>
      </c>
      <c r="R616" s="1">
        <v>0</v>
      </c>
      <c r="S616" s="1">
        <v>404898227.36499995</v>
      </c>
      <c r="T616" s="1">
        <v>0</v>
      </c>
      <c r="U616" s="2" t="s">
        <v>0</v>
      </c>
      <c r="V616" s="1">
        <v>0</v>
      </c>
      <c r="W616" s="1">
        <v>385390149.87000006</v>
      </c>
      <c r="X616" s="2" t="s">
        <v>9</v>
      </c>
      <c r="Y616" s="1">
        <v>61662423.979200013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41" t="s">
        <v>1</v>
      </c>
      <c r="AN616" s="2" t="s">
        <v>1</v>
      </c>
      <c r="AO616" s="141" t="s">
        <v>1</v>
      </c>
      <c r="AP616" s="2" t="s">
        <v>1</v>
      </c>
    </row>
    <row r="617" spans="1:42" x14ac:dyDescent="0.25">
      <c r="A617" s="2" t="s">
        <v>244</v>
      </c>
      <c r="B617" s="47">
        <v>44319</v>
      </c>
      <c r="C617" s="2" t="s">
        <v>27</v>
      </c>
      <c r="D617" s="2" t="s">
        <v>33</v>
      </c>
      <c r="E617" s="2" t="s">
        <v>32</v>
      </c>
      <c r="F617" s="2" t="s">
        <v>1264</v>
      </c>
      <c r="G617" s="2" t="s">
        <v>3</v>
      </c>
      <c r="H617" s="2" t="s">
        <v>2377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1012</v>
      </c>
      <c r="P617" s="2" t="s">
        <v>1013</v>
      </c>
      <c r="Q617" s="1">
        <v>122037797.63699999</v>
      </c>
      <c r="R617" s="1">
        <v>0</v>
      </c>
      <c r="S617" s="1">
        <v>59929561.125</v>
      </c>
      <c r="T617" s="1">
        <v>53541583.200000003</v>
      </c>
      <c r="U617" s="2" t="s">
        <v>9</v>
      </c>
      <c r="V617" s="1">
        <v>8566653.3120000008</v>
      </c>
      <c r="W617" s="1">
        <v>0</v>
      </c>
      <c r="X617" s="2" t="s">
        <v>0</v>
      </c>
      <c r="Y617" s="1">
        <v>0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41" t="s">
        <v>1</v>
      </c>
      <c r="AN617" s="2" t="s">
        <v>1</v>
      </c>
      <c r="AO617" s="141" t="s">
        <v>1</v>
      </c>
      <c r="AP617" s="2" t="s">
        <v>1</v>
      </c>
    </row>
    <row r="618" spans="1:42" x14ac:dyDescent="0.25">
      <c r="A618" s="2" t="s">
        <v>243</v>
      </c>
      <c r="B618" s="47">
        <v>44319</v>
      </c>
      <c r="C618" s="2" t="s">
        <v>27</v>
      </c>
      <c r="D618" s="2" t="s">
        <v>33</v>
      </c>
      <c r="E618" s="2" t="s">
        <v>32</v>
      </c>
      <c r="F618" s="2" t="s">
        <v>2201</v>
      </c>
      <c r="G618" s="2" t="s">
        <v>3</v>
      </c>
      <c r="H618" s="2" t="s">
        <v>2378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105948799.98</v>
      </c>
      <c r="R618" s="1">
        <v>0</v>
      </c>
      <c r="S618" s="1">
        <v>74775174</v>
      </c>
      <c r="T618" s="1">
        <v>0</v>
      </c>
      <c r="U618" s="2" t="s">
        <v>0</v>
      </c>
      <c r="V618" s="1">
        <v>0</v>
      </c>
      <c r="W618" s="1">
        <v>26873815.5</v>
      </c>
      <c r="X618" s="2" t="s">
        <v>9</v>
      </c>
      <c r="Y618" s="1">
        <v>4299810.4799999995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41" t="s">
        <v>1</v>
      </c>
      <c r="AN618" s="2" t="s">
        <v>1</v>
      </c>
      <c r="AO618" s="141" t="s">
        <v>1</v>
      </c>
      <c r="AP618" s="2" t="s">
        <v>1</v>
      </c>
    </row>
    <row r="619" spans="1:42" x14ac:dyDescent="0.25">
      <c r="A619" s="2" t="s">
        <v>229</v>
      </c>
      <c r="B619" s="47">
        <v>44320</v>
      </c>
      <c r="C619" s="2" t="s">
        <v>27</v>
      </c>
      <c r="D619" s="2" t="s">
        <v>33</v>
      </c>
      <c r="E619" s="2" t="s">
        <v>32</v>
      </c>
      <c r="F619" s="2" t="s">
        <v>2211</v>
      </c>
      <c r="G619" s="2" t="s">
        <v>3</v>
      </c>
      <c r="H619" s="2" t="s">
        <v>2379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527904338.31400001</v>
      </c>
      <c r="R619" s="1">
        <v>0</v>
      </c>
      <c r="S619" s="1">
        <v>351268408.95000005</v>
      </c>
      <c r="T619" s="1">
        <v>0</v>
      </c>
      <c r="U619" s="2" t="s">
        <v>0</v>
      </c>
      <c r="V619" s="1">
        <v>0</v>
      </c>
      <c r="W619" s="1">
        <v>152272352.89999998</v>
      </c>
      <c r="X619" s="2" t="s">
        <v>9</v>
      </c>
      <c r="Y619" s="1">
        <v>24363576.463999998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41" t="s">
        <v>1</v>
      </c>
      <c r="AN619" s="2" t="s">
        <v>1</v>
      </c>
      <c r="AO619" s="141" t="s">
        <v>1</v>
      </c>
      <c r="AP619" s="2" t="s">
        <v>1</v>
      </c>
    </row>
    <row r="620" spans="1:42" x14ac:dyDescent="0.25">
      <c r="A620" s="2" t="s">
        <v>228</v>
      </c>
      <c r="B620" s="47">
        <v>44320</v>
      </c>
      <c r="C620" s="2" t="s">
        <v>27</v>
      </c>
      <c r="D620" s="2" t="s">
        <v>33</v>
      </c>
      <c r="E620" s="2" t="s">
        <v>32</v>
      </c>
      <c r="F620" s="2" t="s">
        <v>1275</v>
      </c>
      <c r="G620" s="2" t="s">
        <v>3</v>
      </c>
      <c r="H620" s="2" t="s">
        <v>2380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2191</v>
      </c>
      <c r="P620" s="2" t="s">
        <v>2192</v>
      </c>
      <c r="Q620" s="1">
        <v>32016023.550000001</v>
      </c>
      <c r="R620" s="1">
        <v>0</v>
      </c>
      <c r="S620" s="1">
        <v>32016023.550000001</v>
      </c>
      <c r="T620" s="1">
        <v>0</v>
      </c>
      <c r="U620" s="2" t="s">
        <v>0</v>
      </c>
      <c r="V620" s="1">
        <v>0</v>
      </c>
      <c r="W620" s="1">
        <v>0</v>
      </c>
      <c r="X620" s="2" t="s">
        <v>0</v>
      </c>
      <c r="Y620" s="1">
        <v>0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41" t="s">
        <v>1</v>
      </c>
      <c r="AN620" s="2" t="s">
        <v>1</v>
      </c>
      <c r="AO620" s="141" t="s">
        <v>1</v>
      </c>
      <c r="AP620" s="2" t="s">
        <v>1</v>
      </c>
    </row>
    <row r="621" spans="1:42" x14ac:dyDescent="0.25">
      <c r="A621" s="2" t="s">
        <v>227</v>
      </c>
      <c r="B621" s="47">
        <v>44320</v>
      </c>
      <c r="C621" s="2" t="s">
        <v>27</v>
      </c>
      <c r="D621" s="2" t="s">
        <v>33</v>
      </c>
      <c r="E621" s="2" t="s">
        <v>32</v>
      </c>
      <c r="F621" s="2" t="s">
        <v>2211</v>
      </c>
      <c r="G621" s="2" t="s">
        <v>3</v>
      </c>
      <c r="H621" s="2" t="s">
        <v>2381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234212757.53100002</v>
      </c>
      <c r="R621" s="1">
        <v>0</v>
      </c>
      <c r="S621" s="1">
        <v>169346898.37500003</v>
      </c>
      <c r="T621" s="1">
        <v>0</v>
      </c>
      <c r="U621" s="2" t="s">
        <v>0</v>
      </c>
      <c r="V621" s="1">
        <v>0</v>
      </c>
      <c r="W621" s="1">
        <v>55918844.100000001</v>
      </c>
      <c r="X621" s="2" t="s">
        <v>9</v>
      </c>
      <c r="Y621" s="1">
        <v>8947015.0559999999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41" t="s">
        <v>1</v>
      </c>
      <c r="AN621" s="2" t="s">
        <v>1</v>
      </c>
      <c r="AO621" s="141" t="s">
        <v>1</v>
      </c>
      <c r="AP621" s="2" t="s">
        <v>1</v>
      </c>
    </row>
    <row r="622" spans="1:42" x14ac:dyDescent="0.25">
      <c r="A622" s="2" t="s">
        <v>226</v>
      </c>
      <c r="B622" s="47">
        <v>44320</v>
      </c>
      <c r="C622" s="2" t="s">
        <v>27</v>
      </c>
      <c r="D622" s="2" t="s">
        <v>33</v>
      </c>
      <c r="E622" s="2" t="s">
        <v>32</v>
      </c>
      <c r="F622" s="2" t="s">
        <v>1275</v>
      </c>
      <c r="G622" s="2" t="s">
        <v>3</v>
      </c>
      <c r="H622" s="2" t="s">
        <v>2382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960</v>
      </c>
      <c r="P622" s="2" t="s">
        <v>961</v>
      </c>
      <c r="Q622" s="1">
        <v>52617770.100000001</v>
      </c>
      <c r="R622" s="1">
        <v>0</v>
      </c>
      <c r="S622" s="1">
        <v>30284887.5</v>
      </c>
      <c r="T622" s="1">
        <v>19252485</v>
      </c>
      <c r="U622" s="2" t="s">
        <v>9</v>
      </c>
      <c r="V622" s="1">
        <v>3080397.6</v>
      </c>
      <c r="W622" s="1">
        <v>0</v>
      </c>
      <c r="X622" s="2" t="s">
        <v>0</v>
      </c>
      <c r="Y622" s="1">
        <v>0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41" t="s">
        <v>1</v>
      </c>
      <c r="AN622" s="2" t="s">
        <v>1</v>
      </c>
      <c r="AO622" s="141" t="s">
        <v>1</v>
      </c>
      <c r="AP622" s="2" t="s">
        <v>1</v>
      </c>
    </row>
    <row r="623" spans="1:42" x14ac:dyDescent="0.25">
      <c r="A623" s="2" t="s">
        <v>225</v>
      </c>
      <c r="B623" s="47">
        <v>44320</v>
      </c>
      <c r="C623" s="2" t="s">
        <v>27</v>
      </c>
      <c r="D623" s="2" t="s">
        <v>33</v>
      </c>
      <c r="E623" s="2" t="s">
        <v>32</v>
      </c>
      <c r="F623" s="2" t="s">
        <v>2211</v>
      </c>
      <c r="G623" s="2" t="s">
        <v>3</v>
      </c>
      <c r="H623" s="2" t="s">
        <v>2383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430929046.287</v>
      </c>
      <c r="R623" s="1">
        <v>0</v>
      </c>
      <c r="S623" s="1">
        <v>249994237.05000001</v>
      </c>
      <c r="T623" s="1">
        <v>0</v>
      </c>
      <c r="U623" s="2" t="s">
        <v>0</v>
      </c>
      <c r="V623" s="1">
        <v>0</v>
      </c>
      <c r="W623" s="1">
        <v>155978283.82499999</v>
      </c>
      <c r="X623" s="2" t="s">
        <v>0</v>
      </c>
      <c r="Y623" s="1">
        <v>24956525.412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41" t="s">
        <v>1</v>
      </c>
      <c r="AN623" s="2" t="s">
        <v>1</v>
      </c>
      <c r="AO623" s="141" t="s">
        <v>1</v>
      </c>
      <c r="AP623" s="2" t="s">
        <v>1</v>
      </c>
    </row>
    <row r="624" spans="1:42" x14ac:dyDescent="0.25">
      <c r="A624" s="2" t="s">
        <v>224</v>
      </c>
      <c r="B624" s="47">
        <v>44320</v>
      </c>
      <c r="C624" s="2" t="s">
        <v>27</v>
      </c>
      <c r="D624" s="2" t="s">
        <v>33</v>
      </c>
      <c r="E624" s="2" t="s">
        <v>32</v>
      </c>
      <c r="F624" s="2" t="s">
        <v>1275</v>
      </c>
      <c r="G624" s="2" t="s">
        <v>3</v>
      </c>
      <c r="H624" s="2" t="s">
        <v>2384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2385</v>
      </c>
      <c r="P624" s="2" t="s">
        <v>2386</v>
      </c>
      <c r="Q624" s="1">
        <v>78084858.599999994</v>
      </c>
      <c r="R624" s="1">
        <v>0</v>
      </c>
      <c r="S624" s="1">
        <v>36151920</v>
      </c>
      <c r="T624" s="1">
        <v>36149085</v>
      </c>
      <c r="U624" s="2" t="s">
        <v>9</v>
      </c>
      <c r="V624" s="1">
        <v>5783853.5999999996</v>
      </c>
      <c r="W624" s="1">
        <v>0</v>
      </c>
      <c r="X624" s="2" t="s">
        <v>0</v>
      </c>
      <c r="Y624" s="1">
        <v>0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41" t="s">
        <v>1</v>
      </c>
      <c r="AN624" s="2" t="s">
        <v>1</v>
      </c>
      <c r="AO624" s="141" t="s">
        <v>1</v>
      </c>
      <c r="AP624" s="2" t="s">
        <v>1</v>
      </c>
    </row>
    <row r="625" spans="1:42" x14ac:dyDescent="0.25">
      <c r="A625" s="2" t="s">
        <v>168</v>
      </c>
      <c r="B625" s="47">
        <v>44322</v>
      </c>
      <c r="C625" s="2" t="s">
        <v>27</v>
      </c>
      <c r="D625" s="2" t="s">
        <v>33</v>
      </c>
      <c r="E625" s="2" t="s">
        <v>32</v>
      </c>
      <c r="F625" s="2" t="s">
        <v>2213</v>
      </c>
      <c r="G625" s="2" t="s">
        <v>3</v>
      </c>
      <c r="H625" s="2" t="s">
        <v>2387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822651229.5644002</v>
      </c>
      <c r="R625" s="1">
        <v>0</v>
      </c>
      <c r="S625" s="1">
        <v>523343904.49999988</v>
      </c>
      <c r="T625" s="1">
        <v>0</v>
      </c>
      <c r="U625" s="2" t="s">
        <v>0</v>
      </c>
      <c r="V625" s="1">
        <v>0</v>
      </c>
      <c r="W625" s="1">
        <v>258023556.09</v>
      </c>
      <c r="X625" s="2" t="s">
        <v>9</v>
      </c>
      <c r="Y625" s="1">
        <v>41283768.974399999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41" t="s">
        <v>1</v>
      </c>
      <c r="AN625" s="2" t="s">
        <v>1</v>
      </c>
      <c r="AO625" s="141" t="s">
        <v>1</v>
      </c>
      <c r="AP625" s="2" t="s">
        <v>1</v>
      </c>
    </row>
    <row r="626" spans="1:42" x14ac:dyDescent="0.25">
      <c r="A626" s="2" t="s">
        <v>167</v>
      </c>
      <c r="B626" s="47">
        <v>44322</v>
      </c>
      <c r="C626" s="2" t="s">
        <v>27</v>
      </c>
      <c r="D626" s="2" t="s">
        <v>33</v>
      </c>
      <c r="E626" s="2" t="s">
        <v>32</v>
      </c>
      <c r="F626" s="2" t="s">
        <v>2215</v>
      </c>
      <c r="G626" s="2" t="s">
        <v>13</v>
      </c>
      <c r="H626" s="2" t="s">
        <v>1</v>
      </c>
      <c r="I626" s="1" t="s">
        <v>1202</v>
      </c>
      <c r="J626" s="1" t="s">
        <v>1</v>
      </c>
      <c r="K626" s="1" t="s">
        <v>2388</v>
      </c>
      <c r="L626" s="1" t="s">
        <v>2149</v>
      </c>
      <c r="M626" s="1">
        <v>100374079.3</v>
      </c>
      <c r="N626" s="2" t="s">
        <v>12</v>
      </c>
      <c r="O626" s="2" t="s">
        <v>2389</v>
      </c>
      <c r="P626" s="2" t="s">
        <v>2390</v>
      </c>
      <c r="Q626" s="1">
        <v>-15440600</v>
      </c>
      <c r="R626" s="1">
        <v>0</v>
      </c>
      <c r="S626" s="1">
        <v>-15440600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41" t="s">
        <v>1</v>
      </c>
      <c r="AN626" s="2" t="s">
        <v>1</v>
      </c>
      <c r="AO626" s="141" t="s">
        <v>1</v>
      </c>
      <c r="AP626" s="2" t="s">
        <v>1</v>
      </c>
    </row>
    <row r="627" spans="1:42" x14ac:dyDescent="0.25">
      <c r="A627" s="2" t="s">
        <v>155</v>
      </c>
      <c r="B627" s="47">
        <v>44323</v>
      </c>
      <c r="C627" s="2" t="s">
        <v>27</v>
      </c>
      <c r="D627" s="2" t="s">
        <v>33</v>
      </c>
      <c r="E627" s="2" t="s">
        <v>32</v>
      </c>
      <c r="F627" s="2" t="s">
        <v>2224</v>
      </c>
      <c r="G627" s="2" t="s">
        <v>3</v>
      </c>
      <c r="H627" s="2" t="s">
        <v>2391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19252103.5</v>
      </c>
      <c r="R627" s="1">
        <v>0</v>
      </c>
      <c r="S627" s="1">
        <v>18902537.5</v>
      </c>
      <c r="T627" s="1">
        <v>0</v>
      </c>
      <c r="U627" s="2" t="s">
        <v>0</v>
      </c>
      <c r="V627" s="1">
        <v>0</v>
      </c>
      <c r="W627" s="1">
        <v>301350</v>
      </c>
      <c r="X627" s="2" t="s">
        <v>0</v>
      </c>
      <c r="Y627" s="1">
        <v>48216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41" t="s">
        <v>1</v>
      </c>
      <c r="AN627" s="2" t="s">
        <v>1</v>
      </c>
      <c r="AO627" s="141" t="s">
        <v>1</v>
      </c>
      <c r="AP627" s="2" t="s">
        <v>1</v>
      </c>
    </row>
    <row r="628" spans="1:42" x14ac:dyDescent="0.25">
      <c r="A628" s="2" t="s">
        <v>154</v>
      </c>
      <c r="B628" s="47">
        <v>44323</v>
      </c>
      <c r="C628" s="2" t="s">
        <v>27</v>
      </c>
      <c r="D628" s="2" t="s">
        <v>33</v>
      </c>
      <c r="E628" s="2" t="s">
        <v>32</v>
      </c>
      <c r="F628" s="2" t="s">
        <v>2226</v>
      </c>
      <c r="G628" s="2" t="s">
        <v>3</v>
      </c>
      <c r="H628" s="2" t="s">
        <v>2392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2393</v>
      </c>
      <c r="P628" s="2" t="s">
        <v>2394</v>
      </c>
      <c r="Q628" s="1">
        <v>11275885.6</v>
      </c>
      <c r="R628" s="1">
        <v>0</v>
      </c>
      <c r="S628" s="1">
        <v>8968750</v>
      </c>
      <c r="T628" s="1">
        <v>1988910</v>
      </c>
      <c r="U628" s="2" t="s">
        <v>9</v>
      </c>
      <c r="V628" s="1">
        <v>318225.59999999998</v>
      </c>
      <c r="W628" s="1">
        <v>0</v>
      </c>
      <c r="X628" s="2" t="s">
        <v>0</v>
      </c>
      <c r="Y628" s="1">
        <v>0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41" t="s">
        <v>1</v>
      </c>
      <c r="AN628" s="2" t="s">
        <v>1</v>
      </c>
      <c r="AO628" s="141" t="s">
        <v>1</v>
      </c>
      <c r="AP628" s="2" t="s">
        <v>1</v>
      </c>
    </row>
    <row r="629" spans="1:42" x14ac:dyDescent="0.25">
      <c r="A629" s="2" t="s">
        <v>153</v>
      </c>
      <c r="B629" s="47">
        <v>44323</v>
      </c>
      <c r="C629" s="2" t="s">
        <v>27</v>
      </c>
      <c r="D629" s="2" t="s">
        <v>33</v>
      </c>
      <c r="E629" s="2" t="s">
        <v>32</v>
      </c>
      <c r="F629" s="2" t="s">
        <v>2224</v>
      </c>
      <c r="G629" s="2" t="s">
        <v>3</v>
      </c>
      <c r="H629" s="2" t="s">
        <v>2395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2</v>
      </c>
      <c r="P629" s="2" t="s">
        <v>1</v>
      </c>
      <c r="Q629" s="1">
        <v>897070859.85959983</v>
      </c>
      <c r="R629" s="1">
        <v>0</v>
      </c>
      <c r="S629" s="1">
        <v>561737408.45000005</v>
      </c>
      <c r="T629" s="1">
        <v>0</v>
      </c>
      <c r="U629" s="2" t="s">
        <v>0</v>
      </c>
      <c r="V629" s="1">
        <v>0</v>
      </c>
      <c r="W629" s="1">
        <v>289080561.56</v>
      </c>
      <c r="X629" s="2" t="s">
        <v>9</v>
      </c>
      <c r="Y629" s="1">
        <v>46252889.849599987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41" t="s">
        <v>1</v>
      </c>
      <c r="AN629" s="2" t="s">
        <v>1</v>
      </c>
      <c r="AO629" s="141" t="s">
        <v>1</v>
      </c>
      <c r="AP629" s="2" t="s">
        <v>1</v>
      </c>
    </row>
    <row r="630" spans="1:42" x14ac:dyDescent="0.25">
      <c r="A630" s="2" t="s">
        <v>130</v>
      </c>
      <c r="B630" s="47">
        <v>44324</v>
      </c>
      <c r="C630" s="2" t="s">
        <v>27</v>
      </c>
      <c r="D630" s="2" t="s">
        <v>33</v>
      </c>
      <c r="E630" s="2" t="s">
        <v>32</v>
      </c>
      <c r="F630" s="2" t="s">
        <v>2233</v>
      </c>
      <c r="G630" s="2" t="s">
        <v>3</v>
      </c>
      <c r="H630" s="2" t="s">
        <v>2396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2397</v>
      </c>
      <c r="P630" s="2" t="s">
        <v>2398</v>
      </c>
      <c r="Q630" s="1">
        <v>17986600</v>
      </c>
      <c r="R630" s="1">
        <v>0</v>
      </c>
      <c r="S630" s="1">
        <v>17986600</v>
      </c>
      <c r="T630" s="1">
        <v>0</v>
      </c>
      <c r="U630" s="2" t="s">
        <v>0</v>
      </c>
      <c r="V630" s="1">
        <v>0</v>
      </c>
      <c r="W630" s="1">
        <v>0</v>
      </c>
      <c r="X630" s="2" t="s">
        <v>0</v>
      </c>
      <c r="Y630" s="1">
        <v>0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41" t="s">
        <v>1</v>
      </c>
      <c r="AN630" s="2" t="s">
        <v>1</v>
      </c>
      <c r="AO630" s="141" t="s">
        <v>1</v>
      </c>
      <c r="AP630" s="2" t="s">
        <v>1</v>
      </c>
    </row>
    <row r="631" spans="1:42" x14ac:dyDescent="0.25">
      <c r="A631" s="2" t="s">
        <v>132</v>
      </c>
      <c r="B631" s="47">
        <v>44324</v>
      </c>
      <c r="C631" s="2" t="s">
        <v>27</v>
      </c>
      <c r="D631" s="2" t="s">
        <v>33</v>
      </c>
      <c r="E631" s="2" t="s">
        <v>32</v>
      </c>
      <c r="F631" s="2" t="s">
        <v>2233</v>
      </c>
      <c r="G631" s="2" t="s">
        <v>3</v>
      </c>
      <c r="H631" s="2" t="s">
        <v>2399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2</v>
      </c>
      <c r="P631" s="2" t="s">
        <v>1</v>
      </c>
      <c r="Q631" s="1">
        <v>1259514566.6048</v>
      </c>
      <c r="R631" s="1">
        <v>0</v>
      </c>
      <c r="S631" s="1">
        <v>904822960.70000005</v>
      </c>
      <c r="T631" s="1">
        <v>0</v>
      </c>
      <c r="U631" s="2" t="s">
        <v>0</v>
      </c>
      <c r="V631" s="1">
        <v>0</v>
      </c>
      <c r="W631" s="1">
        <v>305768625.77999997</v>
      </c>
      <c r="X631" s="2" t="s">
        <v>0</v>
      </c>
      <c r="Y631" s="1">
        <v>48922980.124799989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41" t="s">
        <v>1</v>
      </c>
      <c r="AN631" s="2" t="s">
        <v>1</v>
      </c>
      <c r="AO631" s="141" t="s">
        <v>1</v>
      </c>
      <c r="AP631" s="2" t="s">
        <v>1</v>
      </c>
    </row>
    <row r="632" spans="1:42" x14ac:dyDescent="0.25">
      <c r="A632" s="2" t="s">
        <v>131</v>
      </c>
      <c r="B632" s="47">
        <v>44324</v>
      </c>
      <c r="C632" s="2" t="s">
        <v>27</v>
      </c>
      <c r="D632" s="2" t="s">
        <v>33</v>
      </c>
      <c r="E632" s="2" t="s">
        <v>32</v>
      </c>
      <c r="F632" s="2" t="s">
        <v>2233</v>
      </c>
      <c r="G632" s="2" t="s">
        <v>3</v>
      </c>
      <c r="H632" s="2" t="s">
        <v>2400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433344211.31800008</v>
      </c>
      <c r="R632" s="1">
        <v>0</v>
      </c>
      <c r="S632" s="1">
        <v>247320450.5</v>
      </c>
      <c r="T632" s="1">
        <v>0</v>
      </c>
      <c r="U632" s="2" t="s">
        <v>0</v>
      </c>
      <c r="V632" s="1">
        <v>0</v>
      </c>
      <c r="W632" s="1">
        <v>160365311.05000001</v>
      </c>
      <c r="X632" s="2" t="s">
        <v>0</v>
      </c>
      <c r="Y632" s="1">
        <v>25658449.767999999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41" t="s">
        <v>1</v>
      </c>
      <c r="AN632" s="2" t="s">
        <v>1</v>
      </c>
      <c r="AO632" s="141" t="s">
        <v>1</v>
      </c>
      <c r="AP632" s="2" t="s">
        <v>1</v>
      </c>
    </row>
    <row r="633" spans="1:42" x14ac:dyDescent="0.25">
      <c r="A633" s="2" t="s">
        <v>129</v>
      </c>
      <c r="B633" s="47">
        <v>44324</v>
      </c>
      <c r="C633" s="2" t="s">
        <v>27</v>
      </c>
      <c r="D633" s="2" t="s">
        <v>33</v>
      </c>
      <c r="E633" s="2" t="s">
        <v>32</v>
      </c>
      <c r="F633" s="2" t="s">
        <v>2235</v>
      </c>
      <c r="G633" s="2" t="s">
        <v>13</v>
      </c>
      <c r="H633" s="2" t="s">
        <v>1</v>
      </c>
      <c r="I633" s="1" t="s">
        <v>1216</v>
      </c>
      <c r="J633" s="1" t="s">
        <v>1</v>
      </c>
      <c r="K633" s="1" t="s">
        <v>2401</v>
      </c>
      <c r="L633" s="1" t="s">
        <v>2208</v>
      </c>
      <c r="M633" s="1">
        <v>124926043.06</v>
      </c>
      <c r="N633" s="2" t="s">
        <v>12</v>
      </c>
      <c r="O633" s="2" t="s">
        <v>2402</v>
      </c>
      <c r="P633" s="2" t="s">
        <v>2403</v>
      </c>
      <c r="Q633" s="1">
        <v>-10073700</v>
      </c>
      <c r="R633" s="1">
        <v>0</v>
      </c>
      <c r="S633" s="1">
        <v>-10073700</v>
      </c>
      <c r="T633" s="1">
        <v>0</v>
      </c>
      <c r="U633" s="2" t="s">
        <v>0</v>
      </c>
      <c r="V633" s="1">
        <v>0</v>
      </c>
      <c r="W633" s="1">
        <v>0</v>
      </c>
      <c r="X633" s="2" t="s">
        <v>0</v>
      </c>
      <c r="Y633" s="1">
        <v>0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41" t="s">
        <v>1</v>
      </c>
      <c r="AN633" s="2" t="s">
        <v>1</v>
      </c>
      <c r="AO633" s="141" t="s">
        <v>1</v>
      </c>
      <c r="AP633" s="2" t="s">
        <v>1</v>
      </c>
    </row>
    <row r="634" spans="1:42" x14ac:dyDescent="0.25">
      <c r="A634" s="2" t="s">
        <v>114</v>
      </c>
      <c r="B634" s="47">
        <v>44325</v>
      </c>
      <c r="C634" s="2" t="s">
        <v>27</v>
      </c>
      <c r="D634" s="2" t="s">
        <v>33</v>
      </c>
      <c r="E634" s="2" t="s">
        <v>32</v>
      </c>
      <c r="F634" s="2" t="s">
        <v>2240</v>
      </c>
      <c r="G634" s="2" t="s">
        <v>3</v>
      </c>
      <c r="H634" s="2" t="s">
        <v>2404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739</v>
      </c>
      <c r="P634" s="2" t="s">
        <v>740</v>
      </c>
      <c r="Q634" s="1">
        <v>7294105</v>
      </c>
      <c r="R634" s="1">
        <v>0</v>
      </c>
      <c r="S634" s="1">
        <v>7294105</v>
      </c>
      <c r="T634" s="1">
        <v>0</v>
      </c>
      <c r="U634" s="2" t="s">
        <v>0</v>
      </c>
      <c r="V634" s="1">
        <v>0</v>
      </c>
      <c r="W634" s="1">
        <v>0</v>
      </c>
      <c r="X634" s="2" t="s">
        <v>0</v>
      </c>
      <c r="Y634" s="1">
        <v>0</v>
      </c>
      <c r="Z634" s="1">
        <v>0</v>
      </c>
      <c r="AA634" s="2" t="s">
        <v>0</v>
      </c>
      <c r="AB634" s="1">
        <v>0</v>
      </c>
      <c r="AC634" s="1">
        <v>0</v>
      </c>
      <c r="AD634" s="2" t="s">
        <v>0</v>
      </c>
      <c r="AE634" s="1">
        <v>0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41" t="s">
        <v>1</v>
      </c>
      <c r="AN634" s="2" t="s">
        <v>1</v>
      </c>
      <c r="AO634" s="141" t="s">
        <v>1</v>
      </c>
      <c r="AP634" s="2" t="s">
        <v>1</v>
      </c>
    </row>
    <row r="635" spans="1:42" x14ac:dyDescent="0.25">
      <c r="A635" s="2" t="s">
        <v>113</v>
      </c>
      <c r="B635" s="47">
        <v>44325</v>
      </c>
      <c r="C635" s="2" t="s">
        <v>27</v>
      </c>
      <c r="D635" s="2" t="s">
        <v>33</v>
      </c>
      <c r="E635" s="2" t="s">
        <v>32</v>
      </c>
      <c r="F635" s="2" t="s">
        <v>2238</v>
      </c>
      <c r="G635" s="2" t="s">
        <v>3</v>
      </c>
      <c r="H635" s="2" t="s">
        <v>2405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302700102.04800004</v>
      </c>
      <c r="R635" s="1">
        <v>0</v>
      </c>
      <c r="S635" s="1">
        <v>199381909</v>
      </c>
      <c r="T635" s="1">
        <v>0</v>
      </c>
      <c r="U635" s="2" t="s">
        <v>0</v>
      </c>
      <c r="V635" s="1">
        <v>0</v>
      </c>
      <c r="W635" s="1">
        <v>89067407.799999997</v>
      </c>
      <c r="X635" s="2" t="s">
        <v>9</v>
      </c>
      <c r="Y635" s="1">
        <v>14250785.248000002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41" t="s">
        <v>1</v>
      </c>
      <c r="AN635" s="2" t="s">
        <v>1</v>
      </c>
      <c r="AO635" s="141" t="s">
        <v>1</v>
      </c>
      <c r="AP635" s="2" t="s">
        <v>1</v>
      </c>
    </row>
    <row r="636" spans="1:42" x14ac:dyDescent="0.25">
      <c r="A636" s="2" t="s">
        <v>112</v>
      </c>
      <c r="B636" s="47">
        <v>44325</v>
      </c>
      <c r="C636" s="2" t="s">
        <v>27</v>
      </c>
      <c r="D636" s="2" t="s">
        <v>33</v>
      </c>
      <c r="E636" s="2" t="s">
        <v>32</v>
      </c>
      <c r="F636" s="2" t="s">
        <v>2240</v>
      </c>
      <c r="G636" s="2" t="s">
        <v>3</v>
      </c>
      <c r="H636" s="2" t="s">
        <v>2406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739</v>
      </c>
      <c r="P636" s="2" t="s">
        <v>740</v>
      </c>
      <c r="Q636" s="1">
        <v>23049113.5</v>
      </c>
      <c r="R636" s="1">
        <v>0</v>
      </c>
      <c r="S636" s="1">
        <v>23049113.5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41" t="s">
        <v>1</v>
      </c>
      <c r="AN636" s="2" t="s">
        <v>1</v>
      </c>
      <c r="AO636" s="141" t="s">
        <v>1</v>
      </c>
      <c r="AP636" s="2" t="s">
        <v>1</v>
      </c>
    </row>
    <row r="637" spans="1:42" x14ac:dyDescent="0.25">
      <c r="A637" s="2" t="s">
        <v>111</v>
      </c>
      <c r="B637" s="47">
        <v>44325</v>
      </c>
      <c r="C637" s="2" t="s">
        <v>27</v>
      </c>
      <c r="D637" s="2" t="s">
        <v>33</v>
      </c>
      <c r="E637" s="2" t="s">
        <v>32</v>
      </c>
      <c r="F637" s="2" t="s">
        <v>2238</v>
      </c>
      <c r="G637" s="2" t="s">
        <v>3</v>
      </c>
      <c r="H637" s="2" t="s">
        <v>2407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1282734614.6416001</v>
      </c>
      <c r="R637" s="1">
        <v>0</v>
      </c>
      <c r="S637" s="1">
        <v>832340306.25</v>
      </c>
      <c r="T637" s="1">
        <v>0</v>
      </c>
      <c r="U637" s="2" t="s">
        <v>0</v>
      </c>
      <c r="V637" s="1">
        <v>0</v>
      </c>
      <c r="W637" s="1">
        <v>388270955.50999999</v>
      </c>
      <c r="X637" s="2" t="s">
        <v>0</v>
      </c>
      <c r="Y637" s="1">
        <v>62123352.8816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41" t="s">
        <v>1</v>
      </c>
      <c r="AN637" s="2" t="s">
        <v>1</v>
      </c>
      <c r="AO637" s="141" t="s">
        <v>1</v>
      </c>
      <c r="AP637" s="2" t="s">
        <v>1</v>
      </c>
    </row>
    <row r="638" spans="1:42" x14ac:dyDescent="0.25">
      <c r="A638" s="2" t="s">
        <v>100</v>
      </c>
      <c r="B638" s="47">
        <v>44326</v>
      </c>
      <c r="C638" s="2" t="s">
        <v>27</v>
      </c>
      <c r="D638" s="2" t="s">
        <v>33</v>
      </c>
      <c r="E638" s="2" t="s">
        <v>32</v>
      </c>
      <c r="F638" s="2" t="s">
        <v>2271</v>
      </c>
      <c r="G638" s="2" t="s">
        <v>3</v>
      </c>
      <c r="H638" s="2" t="s">
        <v>2408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</v>
      </c>
      <c r="P638" s="2" t="s">
        <v>1</v>
      </c>
      <c r="Q638" s="1">
        <v>29763118</v>
      </c>
      <c r="R638" s="1">
        <v>0</v>
      </c>
      <c r="S638" s="1">
        <v>25002362</v>
      </c>
      <c r="T638" s="1">
        <v>0</v>
      </c>
      <c r="U638" s="2" t="s">
        <v>0</v>
      </c>
      <c r="V638" s="1">
        <v>0</v>
      </c>
      <c r="W638" s="1">
        <v>4104100</v>
      </c>
      <c r="X638" s="2" t="s">
        <v>0</v>
      </c>
      <c r="Y638" s="1">
        <v>656656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41" t="s">
        <v>1</v>
      </c>
      <c r="AN638" s="2" t="s">
        <v>1</v>
      </c>
      <c r="AO638" s="141" t="s">
        <v>1</v>
      </c>
      <c r="AP638" s="2" t="s">
        <v>1</v>
      </c>
    </row>
    <row r="639" spans="1:42" x14ac:dyDescent="0.25">
      <c r="A639" s="2" t="s">
        <v>99</v>
      </c>
      <c r="B639" s="47">
        <v>44326</v>
      </c>
      <c r="C639" s="2" t="s">
        <v>27</v>
      </c>
      <c r="D639" s="2" t="s">
        <v>33</v>
      </c>
      <c r="E639" s="2" t="s">
        <v>32</v>
      </c>
      <c r="F639" s="2" t="s">
        <v>2409</v>
      </c>
      <c r="G639" s="2" t="s">
        <v>3</v>
      </c>
      <c r="H639" s="2" t="s">
        <v>2410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1009</v>
      </c>
      <c r="P639" s="2" t="s">
        <v>1010</v>
      </c>
      <c r="Q639" s="1">
        <v>136382400</v>
      </c>
      <c r="R639" s="1">
        <v>0</v>
      </c>
      <c r="S639" s="1">
        <v>136382400</v>
      </c>
      <c r="T639" s="1">
        <v>0</v>
      </c>
      <c r="U639" s="2" t="s">
        <v>0</v>
      </c>
      <c r="V639" s="1">
        <v>0</v>
      </c>
      <c r="W639" s="1">
        <v>0</v>
      </c>
      <c r="X639" s="2" t="s">
        <v>0</v>
      </c>
      <c r="Y639" s="1">
        <v>0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41" t="s">
        <v>1</v>
      </c>
      <c r="AN639" s="2" t="s">
        <v>1</v>
      </c>
      <c r="AO639" s="141" t="s">
        <v>1</v>
      </c>
      <c r="AP639" s="2" t="s">
        <v>1</v>
      </c>
    </row>
    <row r="640" spans="1:42" x14ac:dyDescent="0.25">
      <c r="A640" s="2" t="s">
        <v>97</v>
      </c>
      <c r="B640" s="47">
        <v>44326</v>
      </c>
      <c r="C640" s="2" t="s">
        <v>27</v>
      </c>
      <c r="D640" s="2" t="s">
        <v>33</v>
      </c>
      <c r="E640" s="2" t="s">
        <v>32</v>
      </c>
      <c r="F640" s="2" t="s">
        <v>2271</v>
      </c>
      <c r="G640" s="2" t="s">
        <v>3</v>
      </c>
      <c r="H640" s="2" t="s">
        <v>2411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238476474.528</v>
      </c>
      <c r="R640" s="1">
        <v>0</v>
      </c>
      <c r="S640" s="1">
        <v>168227558</v>
      </c>
      <c r="T640" s="1">
        <v>0</v>
      </c>
      <c r="U640" s="2" t="s">
        <v>0</v>
      </c>
      <c r="V640" s="1">
        <v>0</v>
      </c>
      <c r="W640" s="1">
        <v>60559410.799999997</v>
      </c>
      <c r="X640" s="2" t="s">
        <v>0</v>
      </c>
      <c r="Y640" s="1">
        <v>9689505.7280000001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41" t="s">
        <v>1</v>
      </c>
      <c r="AN640" s="2" t="s">
        <v>1</v>
      </c>
      <c r="AO640" s="141" t="s">
        <v>1</v>
      </c>
      <c r="AP640" s="2" t="s">
        <v>1</v>
      </c>
    </row>
    <row r="641" spans="1:42" x14ac:dyDescent="0.25">
      <c r="A641" s="2" t="s">
        <v>80</v>
      </c>
      <c r="B641" s="47">
        <v>44327</v>
      </c>
      <c r="C641" s="2" t="s">
        <v>27</v>
      </c>
      <c r="D641" s="2" t="s">
        <v>33</v>
      </c>
      <c r="E641" s="2" t="s">
        <v>32</v>
      </c>
      <c r="F641" s="2" t="s">
        <v>2273</v>
      </c>
      <c r="G641" s="2" t="s">
        <v>3</v>
      </c>
      <c r="H641" s="2" t="s">
        <v>2412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1566002509.25</v>
      </c>
      <c r="R641" s="1">
        <v>0</v>
      </c>
      <c r="S641" s="1">
        <v>1139017192.8499999</v>
      </c>
      <c r="T641" s="1">
        <v>0</v>
      </c>
      <c r="U641" s="2" t="s">
        <v>0</v>
      </c>
      <c r="V641" s="1">
        <v>0</v>
      </c>
      <c r="W641" s="1">
        <v>368090790</v>
      </c>
      <c r="X641" s="2" t="s">
        <v>9</v>
      </c>
      <c r="Y641" s="1">
        <v>58894526.399999999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41" t="s">
        <v>1</v>
      </c>
      <c r="AN641" s="2" t="s">
        <v>1</v>
      </c>
      <c r="AO641" s="141" t="s">
        <v>1</v>
      </c>
      <c r="AP641" s="2" t="s">
        <v>1</v>
      </c>
    </row>
    <row r="642" spans="1:42" x14ac:dyDescent="0.25">
      <c r="A642" s="2" t="s">
        <v>64</v>
      </c>
      <c r="B642" s="47">
        <v>44328</v>
      </c>
      <c r="C642" s="2" t="s">
        <v>27</v>
      </c>
      <c r="D642" s="2" t="s">
        <v>33</v>
      </c>
      <c r="E642" s="2" t="s">
        <v>32</v>
      </c>
      <c r="F642" s="2" t="s">
        <v>2413</v>
      </c>
      <c r="G642" s="2" t="s">
        <v>3</v>
      </c>
      <c r="H642" s="2" t="s">
        <v>2414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973084137.56640005</v>
      </c>
      <c r="R642" s="1">
        <v>0</v>
      </c>
      <c r="S642" s="1">
        <v>668837125.4000001</v>
      </c>
      <c r="T642" s="1">
        <v>0</v>
      </c>
      <c r="U642" s="2" t="s">
        <v>0</v>
      </c>
      <c r="V642" s="1">
        <v>0</v>
      </c>
      <c r="W642" s="1">
        <v>262281907.03999999</v>
      </c>
      <c r="X642" s="2" t="s">
        <v>9</v>
      </c>
      <c r="Y642" s="1">
        <v>41965105.126399994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41" t="s">
        <v>1</v>
      </c>
      <c r="AN642" s="2" t="s">
        <v>1</v>
      </c>
      <c r="AO642" s="141" t="s">
        <v>1</v>
      </c>
      <c r="AP642" s="2" t="s">
        <v>1</v>
      </c>
    </row>
    <row r="643" spans="1:42" x14ac:dyDescent="0.25">
      <c r="A643" s="2" t="s">
        <v>63</v>
      </c>
      <c r="B643" s="47">
        <v>44328</v>
      </c>
      <c r="C643" s="2" t="s">
        <v>27</v>
      </c>
      <c r="D643" s="2" t="s">
        <v>33</v>
      </c>
      <c r="E643" s="2" t="s">
        <v>32</v>
      </c>
      <c r="F643" s="2" t="s">
        <v>2415</v>
      </c>
      <c r="G643" s="2" t="s">
        <v>13</v>
      </c>
      <c r="H643" s="2" t="s">
        <v>1</v>
      </c>
      <c r="I643" s="1" t="s">
        <v>1240</v>
      </c>
      <c r="J643" s="1" t="s">
        <v>1</v>
      </c>
      <c r="K643" s="1" t="s">
        <v>2416</v>
      </c>
      <c r="L643" s="1" t="s">
        <v>2167</v>
      </c>
      <c r="M643" s="1">
        <v>21747224.25</v>
      </c>
      <c r="N643" s="2" t="s">
        <v>12</v>
      </c>
      <c r="O643" s="2" t="s">
        <v>2417</v>
      </c>
      <c r="P643" s="2" t="s">
        <v>2418</v>
      </c>
      <c r="Q643" s="1">
        <v>-3586454.25</v>
      </c>
      <c r="R643" s="1">
        <v>0</v>
      </c>
      <c r="S643" s="1">
        <v>-3586454.25</v>
      </c>
      <c r="T643" s="1">
        <v>0</v>
      </c>
      <c r="U643" s="2" t="s">
        <v>0</v>
      </c>
      <c r="V643" s="1">
        <v>0</v>
      </c>
      <c r="W643" s="1">
        <v>0</v>
      </c>
      <c r="X643" s="2" t="s">
        <v>0</v>
      </c>
      <c r="Y643" s="1">
        <v>0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41" t="s">
        <v>1</v>
      </c>
      <c r="AN643" s="2" t="s">
        <v>1</v>
      </c>
      <c r="AO643" s="141" t="s">
        <v>1</v>
      </c>
      <c r="AP643" s="2" t="s">
        <v>1</v>
      </c>
    </row>
    <row r="644" spans="1:42" x14ac:dyDescent="0.25">
      <c r="A644" s="2" t="s">
        <v>48</v>
      </c>
      <c r="B644" s="47">
        <v>44329</v>
      </c>
      <c r="C644" s="2" t="s">
        <v>27</v>
      </c>
      <c r="D644" s="2" t="s">
        <v>33</v>
      </c>
      <c r="E644" s="2" t="s">
        <v>32</v>
      </c>
      <c r="F644" s="2" t="s">
        <v>2261</v>
      </c>
      <c r="G644" s="2" t="s">
        <v>3</v>
      </c>
      <c r="H644" s="2" t="s">
        <v>2419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2</v>
      </c>
      <c r="P644" s="2" t="s">
        <v>1</v>
      </c>
      <c r="Q644" s="1">
        <v>248452782.75</v>
      </c>
      <c r="R644" s="1">
        <v>0</v>
      </c>
      <c r="S644" s="1">
        <v>147173472.75</v>
      </c>
      <c r="T644" s="1">
        <v>0</v>
      </c>
      <c r="U644" s="2" t="s">
        <v>0</v>
      </c>
      <c r="V644" s="1">
        <v>0</v>
      </c>
      <c r="W644" s="1">
        <v>87309750</v>
      </c>
      <c r="X644" s="2" t="s">
        <v>0</v>
      </c>
      <c r="Y644" s="1">
        <v>13969560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41" t="s">
        <v>1</v>
      </c>
      <c r="AN644" s="2" t="s">
        <v>1</v>
      </c>
      <c r="AO644" s="141" t="s">
        <v>1</v>
      </c>
      <c r="AP644" s="2" t="s">
        <v>1</v>
      </c>
    </row>
    <row r="645" spans="1:42" x14ac:dyDescent="0.25">
      <c r="A645" s="2" t="s">
        <v>47</v>
      </c>
      <c r="B645" s="47">
        <v>44329</v>
      </c>
      <c r="C645" s="2" t="s">
        <v>27</v>
      </c>
      <c r="D645" s="2" t="s">
        <v>33</v>
      </c>
      <c r="E645" s="2" t="s">
        <v>32</v>
      </c>
      <c r="F645" s="2" t="s">
        <v>2255</v>
      </c>
      <c r="G645" s="2" t="s">
        <v>3</v>
      </c>
      <c r="H645" s="2" t="s">
        <v>2420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742</v>
      </c>
      <c r="P645" s="2" t="s">
        <v>743</v>
      </c>
      <c r="Q645" s="1">
        <v>7458165</v>
      </c>
      <c r="R645" s="1">
        <v>0</v>
      </c>
      <c r="S645" s="1">
        <v>7458165</v>
      </c>
      <c r="T645" s="1">
        <v>0</v>
      </c>
      <c r="U645" s="2" t="s">
        <v>0</v>
      </c>
      <c r="V645" s="1">
        <v>0</v>
      </c>
      <c r="W645" s="1">
        <v>0</v>
      </c>
      <c r="X645" s="2" t="s">
        <v>0</v>
      </c>
      <c r="Y645" s="1">
        <v>0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41" t="s">
        <v>1</v>
      </c>
      <c r="AN645" s="2" t="s">
        <v>1</v>
      </c>
      <c r="AO645" s="141" t="s">
        <v>1</v>
      </c>
      <c r="AP645" s="2" t="s">
        <v>1</v>
      </c>
    </row>
    <row r="646" spans="1:42" x14ac:dyDescent="0.25">
      <c r="A646" s="2" t="s">
        <v>46</v>
      </c>
      <c r="B646" s="47">
        <v>44329</v>
      </c>
      <c r="C646" s="2" t="s">
        <v>27</v>
      </c>
      <c r="D646" s="2" t="s">
        <v>33</v>
      </c>
      <c r="E646" s="2" t="s">
        <v>32</v>
      </c>
      <c r="F646" s="2" t="s">
        <v>2261</v>
      </c>
      <c r="G646" s="2" t="s">
        <v>3</v>
      </c>
      <c r="H646" s="2" t="s">
        <v>2421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704521440.51999998</v>
      </c>
      <c r="R646" s="1">
        <v>0</v>
      </c>
      <c r="S646" s="1">
        <v>445718481.10000002</v>
      </c>
      <c r="T646" s="1">
        <v>0</v>
      </c>
      <c r="U646" s="2" t="s">
        <v>0</v>
      </c>
      <c r="V646" s="1">
        <v>0</v>
      </c>
      <c r="W646" s="1">
        <v>223105999.5</v>
      </c>
      <c r="X646" s="2" t="s">
        <v>9</v>
      </c>
      <c r="Y646" s="1">
        <v>35696959.920000002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41" t="s">
        <v>1</v>
      </c>
      <c r="AN646" s="2" t="s">
        <v>1</v>
      </c>
      <c r="AO646" s="141" t="s">
        <v>1</v>
      </c>
      <c r="AP646" s="2" t="s">
        <v>1</v>
      </c>
    </row>
    <row r="647" spans="1:42" x14ac:dyDescent="0.25">
      <c r="A647" s="2" t="s">
        <v>25</v>
      </c>
      <c r="B647" s="47">
        <v>44330</v>
      </c>
      <c r="C647" s="2" t="s">
        <v>27</v>
      </c>
      <c r="D647" s="2" t="s">
        <v>33</v>
      </c>
      <c r="E647" s="2" t="s">
        <v>32</v>
      </c>
      <c r="F647" s="2" t="s">
        <v>2422</v>
      </c>
      <c r="G647" s="2" t="s">
        <v>3</v>
      </c>
      <c r="H647" s="2" t="s">
        <v>2423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1951407204.1524003</v>
      </c>
      <c r="R647" s="1">
        <v>0</v>
      </c>
      <c r="S647" s="1">
        <v>1267984006.3499999</v>
      </c>
      <c r="T647" s="1">
        <v>0</v>
      </c>
      <c r="U647" s="2" t="s">
        <v>0</v>
      </c>
      <c r="V647" s="1">
        <v>0</v>
      </c>
      <c r="W647" s="1">
        <v>589157929.13999999</v>
      </c>
      <c r="X647" s="2" t="s">
        <v>9</v>
      </c>
      <c r="Y647" s="1">
        <v>94265268.662400007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41" t="s">
        <v>1</v>
      </c>
      <c r="AN647" s="2" t="s">
        <v>1</v>
      </c>
      <c r="AO647" s="141" t="s">
        <v>1</v>
      </c>
      <c r="AP647" s="2" t="s">
        <v>1</v>
      </c>
    </row>
    <row r="648" spans="1:42" x14ac:dyDescent="0.25">
      <c r="A648" s="2" t="s">
        <v>370</v>
      </c>
      <c r="B648" s="47">
        <v>44331</v>
      </c>
      <c r="C648" s="2" t="s">
        <v>27</v>
      </c>
      <c r="D648" s="2" t="s">
        <v>33</v>
      </c>
      <c r="E648" s="2" t="s">
        <v>32</v>
      </c>
      <c r="F648" s="2" t="s">
        <v>2311</v>
      </c>
      <c r="G648" s="2" t="s">
        <v>3</v>
      </c>
      <c r="H648" s="2" t="s">
        <v>2424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1031340506.5480001</v>
      </c>
      <c r="R648" s="1">
        <v>0</v>
      </c>
      <c r="S648" s="1">
        <v>783163059.20000005</v>
      </c>
      <c r="T648" s="1">
        <v>0</v>
      </c>
      <c r="U648" s="2" t="s">
        <v>0</v>
      </c>
      <c r="V648" s="1">
        <v>0</v>
      </c>
      <c r="W648" s="1">
        <v>213946075.30000001</v>
      </c>
      <c r="X648" s="2" t="s">
        <v>9</v>
      </c>
      <c r="Y648" s="1">
        <v>34231372.048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41" t="s">
        <v>1</v>
      </c>
      <c r="AN648" s="2" t="s">
        <v>1</v>
      </c>
      <c r="AO648" s="141" t="s">
        <v>1</v>
      </c>
      <c r="AP648" s="2" t="s">
        <v>1</v>
      </c>
    </row>
    <row r="649" spans="1:42" x14ac:dyDescent="0.25">
      <c r="A649" s="2" t="s">
        <v>274</v>
      </c>
      <c r="B649" s="47">
        <v>44317</v>
      </c>
      <c r="C649" s="2" t="s">
        <v>27</v>
      </c>
      <c r="D649" s="2" t="s">
        <v>42</v>
      </c>
      <c r="E649" s="2" t="s">
        <v>212</v>
      </c>
      <c r="F649" s="2" t="s">
        <v>2211</v>
      </c>
      <c r="G649" s="2" t="s">
        <v>3</v>
      </c>
      <c r="H649" s="2" t="s">
        <v>2425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2331882177.9110003</v>
      </c>
      <c r="R649" s="1">
        <v>0</v>
      </c>
      <c r="S649" s="1">
        <v>1674180454.1749997</v>
      </c>
      <c r="T649" s="1">
        <v>0</v>
      </c>
      <c r="U649" s="2" t="s">
        <v>0</v>
      </c>
      <c r="V649" s="1">
        <v>0</v>
      </c>
      <c r="W649" s="1">
        <v>566984244.60000002</v>
      </c>
      <c r="X649" s="2" t="s">
        <v>0</v>
      </c>
      <c r="Y649" s="1">
        <v>90717479.136000022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41" t="s">
        <v>1</v>
      </c>
      <c r="AN649" s="2" t="s">
        <v>1</v>
      </c>
      <c r="AO649" s="141" t="s">
        <v>1</v>
      </c>
      <c r="AP649" s="2" t="s">
        <v>1</v>
      </c>
    </row>
    <row r="650" spans="1:42" x14ac:dyDescent="0.25">
      <c r="A650" s="2" t="s">
        <v>273</v>
      </c>
      <c r="B650" s="47">
        <v>44317</v>
      </c>
      <c r="C650" s="2" t="s">
        <v>27</v>
      </c>
      <c r="D650" s="2" t="s">
        <v>42</v>
      </c>
      <c r="E650" s="2" t="s">
        <v>212</v>
      </c>
      <c r="F650" s="2" t="s">
        <v>1275</v>
      </c>
      <c r="G650" s="2" t="s">
        <v>13</v>
      </c>
      <c r="H650" s="2" t="s">
        <v>1</v>
      </c>
      <c r="I650" s="1" t="s">
        <v>1104</v>
      </c>
      <c r="J650" s="1" t="s">
        <v>1</v>
      </c>
      <c r="K650" s="1" t="s">
        <v>2426</v>
      </c>
      <c r="L650" s="1" t="s">
        <v>2427</v>
      </c>
      <c r="M650" s="1">
        <v>14686000</v>
      </c>
      <c r="N650" s="2" t="s">
        <v>12</v>
      </c>
      <c r="O650" s="2" t="s">
        <v>2428</v>
      </c>
      <c r="P650" s="2" t="s">
        <v>2429</v>
      </c>
      <c r="Q650" s="1">
        <v>-6006000</v>
      </c>
      <c r="R650" s="1">
        <v>0</v>
      </c>
      <c r="S650" s="1">
        <v>-6006000</v>
      </c>
      <c r="T650" s="1">
        <v>0</v>
      </c>
      <c r="U650" s="2" t="s">
        <v>0</v>
      </c>
      <c r="V650" s="1">
        <v>0</v>
      </c>
      <c r="W650" s="1">
        <v>0</v>
      </c>
      <c r="X650" s="2" t="s">
        <v>0</v>
      </c>
      <c r="Y650" s="1">
        <v>0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41" t="s">
        <v>1</v>
      </c>
      <c r="AN650" s="2" t="s">
        <v>1</v>
      </c>
      <c r="AO650" s="141" t="s">
        <v>1</v>
      </c>
      <c r="AP650" s="2" t="s">
        <v>1</v>
      </c>
    </row>
    <row r="651" spans="1:42" x14ac:dyDescent="0.25">
      <c r="A651" s="2" t="s">
        <v>260</v>
      </c>
      <c r="B651" s="47">
        <v>44318</v>
      </c>
      <c r="C651" s="2" t="s">
        <v>27</v>
      </c>
      <c r="D651" s="2" t="s">
        <v>42</v>
      </c>
      <c r="E651" s="2" t="s">
        <v>212</v>
      </c>
      <c r="F651" s="2" t="s">
        <v>2213</v>
      </c>
      <c r="G651" s="2" t="s">
        <v>3</v>
      </c>
      <c r="H651" s="2" t="s">
        <v>2430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1303262028.5706003</v>
      </c>
      <c r="R651" s="1">
        <v>0</v>
      </c>
      <c r="S651" s="1">
        <v>999559722.97500002</v>
      </c>
      <c r="T651" s="1">
        <v>0</v>
      </c>
      <c r="U651" s="2" t="s">
        <v>0</v>
      </c>
      <c r="V651" s="1">
        <v>0</v>
      </c>
      <c r="W651" s="1">
        <v>261812332.41</v>
      </c>
      <c r="X651" s="2" t="s">
        <v>9</v>
      </c>
      <c r="Y651" s="1">
        <v>41889973.185599998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41" t="s">
        <v>1</v>
      </c>
      <c r="AN651" s="2" t="s">
        <v>1</v>
      </c>
      <c r="AO651" s="141" t="s">
        <v>1</v>
      </c>
      <c r="AP651" s="2" t="s">
        <v>1</v>
      </c>
    </row>
    <row r="652" spans="1:42" x14ac:dyDescent="0.25">
      <c r="A652" s="2" t="s">
        <v>259</v>
      </c>
      <c r="B652" s="47">
        <v>44318</v>
      </c>
      <c r="C652" s="2" t="s">
        <v>27</v>
      </c>
      <c r="D652" s="2" t="s">
        <v>42</v>
      </c>
      <c r="E652" s="2" t="s">
        <v>212</v>
      </c>
      <c r="F652" s="2" t="s">
        <v>2215</v>
      </c>
      <c r="G652" s="2" t="s">
        <v>3</v>
      </c>
      <c r="H652" s="2" t="s">
        <v>2431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982</v>
      </c>
      <c r="P652" s="2" t="s">
        <v>983</v>
      </c>
      <c r="Q652" s="1">
        <v>143208530.19999999</v>
      </c>
      <c r="R652" s="1">
        <v>0</v>
      </c>
      <c r="S652" s="1">
        <v>72941014</v>
      </c>
      <c r="T652" s="1">
        <v>60575445</v>
      </c>
      <c r="U652" s="2" t="s">
        <v>9</v>
      </c>
      <c r="V652" s="1">
        <v>9692071.1999999993</v>
      </c>
      <c r="W652" s="1">
        <v>0</v>
      </c>
      <c r="X652" s="2" t="s">
        <v>0</v>
      </c>
      <c r="Y652" s="1">
        <v>0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41" t="s">
        <v>1</v>
      </c>
      <c r="AN652" s="2" t="s">
        <v>1</v>
      </c>
      <c r="AO652" s="141" t="s">
        <v>1</v>
      </c>
      <c r="AP652" s="2" t="s">
        <v>1</v>
      </c>
    </row>
    <row r="653" spans="1:42" x14ac:dyDescent="0.25">
      <c r="A653" s="2" t="s">
        <v>258</v>
      </c>
      <c r="B653" s="47">
        <v>44318</v>
      </c>
      <c r="C653" s="2" t="s">
        <v>27</v>
      </c>
      <c r="D653" s="2" t="s">
        <v>42</v>
      </c>
      <c r="E653" s="2" t="s">
        <v>212</v>
      </c>
      <c r="F653" s="2" t="s">
        <v>2213</v>
      </c>
      <c r="G653" s="2" t="s">
        <v>3</v>
      </c>
      <c r="H653" s="2" t="s">
        <v>2432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193066248.24899998</v>
      </c>
      <c r="R653" s="1">
        <v>0</v>
      </c>
      <c r="S653" s="1">
        <v>130201896.82499999</v>
      </c>
      <c r="T653" s="1">
        <v>0</v>
      </c>
      <c r="U653" s="2" t="s">
        <v>0</v>
      </c>
      <c r="V653" s="1">
        <v>0</v>
      </c>
      <c r="W653" s="1">
        <v>54193406.399999999</v>
      </c>
      <c r="X653" s="2" t="s">
        <v>0</v>
      </c>
      <c r="Y653" s="1">
        <v>8670945.0240000002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41" t="s">
        <v>1</v>
      </c>
      <c r="AN653" s="2" t="s">
        <v>1</v>
      </c>
      <c r="AO653" s="141" t="s">
        <v>1</v>
      </c>
      <c r="AP653" s="2" t="s">
        <v>1</v>
      </c>
    </row>
    <row r="654" spans="1:42" x14ac:dyDescent="0.25">
      <c r="A654" s="2" t="s">
        <v>249</v>
      </c>
      <c r="B654" s="47">
        <v>44319</v>
      </c>
      <c r="C654" s="2" t="s">
        <v>27</v>
      </c>
      <c r="D654" s="2" t="s">
        <v>42</v>
      </c>
      <c r="E654" s="2" t="s">
        <v>212</v>
      </c>
      <c r="F654" s="2" t="s">
        <v>2224</v>
      </c>
      <c r="G654" s="2" t="s">
        <v>3</v>
      </c>
      <c r="H654" s="2" t="s">
        <v>2433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108466917.675</v>
      </c>
      <c r="R654" s="1">
        <v>0</v>
      </c>
      <c r="S654" s="1">
        <v>80711133.674999997</v>
      </c>
      <c r="T654" s="1">
        <v>0</v>
      </c>
      <c r="U654" s="2" t="s">
        <v>0</v>
      </c>
      <c r="V654" s="1">
        <v>0</v>
      </c>
      <c r="W654" s="1">
        <v>23927400</v>
      </c>
      <c r="X654" s="2" t="s">
        <v>0</v>
      </c>
      <c r="Y654" s="1">
        <v>3828383.9999999995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41" t="s">
        <v>1</v>
      </c>
      <c r="AN654" s="2" t="s">
        <v>1</v>
      </c>
      <c r="AO654" s="141" t="s">
        <v>1</v>
      </c>
      <c r="AP654" s="2" t="s">
        <v>1</v>
      </c>
    </row>
    <row r="655" spans="1:42" x14ac:dyDescent="0.25">
      <c r="A655" s="2" t="s">
        <v>234</v>
      </c>
      <c r="B655" s="47">
        <v>44320</v>
      </c>
      <c r="C655" s="2" t="s">
        <v>27</v>
      </c>
      <c r="D655" s="2" t="s">
        <v>42</v>
      </c>
      <c r="E655" s="2" t="s">
        <v>212</v>
      </c>
      <c r="F655" s="2" t="s">
        <v>2233</v>
      </c>
      <c r="G655" s="2" t="s">
        <v>3</v>
      </c>
      <c r="H655" s="2" t="s">
        <v>2434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1861143962.6860001</v>
      </c>
      <c r="R655" s="1">
        <v>0</v>
      </c>
      <c r="S655" s="1">
        <v>1142239033.51</v>
      </c>
      <c r="T655" s="1">
        <v>0</v>
      </c>
      <c r="U655" s="2" t="s">
        <v>0</v>
      </c>
      <c r="V655" s="1">
        <v>0</v>
      </c>
      <c r="W655" s="1">
        <v>619745628.5999999</v>
      </c>
      <c r="X655" s="2" t="s">
        <v>9</v>
      </c>
      <c r="Y655" s="1">
        <v>99159300.57600002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41" t="s">
        <v>1</v>
      </c>
      <c r="AN655" s="2" t="s">
        <v>1</v>
      </c>
      <c r="AO655" s="141" t="s">
        <v>1</v>
      </c>
      <c r="AP655" s="2" t="s">
        <v>1</v>
      </c>
    </row>
    <row r="656" spans="1:42" x14ac:dyDescent="0.25">
      <c r="A656" s="2" t="s">
        <v>233</v>
      </c>
      <c r="B656" s="47">
        <v>44320</v>
      </c>
      <c r="C656" s="2" t="s">
        <v>27</v>
      </c>
      <c r="D656" s="2" t="s">
        <v>42</v>
      </c>
      <c r="E656" s="2" t="s">
        <v>212</v>
      </c>
      <c r="F656" s="2" t="s">
        <v>2235</v>
      </c>
      <c r="G656" s="2" t="s">
        <v>13</v>
      </c>
      <c r="H656" s="2" t="s">
        <v>1</v>
      </c>
      <c r="I656" s="1" t="s">
        <v>1127</v>
      </c>
      <c r="J656" s="1" t="s">
        <v>1</v>
      </c>
      <c r="K656" s="1" t="s">
        <v>2435</v>
      </c>
      <c r="L656" s="1" t="s">
        <v>2278</v>
      </c>
      <c r="M656" s="1">
        <v>17225856.899999999</v>
      </c>
      <c r="N656" s="2" t="s">
        <v>12</v>
      </c>
      <c r="O656" s="2" t="s">
        <v>2436</v>
      </c>
      <c r="P656" s="2" t="s">
        <v>2437</v>
      </c>
      <c r="Q656" s="1">
        <v>-13596660</v>
      </c>
      <c r="R656" s="1">
        <v>0</v>
      </c>
      <c r="S656" s="1">
        <v>-13596660</v>
      </c>
      <c r="T656" s="1">
        <v>0</v>
      </c>
      <c r="U656" s="2" t="s">
        <v>0</v>
      </c>
      <c r="V656" s="1">
        <v>0</v>
      </c>
      <c r="W656" s="1">
        <v>0</v>
      </c>
      <c r="X656" s="2" t="s">
        <v>0</v>
      </c>
      <c r="Y656" s="1">
        <v>0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41" t="s">
        <v>1</v>
      </c>
      <c r="AN656" s="2" t="s">
        <v>1</v>
      </c>
      <c r="AO656" s="141" t="s">
        <v>1</v>
      </c>
      <c r="AP656" s="2" t="s">
        <v>1</v>
      </c>
    </row>
    <row r="657" spans="1:42" x14ac:dyDescent="0.25">
      <c r="A657" s="2" t="s">
        <v>232</v>
      </c>
      <c r="B657" s="47">
        <v>44320</v>
      </c>
      <c r="C657" s="2" t="s">
        <v>27</v>
      </c>
      <c r="D657" s="2" t="s">
        <v>42</v>
      </c>
      <c r="E657" s="2" t="s">
        <v>212</v>
      </c>
      <c r="F657" s="2" t="s">
        <v>2235</v>
      </c>
      <c r="G657" s="2" t="s">
        <v>13</v>
      </c>
      <c r="H657" s="2" t="s">
        <v>1</v>
      </c>
      <c r="I657" s="1" t="s">
        <v>1047</v>
      </c>
      <c r="J657" s="1" t="s">
        <v>1</v>
      </c>
      <c r="K657" s="1" t="s">
        <v>2438</v>
      </c>
      <c r="L657" s="1" t="s">
        <v>2278</v>
      </c>
      <c r="M657" s="1">
        <v>4827664.8</v>
      </c>
      <c r="N657" s="2" t="s">
        <v>12</v>
      </c>
      <c r="O657" s="2" t="s">
        <v>2439</v>
      </c>
      <c r="P657" s="2" t="s">
        <v>2440</v>
      </c>
      <c r="Q657" s="1">
        <v>-1539064.8</v>
      </c>
      <c r="R657" s="1">
        <v>0</v>
      </c>
      <c r="S657" s="1">
        <v>0</v>
      </c>
      <c r="T657" s="1">
        <v>0</v>
      </c>
      <c r="U657" s="2" t="s">
        <v>0</v>
      </c>
      <c r="V657" s="1">
        <v>0</v>
      </c>
      <c r="W657" s="1">
        <v>-1326780</v>
      </c>
      <c r="X657" s="2" t="s">
        <v>9</v>
      </c>
      <c r="Y657" s="1">
        <v>-212284.79999999999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41" t="s">
        <v>1</v>
      </c>
      <c r="AN657" s="2" t="s">
        <v>1</v>
      </c>
      <c r="AO657" s="141" t="s">
        <v>1</v>
      </c>
      <c r="AP657" s="2" t="s">
        <v>1</v>
      </c>
    </row>
    <row r="658" spans="1:42" x14ac:dyDescent="0.25">
      <c r="A658" s="2" t="s">
        <v>214</v>
      </c>
      <c r="B658" s="47">
        <v>44321</v>
      </c>
      <c r="C658" s="2" t="s">
        <v>27</v>
      </c>
      <c r="D658" s="2" t="s">
        <v>42</v>
      </c>
      <c r="E658" s="2" t="s">
        <v>212</v>
      </c>
      <c r="F658" s="2" t="s">
        <v>2238</v>
      </c>
      <c r="G658" s="2" t="s">
        <v>3</v>
      </c>
      <c r="H658" s="2" t="s">
        <v>2441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v>1352566085.3476002</v>
      </c>
      <c r="R658" s="1">
        <v>0</v>
      </c>
      <c r="S658" s="1">
        <v>987736179.4000001</v>
      </c>
      <c r="T658" s="1">
        <v>0</v>
      </c>
      <c r="U658" s="2" t="s">
        <v>0</v>
      </c>
      <c r="V658" s="1">
        <v>0</v>
      </c>
      <c r="W658" s="1">
        <v>314508539.60999995</v>
      </c>
      <c r="X658" s="2" t="s">
        <v>0</v>
      </c>
      <c r="Y658" s="1">
        <v>50321366.337599993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41" t="s">
        <v>1</v>
      </c>
      <c r="AN658" s="2" t="s">
        <v>1</v>
      </c>
      <c r="AO658" s="141" t="s">
        <v>1</v>
      </c>
      <c r="AP658" s="2" t="s">
        <v>1</v>
      </c>
    </row>
    <row r="659" spans="1:42" x14ac:dyDescent="0.25">
      <c r="A659" s="2" t="s">
        <v>213</v>
      </c>
      <c r="B659" s="47">
        <v>44321</v>
      </c>
      <c r="C659" s="2" t="s">
        <v>27</v>
      </c>
      <c r="D659" s="2" t="s">
        <v>42</v>
      </c>
      <c r="E659" s="2" t="s">
        <v>212</v>
      </c>
      <c r="F659" s="2" t="s">
        <v>2240</v>
      </c>
      <c r="G659" s="2" t="s">
        <v>3</v>
      </c>
      <c r="H659" s="2" t="s">
        <v>2442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2443</v>
      </c>
      <c r="P659" s="2" t="s">
        <v>2444</v>
      </c>
      <c r="Q659" s="1">
        <v>37482429.600000001</v>
      </c>
      <c r="R659" s="1">
        <v>0</v>
      </c>
      <c r="S659" s="1">
        <v>18036572.399999999</v>
      </c>
      <c r="T659" s="1">
        <v>16763670</v>
      </c>
      <c r="U659" s="2" t="s">
        <v>9</v>
      </c>
      <c r="V659" s="1">
        <v>2682187.2000000002</v>
      </c>
      <c r="W659" s="1">
        <v>0</v>
      </c>
      <c r="X659" s="2" t="s">
        <v>0</v>
      </c>
      <c r="Y659" s="1">
        <v>0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41" t="s">
        <v>1</v>
      </c>
      <c r="AN659" s="2" t="s">
        <v>1</v>
      </c>
      <c r="AO659" s="141" t="s">
        <v>1</v>
      </c>
      <c r="AP659" s="2" t="s">
        <v>1</v>
      </c>
    </row>
    <row r="660" spans="1:42" x14ac:dyDescent="0.25">
      <c r="A660" s="2" t="s">
        <v>211</v>
      </c>
      <c r="B660" s="47">
        <v>44321</v>
      </c>
      <c r="C660" s="2" t="s">
        <v>27</v>
      </c>
      <c r="D660" s="2" t="s">
        <v>42</v>
      </c>
      <c r="E660" s="2" t="s">
        <v>212</v>
      </c>
      <c r="F660" s="2" t="s">
        <v>2238</v>
      </c>
      <c r="G660" s="2" t="s">
        <v>3</v>
      </c>
      <c r="H660" s="2" t="s">
        <v>2445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159396585.59999999</v>
      </c>
      <c r="R660" s="1">
        <v>0</v>
      </c>
      <c r="S660" s="1">
        <v>95882108</v>
      </c>
      <c r="T660" s="1">
        <v>0</v>
      </c>
      <c r="U660" s="2" t="s">
        <v>0</v>
      </c>
      <c r="V660" s="1">
        <v>0</v>
      </c>
      <c r="W660" s="1">
        <v>54753860</v>
      </c>
      <c r="X660" s="2" t="s">
        <v>9</v>
      </c>
      <c r="Y660" s="1">
        <v>8760617.5999999996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41" t="s">
        <v>1</v>
      </c>
      <c r="AN660" s="2" t="s">
        <v>1</v>
      </c>
      <c r="AO660" s="141" t="s">
        <v>1</v>
      </c>
      <c r="AP660" s="2" t="s">
        <v>1</v>
      </c>
    </row>
    <row r="661" spans="1:42" x14ac:dyDescent="0.25">
      <c r="A661" s="2" t="s">
        <v>182</v>
      </c>
      <c r="B661" s="47">
        <v>44322</v>
      </c>
      <c r="C661" s="2" t="s">
        <v>27</v>
      </c>
      <c r="D661" s="2" t="s">
        <v>42</v>
      </c>
      <c r="E661" s="2" t="s">
        <v>212</v>
      </c>
      <c r="F661" s="2" t="s">
        <v>2409</v>
      </c>
      <c r="G661" s="2" t="s">
        <v>3</v>
      </c>
      <c r="H661" s="2" t="s">
        <v>2446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2447</v>
      </c>
      <c r="P661" s="2" t="s">
        <v>2448</v>
      </c>
      <c r="Q661" s="1">
        <v>43611745.100000001</v>
      </c>
      <c r="R661" s="1">
        <v>0</v>
      </c>
      <c r="S661" s="1">
        <v>34596271.5</v>
      </c>
      <c r="T661" s="1">
        <v>0</v>
      </c>
      <c r="U661" s="2" t="s">
        <v>0</v>
      </c>
      <c r="V661" s="1">
        <v>0</v>
      </c>
      <c r="W661" s="1">
        <v>7771960</v>
      </c>
      <c r="X661" s="2" t="s">
        <v>9</v>
      </c>
      <c r="Y661" s="1">
        <v>1243513.6000000001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41" t="s">
        <v>1</v>
      </c>
      <c r="AN661" s="2" t="s">
        <v>1</v>
      </c>
      <c r="AO661" s="141" t="s">
        <v>1</v>
      </c>
      <c r="AP661" s="2" t="s">
        <v>1</v>
      </c>
    </row>
    <row r="662" spans="1:42" x14ac:dyDescent="0.25">
      <c r="A662" s="2" t="s">
        <v>180</v>
      </c>
      <c r="B662" s="47">
        <v>44322</v>
      </c>
      <c r="C662" s="2" t="s">
        <v>27</v>
      </c>
      <c r="D662" s="2" t="s">
        <v>42</v>
      </c>
      <c r="E662" s="2" t="s">
        <v>212</v>
      </c>
      <c r="F662" s="2" t="s">
        <v>2409</v>
      </c>
      <c r="G662" s="2" t="s">
        <v>3</v>
      </c>
      <c r="H662" s="2" t="s">
        <v>2449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1253</v>
      </c>
      <c r="P662" s="2" t="s">
        <v>1254</v>
      </c>
      <c r="Q662" s="1">
        <v>118946145.5</v>
      </c>
      <c r="R662" s="1">
        <v>0</v>
      </c>
      <c r="S662" s="1">
        <v>72969893.5</v>
      </c>
      <c r="T662" s="1">
        <v>39634700</v>
      </c>
      <c r="U662" s="2" t="s">
        <v>9</v>
      </c>
      <c r="V662" s="1">
        <v>6341552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41" t="s">
        <v>1</v>
      </c>
      <c r="AN662" s="2" t="s">
        <v>1</v>
      </c>
      <c r="AO662" s="141" t="s">
        <v>1</v>
      </c>
      <c r="AP662" s="2" t="s">
        <v>1</v>
      </c>
    </row>
    <row r="663" spans="1:42" x14ac:dyDescent="0.25">
      <c r="A663" s="2" t="s">
        <v>179</v>
      </c>
      <c r="B663" s="47">
        <v>44322</v>
      </c>
      <c r="C663" s="2" t="s">
        <v>27</v>
      </c>
      <c r="D663" s="2" t="s">
        <v>42</v>
      </c>
      <c r="E663" s="2" t="s">
        <v>212</v>
      </c>
      <c r="F663" s="2" t="s">
        <v>2271</v>
      </c>
      <c r="G663" s="2" t="s">
        <v>3</v>
      </c>
      <c r="H663" s="2" t="s">
        <v>2450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210054804.95679998</v>
      </c>
      <c r="R663" s="1">
        <v>0</v>
      </c>
      <c r="S663" s="1">
        <v>163334390.64999998</v>
      </c>
      <c r="T663" s="1">
        <v>0</v>
      </c>
      <c r="U663" s="2" t="s">
        <v>0</v>
      </c>
      <c r="V663" s="1">
        <v>0</v>
      </c>
      <c r="W663" s="1">
        <v>40276219.230000004</v>
      </c>
      <c r="X663" s="2" t="s">
        <v>9</v>
      </c>
      <c r="Y663" s="1">
        <v>6444195.076799999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41" t="s">
        <v>1</v>
      </c>
      <c r="AN663" s="2" t="s">
        <v>1</v>
      </c>
      <c r="AO663" s="141" t="s">
        <v>1</v>
      </c>
      <c r="AP663" s="2" t="s">
        <v>1</v>
      </c>
    </row>
    <row r="664" spans="1:42" x14ac:dyDescent="0.25">
      <c r="A664" s="2" t="s">
        <v>177</v>
      </c>
      <c r="B664" s="47">
        <v>44322</v>
      </c>
      <c r="C664" s="2" t="s">
        <v>27</v>
      </c>
      <c r="D664" s="2" t="s">
        <v>42</v>
      </c>
      <c r="E664" s="2" t="s">
        <v>212</v>
      </c>
      <c r="F664" s="2" t="s">
        <v>2409</v>
      </c>
      <c r="G664" s="2" t="s">
        <v>3</v>
      </c>
      <c r="H664" s="2" t="s">
        <v>2451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2452</v>
      </c>
      <c r="P664" s="2" t="s">
        <v>2453</v>
      </c>
      <c r="Q664" s="1">
        <v>238172460.40000001</v>
      </c>
      <c r="R664" s="1">
        <v>0</v>
      </c>
      <c r="S664" s="1">
        <v>139504960</v>
      </c>
      <c r="T664" s="1">
        <v>85058190</v>
      </c>
      <c r="U664" s="2" t="s">
        <v>9</v>
      </c>
      <c r="V664" s="1">
        <v>13609310.4</v>
      </c>
      <c r="W664" s="1">
        <v>0</v>
      </c>
      <c r="X664" s="2" t="s">
        <v>0</v>
      </c>
      <c r="Y664" s="1"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41" t="s">
        <v>1</v>
      </c>
      <c r="AN664" s="2" t="s">
        <v>1</v>
      </c>
      <c r="AO664" s="141" t="s">
        <v>1</v>
      </c>
      <c r="AP664" s="2" t="s">
        <v>1</v>
      </c>
    </row>
    <row r="665" spans="1:42" x14ac:dyDescent="0.25">
      <c r="A665" s="2" t="s">
        <v>176</v>
      </c>
      <c r="B665" s="47">
        <v>44322</v>
      </c>
      <c r="C665" s="2" t="s">
        <v>27</v>
      </c>
      <c r="D665" s="2" t="s">
        <v>42</v>
      </c>
      <c r="E665" s="2" t="s">
        <v>212</v>
      </c>
      <c r="F665" s="2" t="s">
        <v>2271</v>
      </c>
      <c r="G665" s="2" t="s">
        <v>3</v>
      </c>
      <c r="H665" s="2" t="s">
        <v>2454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674143118.10000002</v>
      </c>
      <c r="R665" s="1">
        <v>0</v>
      </c>
      <c r="S665" s="1">
        <v>526865968.5</v>
      </c>
      <c r="T665" s="1">
        <v>0</v>
      </c>
      <c r="U665" s="2" t="s">
        <v>0</v>
      </c>
      <c r="V665" s="1">
        <v>0</v>
      </c>
      <c r="W665" s="1">
        <v>126963060</v>
      </c>
      <c r="X665" s="2" t="s">
        <v>9</v>
      </c>
      <c r="Y665" s="1">
        <v>20314089.600000001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41" t="s">
        <v>1</v>
      </c>
      <c r="AN665" s="2" t="s">
        <v>1</v>
      </c>
      <c r="AO665" s="141" t="s">
        <v>1</v>
      </c>
      <c r="AP665" s="2" t="s">
        <v>1</v>
      </c>
    </row>
    <row r="666" spans="1:42" x14ac:dyDescent="0.25">
      <c r="A666" s="2" t="s">
        <v>174</v>
      </c>
      <c r="B666" s="47">
        <v>44322</v>
      </c>
      <c r="C666" s="2" t="s">
        <v>27</v>
      </c>
      <c r="D666" s="2" t="s">
        <v>42</v>
      </c>
      <c r="E666" s="2" t="s">
        <v>212</v>
      </c>
      <c r="F666" s="2" t="s">
        <v>2409</v>
      </c>
      <c r="G666" s="2" t="s">
        <v>3</v>
      </c>
      <c r="H666" s="2" t="s">
        <v>2455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1129</v>
      </c>
      <c r="P666" s="2" t="s">
        <v>1130</v>
      </c>
      <c r="Q666" s="1">
        <v>60173137.5</v>
      </c>
      <c r="R666" s="1">
        <v>0</v>
      </c>
      <c r="S666" s="1">
        <v>60173137.5</v>
      </c>
      <c r="T666" s="1">
        <v>0</v>
      </c>
      <c r="U666" s="2" t="s">
        <v>0</v>
      </c>
      <c r="V666" s="1">
        <v>0</v>
      </c>
      <c r="W666" s="1">
        <v>0</v>
      </c>
      <c r="X666" s="2" t="s">
        <v>0</v>
      </c>
      <c r="Y666" s="1">
        <v>0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41" t="s">
        <v>1</v>
      </c>
      <c r="AN666" s="2" t="s">
        <v>1</v>
      </c>
      <c r="AO666" s="141" t="s">
        <v>1</v>
      </c>
      <c r="AP666" s="2" t="s">
        <v>1</v>
      </c>
    </row>
    <row r="667" spans="1:42" x14ac:dyDescent="0.25">
      <c r="A667" s="2" t="s">
        <v>173</v>
      </c>
      <c r="B667" s="47">
        <v>44322</v>
      </c>
      <c r="C667" s="2" t="s">
        <v>27</v>
      </c>
      <c r="D667" s="2" t="s">
        <v>42</v>
      </c>
      <c r="E667" s="2" t="s">
        <v>212</v>
      </c>
      <c r="F667" s="2" t="s">
        <v>2271</v>
      </c>
      <c r="G667" s="2" t="s">
        <v>3</v>
      </c>
      <c r="H667" s="2" t="s">
        <v>2456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300398565.74799997</v>
      </c>
      <c r="R667" s="1">
        <v>0</v>
      </c>
      <c r="S667" s="1">
        <v>198819879.69999999</v>
      </c>
      <c r="T667" s="1">
        <v>0</v>
      </c>
      <c r="U667" s="2" t="s">
        <v>0</v>
      </c>
      <c r="V667" s="1">
        <v>0</v>
      </c>
      <c r="W667" s="1">
        <v>87567832.799999997</v>
      </c>
      <c r="X667" s="2" t="s">
        <v>9</v>
      </c>
      <c r="Y667" s="1">
        <v>14010853.248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41" t="s">
        <v>1</v>
      </c>
      <c r="AN667" s="2" t="s">
        <v>1</v>
      </c>
      <c r="AO667" s="141" t="s">
        <v>1</v>
      </c>
      <c r="AP667" s="2" t="s">
        <v>1</v>
      </c>
    </row>
    <row r="668" spans="1:42" x14ac:dyDescent="0.25">
      <c r="A668" s="2" t="s">
        <v>159</v>
      </c>
      <c r="B668" s="47">
        <v>44323</v>
      </c>
      <c r="C668" s="2" t="s">
        <v>27</v>
      </c>
      <c r="D668" s="2" t="s">
        <v>42</v>
      </c>
      <c r="E668" s="2" t="s">
        <v>212</v>
      </c>
      <c r="F668" s="2" t="s">
        <v>2273</v>
      </c>
      <c r="G668" s="2" t="s">
        <v>3</v>
      </c>
      <c r="H668" s="2" t="s">
        <v>2457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881775593.11599994</v>
      </c>
      <c r="R668" s="1">
        <v>0</v>
      </c>
      <c r="S668" s="1">
        <v>692062921.75</v>
      </c>
      <c r="T668" s="1">
        <v>0</v>
      </c>
      <c r="U668" s="2" t="s">
        <v>0</v>
      </c>
      <c r="V668" s="1">
        <v>0</v>
      </c>
      <c r="W668" s="1">
        <v>163545406.35000002</v>
      </c>
      <c r="X668" s="2" t="s">
        <v>9</v>
      </c>
      <c r="Y668" s="1">
        <v>26167265.015999995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41" t="s">
        <v>1</v>
      </c>
      <c r="AN668" s="2" t="s">
        <v>1</v>
      </c>
      <c r="AO668" s="141" t="s">
        <v>1</v>
      </c>
      <c r="AP668" s="2" t="s">
        <v>1</v>
      </c>
    </row>
    <row r="669" spans="1:42" x14ac:dyDescent="0.25">
      <c r="A669" s="2" t="s">
        <v>158</v>
      </c>
      <c r="B669" s="47">
        <v>44323</v>
      </c>
      <c r="C669" s="2" t="s">
        <v>27</v>
      </c>
      <c r="D669" s="2" t="s">
        <v>42</v>
      </c>
      <c r="E669" s="2" t="s">
        <v>212</v>
      </c>
      <c r="F669" s="2" t="s">
        <v>2275</v>
      </c>
      <c r="G669" s="2" t="s">
        <v>3</v>
      </c>
      <c r="H669" s="2" t="s">
        <v>2458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1015</v>
      </c>
      <c r="P669" s="2" t="s">
        <v>1016</v>
      </c>
      <c r="Q669" s="1">
        <v>3595536</v>
      </c>
      <c r="R669" s="1">
        <v>0</v>
      </c>
      <c r="S669" s="1">
        <v>0</v>
      </c>
      <c r="T669" s="1">
        <v>3099600</v>
      </c>
      <c r="U669" s="2" t="s">
        <v>9</v>
      </c>
      <c r="V669" s="1">
        <v>495936</v>
      </c>
      <c r="W669" s="1">
        <v>0</v>
      </c>
      <c r="X669" s="2" t="s">
        <v>0</v>
      </c>
      <c r="Y669" s="1">
        <v>0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41" t="s">
        <v>1</v>
      </c>
      <c r="AN669" s="2" t="s">
        <v>1</v>
      </c>
      <c r="AO669" s="141" t="s">
        <v>1</v>
      </c>
      <c r="AP669" s="2" t="s">
        <v>1</v>
      </c>
    </row>
    <row r="670" spans="1:42" x14ac:dyDescent="0.25">
      <c r="A670" s="2" t="s">
        <v>157</v>
      </c>
      <c r="B670" s="47">
        <v>44323</v>
      </c>
      <c r="C670" s="2" t="s">
        <v>27</v>
      </c>
      <c r="D670" s="2" t="s">
        <v>42</v>
      </c>
      <c r="E670" s="2" t="s">
        <v>212</v>
      </c>
      <c r="F670" s="2" t="s">
        <v>2273</v>
      </c>
      <c r="G670" s="2" t="s">
        <v>3</v>
      </c>
      <c r="H670" s="2" t="s">
        <v>2459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1032270618.0040001</v>
      </c>
      <c r="R670" s="1">
        <v>0</v>
      </c>
      <c r="S670" s="1">
        <v>680148155.60000014</v>
      </c>
      <c r="T670" s="1">
        <v>0</v>
      </c>
      <c r="U670" s="2" t="s">
        <v>0</v>
      </c>
      <c r="V670" s="1">
        <v>0</v>
      </c>
      <c r="W670" s="1">
        <v>303553846.89999998</v>
      </c>
      <c r="X670" s="2" t="s">
        <v>9</v>
      </c>
      <c r="Y670" s="1">
        <v>48568615.504000001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41" t="s">
        <v>1</v>
      </c>
      <c r="AN670" s="2" t="s">
        <v>1</v>
      </c>
      <c r="AO670" s="141" t="s">
        <v>1</v>
      </c>
      <c r="AP670" s="2" t="s">
        <v>1</v>
      </c>
    </row>
    <row r="671" spans="1:42" x14ac:dyDescent="0.25">
      <c r="A671" s="2" t="s">
        <v>140</v>
      </c>
      <c r="B671" s="47">
        <v>44324</v>
      </c>
      <c r="C671" s="2" t="s">
        <v>27</v>
      </c>
      <c r="D671" s="2" t="s">
        <v>42</v>
      </c>
      <c r="E671" s="2" t="s">
        <v>212</v>
      </c>
      <c r="F671" s="2" t="s">
        <v>2251</v>
      </c>
      <c r="G671" s="2" t="s">
        <v>3</v>
      </c>
      <c r="H671" s="2" t="s">
        <v>2460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2</v>
      </c>
      <c r="P671" s="2" t="s">
        <v>1</v>
      </c>
      <c r="Q671" s="1">
        <v>2163183734.2200003</v>
      </c>
      <c r="R671" s="1">
        <v>0</v>
      </c>
      <c r="S671" s="1">
        <v>1417421805.4000001</v>
      </c>
      <c r="T671" s="1">
        <v>0</v>
      </c>
      <c r="U671" s="2" t="s">
        <v>0</v>
      </c>
      <c r="V671" s="1">
        <v>0</v>
      </c>
      <c r="W671" s="1">
        <v>642898214.5</v>
      </c>
      <c r="X671" s="2" t="s">
        <v>9</v>
      </c>
      <c r="Y671" s="1">
        <v>102863714.32000001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41" t="s">
        <v>1</v>
      </c>
      <c r="AN671" s="2" t="s">
        <v>1</v>
      </c>
      <c r="AO671" s="141" t="s">
        <v>1</v>
      </c>
      <c r="AP671" s="2" t="s">
        <v>1</v>
      </c>
    </row>
    <row r="672" spans="1:42" x14ac:dyDescent="0.25">
      <c r="A672" s="2" t="s">
        <v>122</v>
      </c>
      <c r="B672" s="47">
        <v>44325</v>
      </c>
      <c r="C672" s="2" t="s">
        <v>27</v>
      </c>
      <c r="D672" s="2" t="s">
        <v>42</v>
      </c>
      <c r="E672" s="2" t="s">
        <v>212</v>
      </c>
      <c r="F672" s="2" t="s">
        <v>2253</v>
      </c>
      <c r="G672" s="2" t="s">
        <v>3</v>
      </c>
      <c r="H672" s="2" t="s">
        <v>2461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1329973641.7179999</v>
      </c>
      <c r="R672" s="1">
        <v>0</v>
      </c>
      <c r="S672" s="1">
        <v>799214133.95000005</v>
      </c>
      <c r="T672" s="1">
        <v>0</v>
      </c>
      <c r="U672" s="2" t="s">
        <v>0</v>
      </c>
      <c r="V672" s="1">
        <v>0</v>
      </c>
      <c r="W672" s="1">
        <v>457551299.79999995</v>
      </c>
      <c r="X672" s="2" t="s">
        <v>9</v>
      </c>
      <c r="Y672" s="1">
        <v>73208207.967999995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41" t="s">
        <v>1</v>
      </c>
      <c r="AN672" s="2" t="s">
        <v>1</v>
      </c>
      <c r="AO672" s="141" t="s">
        <v>1</v>
      </c>
      <c r="AP672" s="2" t="s">
        <v>1</v>
      </c>
    </row>
    <row r="673" spans="1:42" x14ac:dyDescent="0.25">
      <c r="A673" s="2" t="s">
        <v>121</v>
      </c>
      <c r="B673" s="47">
        <v>44325</v>
      </c>
      <c r="C673" s="2" t="s">
        <v>27</v>
      </c>
      <c r="D673" s="2" t="s">
        <v>42</v>
      </c>
      <c r="E673" s="2" t="s">
        <v>212</v>
      </c>
      <c r="F673" s="2" t="s">
        <v>2288</v>
      </c>
      <c r="G673" s="2" t="s">
        <v>3</v>
      </c>
      <c r="H673" s="2" t="s">
        <v>2462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1040</v>
      </c>
      <c r="P673" s="2" t="s">
        <v>1041</v>
      </c>
      <c r="Q673" s="1">
        <v>20057837.631999999</v>
      </c>
      <c r="R673" s="1">
        <v>0</v>
      </c>
      <c r="S673" s="1">
        <v>918400</v>
      </c>
      <c r="T673" s="1">
        <v>16499515.199999999</v>
      </c>
      <c r="U673" s="2" t="s">
        <v>9</v>
      </c>
      <c r="V673" s="1">
        <v>2639922.432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41" t="s">
        <v>1</v>
      </c>
      <c r="AN673" s="2" t="s">
        <v>1</v>
      </c>
      <c r="AO673" s="141" t="s">
        <v>1</v>
      </c>
      <c r="AP673" s="2" t="s">
        <v>1</v>
      </c>
    </row>
    <row r="674" spans="1:42" x14ac:dyDescent="0.25">
      <c r="A674" s="2" t="s">
        <v>120</v>
      </c>
      <c r="B674" s="47">
        <v>44325</v>
      </c>
      <c r="C674" s="2" t="s">
        <v>27</v>
      </c>
      <c r="D674" s="2" t="s">
        <v>42</v>
      </c>
      <c r="E674" s="2" t="s">
        <v>212</v>
      </c>
      <c r="F674" s="2" t="s">
        <v>2253</v>
      </c>
      <c r="G674" s="2" t="s">
        <v>3</v>
      </c>
      <c r="H674" s="2" t="s">
        <v>2463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342771898.06199998</v>
      </c>
      <c r="R674" s="1">
        <v>0</v>
      </c>
      <c r="S674" s="1">
        <v>213884050.75</v>
      </c>
      <c r="T674" s="1">
        <v>0</v>
      </c>
      <c r="U674" s="2" t="s">
        <v>0</v>
      </c>
      <c r="V674" s="1">
        <v>0</v>
      </c>
      <c r="W674" s="1">
        <v>111110213.2</v>
      </c>
      <c r="X674" s="2" t="s">
        <v>9</v>
      </c>
      <c r="Y674" s="1">
        <v>17777634.112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41" t="s">
        <v>1</v>
      </c>
      <c r="AN674" s="2" t="s">
        <v>1</v>
      </c>
      <c r="AO674" s="141" t="s">
        <v>1</v>
      </c>
      <c r="AP674" s="2" t="s">
        <v>1</v>
      </c>
    </row>
    <row r="675" spans="1:42" x14ac:dyDescent="0.25">
      <c r="A675" s="2" t="s">
        <v>105</v>
      </c>
      <c r="B675" s="47">
        <v>44326</v>
      </c>
      <c r="C675" s="2" t="s">
        <v>27</v>
      </c>
      <c r="D675" s="2" t="s">
        <v>42</v>
      </c>
      <c r="E675" s="2" t="s">
        <v>212</v>
      </c>
      <c r="F675" s="2" t="s">
        <v>2261</v>
      </c>
      <c r="G675" s="2" t="s">
        <v>3</v>
      </c>
      <c r="H675" s="2" t="s">
        <v>2464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</v>
      </c>
      <c r="P675" s="2" t="s">
        <v>1</v>
      </c>
      <c r="Q675" s="1">
        <v>1814405750.0235999</v>
      </c>
      <c r="R675" s="1">
        <v>0</v>
      </c>
      <c r="S675" s="1">
        <v>1166990300.3499999</v>
      </c>
      <c r="T675" s="1">
        <v>0</v>
      </c>
      <c r="U675" s="2" t="s">
        <v>0</v>
      </c>
      <c r="V675" s="1">
        <v>0</v>
      </c>
      <c r="W675" s="1">
        <v>558116766.96000004</v>
      </c>
      <c r="X675" s="2" t="s">
        <v>0</v>
      </c>
      <c r="Y675" s="1">
        <v>89298682.71359998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41" t="s">
        <v>1</v>
      </c>
      <c r="AN675" s="2" t="s">
        <v>1</v>
      </c>
      <c r="AO675" s="141" t="s">
        <v>1</v>
      </c>
      <c r="AP675" s="2" t="s">
        <v>1</v>
      </c>
    </row>
    <row r="676" spans="1:42" x14ac:dyDescent="0.25">
      <c r="A676" s="2" t="s">
        <v>104</v>
      </c>
      <c r="B676" s="47">
        <v>44326</v>
      </c>
      <c r="C676" s="2" t="s">
        <v>27</v>
      </c>
      <c r="D676" s="2" t="s">
        <v>42</v>
      </c>
      <c r="E676" s="2" t="s">
        <v>212</v>
      </c>
      <c r="F676" s="2" t="s">
        <v>2255</v>
      </c>
      <c r="G676" s="2" t="s">
        <v>3</v>
      </c>
      <c r="H676" s="2" t="s">
        <v>2404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978</v>
      </c>
      <c r="P676" s="2" t="s">
        <v>979</v>
      </c>
      <c r="Q676" s="1">
        <v>86072017.5</v>
      </c>
      <c r="R676" s="1">
        <v>0</v>
      </c>
      <c r="S676" s="1">
        <v>86072017.5</v>
      </c>
      <c r="T676" s="1">
        <v>0</v>
      </c>
      <c r="U676" s="2" t="s">
        <v>0</v>
      </c>
      <c r="V676" s="1">
        <v>0</v>
      </c>
      <c r="W676" s="1">
        <v>0</v>
      </c>
      <c r="X676" s="2" t="s">
        <v>0</v>
      </c>
      <c r="Y676" s="1">
        <v>0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41" t="s">
        <v>1</v>
      </c>
      <c r="AN676" s="2" t="s">
        <v>1</v>
      </c>
      <c r="AO676" s="141" t="s">
        <v>1</v>
      </c>
      <c r="AP676" s="2" t="s">
        <v>1</v>
      </c>
    </row>
    <row r="677" spans="1:42" x14ac:dyDescent="0.25">
      <c r="A677" s="2" t="s">
        <v>66</v>
      </c>
      <c r="B677" s="47">
        <v>44328</v>
      </c>
      <c r="C677" s="2" t="s">
        <v>27</v>
      </c>
      <c r="D677" s="2" t="s">
        <v>42</v>
      </c>
      <c r="E677" s="2" t="s">
        <v>212</v>
      </c>
      <c r="F677" s="2" t="s">
        <v>2311</v>
      </c>
      <c r="G677" s="2" t="s">
        <v>3</v>
      </c>
      <c r="H677" s="2" t="s">
        <v>2465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1</v>
      </c>
      <c r="Q677" s="1">
        <v>1698694784.1131997</v>
      </c>
      <c r="R677" s="1">
        <v>0</v>
      </c>
      <c r="S677" s="1">
        <v>1027218309</v>
      </c>
      <c r="T677" s="1">
        <v>0</v>
      </c>
      <c r="U677" s="2" t="s">
        <v>0</v>
      </c>
      <c r="V677" s="1">
        <v>0</v>
      </c>
      <c r="W677" s="1">
        <v>578859030.26999998</v>
      </c>
      <c r="X677" s="2" t="s">
        <v>9</v>
      </c>
      <c r="Y677" s="1">
        <v>92617444.843200013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41" t="s">
        <v>1</v>
      </c>
      <c r="AN677" s="2" t="s">
        <v>1</v>
      </c>
      <c r="AO677" s="141" t="s">
        <v>1</v>
      </c>
      <c r="AP677" s="2" t="s">
        <v>1</v>
      </c>
    </row>
    <row r="678" spans="1:42" x14ac:dyDescent="0.25">
      <c r="A678" s="2" t="s">
        <v>55</v>
      </c>
      <c r="B678" s="47">
        <v>44329</v>
      </c>
      <c r="C678" s="2" t="s">
        <v>27</v>
      </c>
      <c r="D678" s="2" t="s">
        <v>42</v>
      </c>
      <c r="E678" s="2" t="s">
        <v>212</v>
      </c>
      <c r="F678" s="2" t="s">
        <v>2318</v>
      </c>
      <c r="G678" s="2" t="s">
        <v>3</v>
      </c>
      <c r="H678" s="2" t="s">
        <v>2466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390158428.42000002</v>
      </c>
      <c r="R678" s="1">
        <v>0</v>
      </c>
      <c r="S678" s="1">
        <v>277221678.69999999</v>
      </c>
      <c r="T678" s="1">
        <v>0</v>
      </c>
      <c r="U678" s="2" t="s">
        <v>0</v>
      </c>
      <c r="V678" s="1">
        <v>0</v>
      </c>
      <c r="W678" s="1">
        <v>97359267</v>
      </c>
      <c r="X678" s="2" t="s">
        <v>9</v>
      </c>
      <c r="Y678" s="1">
        <v>15577482.720000001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41" t="s">
        <v>1</v>
      </c>
      <c r="AN678" s="2" t="s">
        <v>1</v>
      </c>
      <c r="AO678" s="141" t="s">
        <v>1</v>
      </c>
      <c r="AP678" s="2" t="s">
        <v>1</v>
      </c>
    </row>
    <row r="679" spans="1:42" x14ac:dyDescent="0.25">
      <c r="A679" s="2" t="s">
        <v>54</v>
      </c>
      <c r="B679" s="47">
        <v>44329</v>
      </c>
      <c r="C679" s="2" t="s">
        <v>27</v>
      </c>
      <c r="D679" s="2" t="s">
        <v>42</v>
      </c>
      <c r="E679" s="2" t="s">
        <v>212</v>
      </c>
      <c r="F679" s="2" t="s">
        <v>2320</v>
      </c>
      <c r="G679" s="2" t="s">
        <v>3</v>
      </c>
      <c r="H679" s="2" t="s">
        <v>2467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2468</v>
      </c>
      <c r="P679" s="2" t="s">
        <v>2469</v>
      </c>
      <c r="Q679" s="1">
        <v>6483530.4000000004</v>
      </c>
      <c r="R679" s="1">
        <v>0</v>
      </c>
      <c r="S679" s="1">
        <v>2887600</v>
      </c>
      <c r="T679" s="1">
        <v>3099940</v>
      </c>
      <c r="U679" s="2" t="s">
        <v>9</v>
      </c>
      <c r="V679" s="1">
        <v>495990.4</v>
      </c>
      <c r="W679" s="1">
        <v>0</v>
      </c>
      <c r="X679" s="2" t="s">
        <v>0</v>
      </c>
      <c r="Y679" s="1">
        <v>0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41" t="s">
        <v>1</v>
      </c>
      <c r="AN679" s="2" t="s">
        <v>1</v>
      </c>
      <c r="AO679" s="141" t="s">
        <v>1</v>
      </c>
      <c r="AP679" s="2" t="s">
        <v>1</v>
      </c>
    </row>
    <row r="680" spans="1:42" x14ac:dyDescent="0.25">
      <c r="A680" s="2" t="s">
        <v>53</v>
      </c>
      <c r="B680" s="47">
        <v>44329</v>
      </c>
      <c r="C680" s="2" t="s">
        <v>27</v>
      </c>
      <c r="D680" s="2" t="s">
        <v>42</v>
      </c>
      <c r="E680" s="2" t="s">
        <v>212</v>
      </c>
      <c r="F680" s="2" t="s">
        <v>2318</v>
      </c>
      <c r="G680" s="2" t="s">
        <v>3</v>
      </c>
      <c r="H680" s="2" t="s">
        <v>2470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2</v>
      </c>
      <c r="P680" s="2" t="s">
        <v>1</v>
      </c>
      <c r="Q680" s="1">
        <v>2481875220.6923995</v>
      </c>
      <c r="R680" s="1">
        <v>0</v>
      </c>
      <c r="S680" s="1">
        <v>1431724164.8000002</v>
      </c>
      <c r="T680" s="1">
        <v>0</v>
      </c>
      <c r="U680" s="2" t="s">
        <v>0</v>
      </c>
      <c r="V680" s="1">
        <v>0</v>
      </c>
      <c r="W680" s="1">
        <v>905302634.38999999</v>
      </c>
      <c r="X680" s="2" t="s">
        <v>9</v>
      </c>
      <c r="Y680" s="1">
        <v>144848421.50240001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41" t="s">
        <v>1</v>
      </c>
      <c r="AN680" s="2" t="s">
        <v>1</v>
      </c>
      <c r="AO680" s="141" t="s">
        <v>1</v>
      </c>
      <c r="AP680" s="2" t="s">
        <v>1</v>
      </c>
    </row>
    <row r="681" spans="1:42" x14ac:dyDescent="0.25">
      <c r="A681" s="2" t="s">
        <v>52</v>
      </c>
      <c r="B681" s="47">
        <v>44329</v>
      </c>
      <c r="C681" s="2" t="s">
        <v>27</v>
      </c>
      <c r="D681" s="2" t="s">
        <v>42</v>
      </c>
      <c r="E681" s="2" t="s">
        <v>212</v>
      </c>
      <c r="F681" s="2" t="s">
        <v>2320</v>
      </c>
      <c r="G681" s="2" t="s">
        <v>3</v>
      </c>
      <c r="H681" s="2" t="s">
        <v>2471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960</v>
      </c>
      <c r="P681" s="2" t="s">
        <v>961</v>
      </c>
      <c r="Q681" s="1">
        <v>5789680</v>
      </c>
      <c r="R681" s="1">
        <v>0</v>
      </c>
      <c r="S681" s="1">
        <v>5789680</v>
      </c>
      <c r="T681" s="1">
        <v>0</v>
      </c>
      <c r="U681" s="2" t="s">
        <v>0</v>
      </c>
      <c r="V681" s="1">
        <v>0</v>
      </c>
      <c r="W681" s="1">
        <v>0</v>
      </c>
      <c r="X681" s="2" t="s">
        <v>0</v>
      </c>
      <c r="Y681" s="1">
        <v>0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41" t="s">
        <v>1</v>
      </c>
      <c r="AN681" s="2" t="s">
        <v>1</v>
      </c>
      <c r="AO681" s="141" t="s">
        <v>1</v>
      </c>
      <c r="AP681" s="2" t="s">
        <v>1</v>
      </c>
    </row>
    <row r="682" spans="1:42" x14ac:dyDescent="0.25">
      <c r="A682" s="2" t="s">
        <v>51</v>
      </c>
      <c r="B682" s="47">
        <v>44329</v>
      </c>
      <c r="C682" s="2" t="s">
        <v>27</v>
      </c>
      <c r="D682" s="2" t="s">
        <v>42</v>
      </c>
      <c r="E682" s="2" t="s">
        <v>212</v>
      </c>
      <c r="F682" s="2" t="s">
        <v>2320</v>
      </c>
      <c r="G682" s="2" t="s">
        <v>3</v>
      </c>
      <c r="H682" s="2" t="s">
        <v>2472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2473</v>
      </c>
      <c r="P682" s="2" t="s">
        <v>2474</v>
      </c>
      <c r="Q682" s="1">
        <v>38190206</v>
      </c>
      <c r="R682" s="1">
        <v>0</v>
      </c>
      <c r="S682" s="1">
        <v>11526620</v>
      </c>
      <c r="T682" s="1">
        <v>0</v>
      </c>
      <c r="U682" s="2" t="s">
        <v>0</v>
      </c>
      <c r="V682" s="1">
        <v>0</v>
      </c>
      <c r="W682" s="1">
        <v>22985850</v>
      </c>
      <c r="X682" s="2" t="s">
        <v>9</v>
      </c>
      <c r="Y682" s="1">
        <v>3677736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41" t="s">
        <v>1</v>
      </c>
      <c r="AN682" s="2" t="s">
        <v>1</v>
      </c>
      <c r="AO682" s="141" t="s">
        <v>1</v>
      </c>
      <c r="AP682" s="2" t="s">
        <v>1</v>
      </c>
    </row>
    <row r="683" spans="1:42" x14ac:dyDescent="0.25">
      <c r="A683" s="2" t="s">
        <v>31</v>
      </c>
      <c r="B683" s="47">
        <v>44330</v>
      </c>
      <c r="C683" s="2" t="s">
        <v>27</v>
      </c>
      <c r="D683" s="2" t="s">
        <v>42</v>
      </c>
      <c r="E683" s="2" t="s">
        <v>212</v>
      </c>
      <c r="F683" s="2" t="s">
        <v>2325</v>
      </c>
      <c r="G683" s="2" t="s">
        <v>3</v>
      </c>
      <c r="H683" s="2" t="s">
        <v>2475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266624359.60000002</v>
      </c>
      <c r="R683" s="1">
        <v>0</v>
      </c>
      <c r="S683" s="1">
        <v>233483252.40000004</v>
      </c>
      <c r="T683" s="1">
        <v>0</v>
      </c>
      <c r="U683" s="2" t="s">
        <v>0</v>
      </c>
      <c r="V683" s="1">
        <v>0</v>
      </c>
      <c r="W683" s="1">
        <v>28569920</v>
      </c>
      <c r="X683" s="2" t="s">
        <v>0</v>
      </c>
      <c r="Y683" s="1">
        <v>4571187.1999999993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41" t="s">
        <v>1</v>
      </c>
      <c r="AN683" s="2" t="s">
        <v>1</v>
      </c>
      <c r="AO683" s="141" t="s">
        <v>1</v>
      </c>
      <c r="AP683" s="2" t="s">
        <v>1</v>
      </c>
    </row>
    <row r="684" spans="1:42" x14ac:dyDescent="0.25">
      <c r="A684" s="2" t="s">
        <v>30</v>
      </c>
      <c r="B684" s="47">
        <v>44330</v>
      </c>
      <c r="C684" s="2" t="s">
        <v>27</v>
      </c>
      <c r="D684" s="2" t="s">
        <v>42</v>
      </c>
      <c r="E684" s="2" t="s">
        <v>212</v>
      </c>
      <c r="F684" s="2" t="s">
        <v>2327</v>
      </c>
      <c r="G684" s="2" t="s">
        <v>3</v>
      </c>
      <c r="H684" s="2" t="s">
        <v>2476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965</v>
      </c>
      <c r="P684" s="2" t="s">
        <v>966</v>
      </c>
      <c r="Q684" s="1">
        <v>11385817.6</v>
      </c>
      <c r="R684" s="1">
        <v>0</v>
      </c>
      <c r="S684" s="1">
        <v>0</v>
      </c>
      <c r="T684" s="1">
        <v>9815360</v>
      </c>
      <c r="U684" s="2" t="s">
        <v>9</v>
      </c>
      <c r="V684" s="1">
        <v>1570457.6000000001</v>
      </c>
      <c r="W684" s="1">
        <v>0</v>
      </c>
      <c r="X684" s="2" t="s">
        <v>0</v>
      </c>
      <c r="Y684" s="1">
        <v>0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41" t="s">
        <v>1</v>
      </c>
      <c r="AN684" s="2" t="s">
        <v>1</v>
      </c>
      <c r="AO684" s="141" t="s">
        <v>1</v>
      </c>
      <c r="AP684" s="2" t="s">
        <v>1</v>
      </c>
    </row>
    <row r="685" spans="1:42" x14ac:dyDescent="0.25">
      <c r="A685" s="2" t="s">
        <v>29</v>
      </c>
      <c r="B685" s="47">
        <v>44330</v>
      </c>
      <c r="C685" s="2" t="s">
        <v>27</v>
      </c>
      <c r="D685" s="2" t="s">
        <v>42</v>
      </c>
      <c r="E685" s="2" t="s">
        <v>212</v>
      </c>
      <c r="F685" s="2" t="s">
        <v>2325</v>
      </c>
      <c r="G685" s="2" t="s">
        <v>3</v>
      </c>
      <c r="H685" s="2" t="s">
        <v>2477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1383863584.2179999</v>
      </c>
      <c r="R685" s="1">
        <v>0</v>
      </c>
      <c r="S685" s="1">
        <v>956507459.55000019</v>
      </c>
      <c r="T685" s="1">
        <v>0</v>
      </c>
      <c r="U685" s="2" t="s">
        <v>0</v>
      </c>
      <c r="V685" s="1">
        <v>0</v>
      </c>
      <c r="W685" s="1">
        <v>368410452.29999995</v>
      </c>
      <c r="X685" s="2" t="s">
        <v>0</v>
      </c>
      <c r="Y685" s="1">
        <v>58945672.368000001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41" t="s">
        <v>1</v>
      </c>
      <c r="AN685" s="2" t="s">
        <v>1</v>
      </c>
      <c r="AO685" s="141" t="s">
        <v>1</v>
      </c>
      <c r="AP685" s="2" t="s">
        <v>1</v>
      </c>
    </row>
    <row r="686" spans="1:42" x14ac:dyDescent="0.25">
      <c r="A686" s="2" t="s">
        <v>361</v>
      </c>
      <c r="B686" s="47">
        <v>44331</v>
      </c>
      <c r="C686" s="2" t="s">
        <v>27</v>
      </c>
      <c r="D686" s="2" t="s">
        <v>42</v>
      </c>
      <c r="E686" s="2" t="s">
        <v>212</v>
      </c>
      <c r="F686" s="2" t="s">
        <v>2333</v>
      </c>
      <c r="G686" s="2" t="s">
        <v>3</v>
      </c>
      <c r="H686" s="2" t="s">
        <v>2478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</v>
      </c>
      <c r="P686" s="2" t="s">
        <v>1</v>
      </c>
      <c r="Q686" s="1">
        <v>1988230334.8955998</v>
      </c>
      <c r="R686" s="1">
        <v>0</v>
      </c>
      <c r="S686" s="1">
        <v>1268082498.4199996</v>
      </c>
      <c r="T686" s="1">
        <v>0</v>
      </c>
      <c r="U686" s="2" t="s">
        <v>0</v>
      </c>
      <c r="V686" s="1">
        <v>0</v>
      </c>
      <c r="W686" s="1">
        <v>620817100.41000009</v>
      </c>
      <c r="X686" s="2" t="s">
        <v>9</v>
      </c>
      <c r="Y686" s="1">
        <v>99330736.065600008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41" t="s">
        <v>1</v>
      </c>
      <c r="AN686" s="2" t="s">
        <v>1</v>
      </c>
      <c r="AO686" s="141" t="s">
        <v>1</v>
      </c>
      <c r="AP686" s="2" t="s">
        <v>1</v>
      </c>
    </row>
    <row r="687" spans="1:42" x14ac:dyDescent="0.25">
      <c r="A687" s="2" t="s">
        <v>362</v>
      </c>
      <c r="B687" s="47">
        <v>44331</v>
      </c>
      <c r="C687" s="2" t="s">
        <v>27</v>
      </c>
      <c r="D687" s="2" t="s">
        <v>42</v>
      </c>
      <c r="E687" s="2" t="s">
        <v>212</v>
      </c>
      <c r="F687" s="2" t="s">
        <v>2335</v>
      </c>
      <c r="G687" s="2" t="s">
        <v>3</v>
      </c>
      <c r="H687" s="2" t="s">
        <v>2479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739</v>
      </c>
      <c r="P687" s="2" t="s">
        <v>740</v>
      </c>
      <c r="Q687" s="1">
        <v>28610771.399999999</v>
      </c>
      <c r="R687" s="1">
        <v>0</v>
      </c>
      <c r="S687" s="1">
        <v>28610771.399999999</v>
      </c>
      <c r="T687" s="1">
        <v>0</v>
      </c>
      <c r="U687" s="2" t="s">
        <v>0</v>
      </c>
      <c r="V687" s="1">
        <v>0</v>
      </c>
      <c r="W687" s="1">
        <v>0</v>
      </c>
      <c r="X687" s="2" t="s">
        <v>0</v>
      </c>
      <c r="Y687" s="1">
        <v>0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41" t="s">
        <v>1</v>
      </c>
      <c r="AN687" s="2" t="s">
        <v>1</v>
      </c>
      <c r="AO687" s="141" t="s">
        <v>1</v>
      </c>
      <c r="AP687" s="2" t="s">
        <v>1</v>
      </c>
    </row>
    <row r="688" spans="1:42" x14ac:dyDescent="0.25">
      <c r="A688" s="2" t="s">
        <v>363</v>
      </c>
      <c r="B688" s="47">
        <v>44331</v>
      </c>
      <c r="C688" s="2" t="s">
        <v>27</v>
      </c>
      <c r="D688" s="2" t="s">
        <v>42</v>
      </c>
      <c r="E688" s="2" t="s">
        <v>212</v>
      </c>
      <c r="F688" s="2" t="s">
        <v>2333</v>
      </c>
      <c r="G688" s="2" t="s">
        <v>3</v>
      </c>
      <c r="H688" s="2" t="s">
        <v>2480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493522625.48520005</v>
      </c>
      <c r="R688" s="1">
        <v>0</v>
      </c>
      <c r="S688" s="1">
        <v>324143910.94999993</v>
      </c>
      <c r="T688" s="1">
        <v>0</v>
      </c>
      <c r="U688" s="2" t="s">
        <v>0</v>
      </c>
      <c r="V688" s="1">
        <v>0</v>
      </c>
      <c r="W688" s="1">
        <v>146016133.22</v>
      </c>
      <c r="X688" s="2" t="s">
        <v>9</v>
      </c>
      <c r="Y688" s="1">
        <v>23362581.315200005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41" t="s">
        <v>1</v>
      </c>
      <c r="AN688" s="2" t="s">
        <v>1</v>
      </c>
      <c r="AO688" s="141" t="s">
        <v>1</v>
      </c>
      <c r="AP688" s="2" t="s">
        <v>1</v>
      </c>
    </row>
    <row r="689" spans="1:42" x14ac:dyDescent="0.25">
      <c r="A689" s="2" t="s">
        <v>262</v>
      </c>
      <c r="B689" s="47">
        <v>44317</v>
      </c>
      <c r="C689" s="2" t="s">
        <v>27</v>
      </c>
      <c r="D689" s="2" t="s">
        <v>973</v>
      </c>
      <c r="E689" s="2" t="s">
        <v>985</v>
      </c>
      <c r="F689" s="2" t="s">
        <v>2481</v>
      </c>
      <c r="G689" s="2" t="s">
        <v>3</v>
      </c>
      <c r="H689" s="2" t="s">
        <v>2482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131275695.59999999</v>
      </c>
      <c r="R689" s="1">
        <v>0</v>
      </c>
      <c r="S689" s="1">
        <v>35097300</v>
      </c>
      <c r="T689" s="1">
        <v>0</v>
      </c>
      <c r="U689" s="2" t="s">
        <v>0</v>
      </c>
      <c r="V689" s="1">
        <v>0</v>
      </c>
      <c r="W689" s="1">
        <v>82912410</v>
      </c>
      <c r="X689" s="2" t="s">
        <v>9</v>
      </c>
      <c r="Y689" s="1">
        <v>13265985.600000001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41" t="s">
        <v>1</v>
      </c>
      <c r="AN689" s="2" t="s">
        <v>1</v>
      </c>
      <c r="AO689" s="141" t="s">
        <v>1</v>
      </c>
      <c r="AP689" s="2" t="s">
        <v>1</v>
      </c>
    </row>
    <row r="690" spans="1:42" x14ac:dyDescent="0.25">
      <c r="A690" s="2" t="s">
        <v>252</v>
      </c>
      <c r="B690" s="47">
        <v>44318</v>
      </c>
      <c r="C690" s="2" t="s">
        <v>27</v>
      </c>
      <c r="D690" s="2" t="s">
        <v>973</v>
      </c>
      <c r="E690" s="2" t="s">
        <v>985</v>
      </c>
      <c r="F690" s="2" t="s">
        <v>2483</v>
      </c>
      <c r="G690" s="2" t="s">
        <v>3</v>
      </c>
      <c r="H690" s="2" t="s">
        <v>2484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77125381.200000003</v>
      </c>
      <c r="R690" s="1">
        <v>0</v>
      </c>
      <c r="S690" s="1">
        <v>3980340</v>
      </c>
      <c r="T690" s="1">
        <v>0</v>
      </c>
      <c r="U690" s="2" t="s">
        <v>0</v>
      </c>
      <c r="V690" s="1">
        <v>0</v>
      </c>
      <c r="W690" s="1">
        <v>63056070</v>
      </c>
      <c r="X690" s="2" t="s">
        <v>9</v>
      </c>
      <c r="Y690" s="1">
        <v>10088971.199999999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41" t="s">
        <v>1</v>
      </c>
      <c r="AN690" s="2" t="s">
        <v>1</v>
      </c>
      <c r="AO690" s="141" t="s">
        <v>1</v>
      </c>
      <c r="AP690" s="2" t="s">
        <v>1</v>
      </c>
    </row>
    <row r="691" spans="1:42" x14ac:dyDescent="0.25">
      <c r="A691" s="2" t="s">
        <v>239</v>
      </c>
      <c r="B691" s="47">
        <v>44319</v>
      </c>
      <c r="C691" s="2" t="s">
        <v>27</v>
      </c>
      <c r="D691" s="2" t="s">
        <v>973</v>
      </c>
      <c r="E691" s="2" t="s">
        <v>985</v>
      </c>
      <c r="F691" s="2" t="s">
        <v>2485</v>
      </c>
      <c r="G691" s="2" t="s">
        <v>3</v>
      </c>
      <c r="H691" s="2" t="s">
        <v>2486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52582559.399999999</v>
      </c>
      <c r="R691" s="1">
        <v>0</v>
      </c>
      <c r="S691" s="1">
        <v>1020600</v>
      </c>
      <c r="T691" s="1">
        <v>0</v>
      </c>
      <c r="U691" s="2" t="s">
        <v>0</v>
      </c>
      <c r="V691" s="1">
        <v>0</v>
      </c>
      <c r="W691" s="1">
        <v>44449965</v>
      </c>
      <c r="X691" s="2" t="s">
        <v>9</v>
      </c>
      <c r="Y691" s="1">
        <v>7111994.4000000004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41" t="s">
        <v>1</v>
      </c>
      <c r="AN691" s="2" t="s">
        <v>1</v>
      </c>
      <c r="AO691" s="141" t="s">
        <v>1</v>
      </c>
      <c r="AP691" s="2" t="s">
        <v>1</v>
      </c>
    </row>
    <row r="692" spans="1:42" x14ac:dyDescent="0.25">
      <c r="A692" s="2" t="s">
        <v>218</v>
      </c>
      <c r="B692" s="47">
        <v>44320</v>
      </c>
      <c r="C692" s="2" t="s">
        <v>27</v>
      </c>
      <c r="D692" s="2" t="s">
        <v>973</v>
      </c>
      <c r="E692" s="2" t="s">
        <v>985</v>
      </c>
      <c r="F692" s="2" t="s">
        <v>2487</v>
      </c>
      <c r="G692" s="2" t="s">
        <v>3</v>
      </c>
      <c r="H692" s="2" t="s">
        <v>2488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26969808.600000001</v>
      </c>
      <c r="R692" s="1">
        <v>0</v>
      </c>
      <c r="S692" s="1">
        <v>0</v>
      </c>
      <c r="T692" s="1">
        <v>0</v>
      </c>
      <c r="U692" s="2" t="s">
        <v>0</v>
      </c>
      <c r="V692" s="1">
        <v>0</v>
      </c>
      <c r="W692" s="1">
        <v>23249835</v>
      </c>
      <c r="X692" s="2" t="s">
        <v>9</v>
      </c>
      <c r="Y692" s="1">
        <v>3719973.6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41" t="s">
        <v>1</v>
      </c>
      <c r="AN692" s="2" t="s">
        <v>1</v>
      </c>
      <c r="AO692" s="141" t="s">
        <v>1</v>
      </c>
      <c r="AP692" s="2" t="s">
        <v>1</v>
      </c>
    </row>
    <row r="693" spans="1:42" x14ac:dyDescent="0.25">
      <c r="A693" s="2" t="s">
        <v>193</v>
      </c>
      <c r="B693" s="47">
        <v>44321</v>
      </c>
      <c r="C693" s="2" t="s">
        <v>27</v>
      </c>
      <c r="D693" s="2" t="s">
        <v>973</v>
      </c>
      <c r="E693" s="2" t="s">
        <v>985</v>
      </c>
      <c r="F693" s="2" t="s">
        <v>2489</v>
      </c>
      <c r="G693" s="2" t="s">
        <v>3</v>
      </c>
      <c r="H693" s="2" t="s">
        <v>2490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151850552</v>
      </c>
      <c r="R693" s="1">
        <v>0</v>
      </c>
      <c r="S693" s="1">
        <v>26722570</v>
      </c>
      <c r="T693" s="1">
        <v>0</v>
      </c>
      <c r="U693" s="2" t="s">
        <v>0</v>
      </c>
      <c r="V693" s="1">
        <v>0</v>
      </c>
      <c r="W693" s="1">
        <v>107868950</v>
      </c>
      <c r="X693" s="2" t="s">
        <v>9</v>
      </c>
      <c r="Y693" s="1">
        <v>17259032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41" t="s">
        <v>1</v>
      </c>
      <c r="AN693" s="2" t="s">
        <v>1</v>
      </c>
      <c r="AO693" s="141" t="s">
        <v>1</v>
      </c>
      <c r="AP693" s="2" t="s">
        <v>1</v>
      </c>
    </row>
    <row r="694" spans="1:42" x14ac:dyDescent="0.25">
      <c r="A694" s="2" t="s">
        <v>165</v>
      </c>
      <c r="B694" s="47">
        <v>44322</v>
      </c>
      <c r="C694" s="2" t="s">
        <v>27</v>
      </c>
      <c r="D694" s="2" t="s">
        <v>973</v>
      </c>
      <c r="E694" s="2" t="s">
        <v>985</v>
      </c>
      <c r="F694" s="2" t="s">
        <v>2491</v>
      </c>
      <c r="G694" s="2" t="s">
        <v>3</v>
      </c>
      <c r="H694" s="2" t="s">
        <v>2492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38798267.199999996</v>
      </c>
      <c r="R694" s="1">
        <v>0</v>
      </c>
      <c r="S694" s="1">
        <v>1291500</v>
      </c>
      <c r="T694" s="1">
        <v>0</v>
      </c>
      <c r="U694" s="2" t="s">
        <v>0</v>
      </c>
      <c r="V694" s="1">
        <v>0</v>
      </c>
      <c r="W694" s="1">
        <v>32333420</v>
      </c>
      <c r="X694" s="2" t="s">
        <v>9</v>
      </c>
      <c r="Y694" s="1">
        <v>5173347.2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41" t="s">
        <v>1</v>
      </c>
      <c r="AN694" s="2" t="s">
        <v>1</v>
      </c>
      <c r="AO694" s="141" t="s">
        <v>1</v>
      </c>
      <c r="AP694" s="2" t="s">
        <v>1</v>
      </c>
    </row>
    <row r="695" spans="1:42" x14ac:dyDescent="0.25">
      <c r="A695" s="2" t="s">
        <v>146</v>
      </c>
      <c r="B695" s="47">
        <v>44323</v>
      </c>
      <c r="C695" s="2" t="s">
        <v>27</v>
      </c>
      <c r="D695" s="2" t="s">
        <v>973</v>
      </c>
      <c r="E695" s="2" t="s">
        <v>985</v>
      </c>
      <c r="F695" s="2" t="s">
        <v>2493</v>
      </c>
      <c r="G695" s="2" t="s">
        <v>3</v>
      </c>
      <c r="H695" s="2" t="s">
        <v>2494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86661486.799999997</v>
      </c>
      <c r="R695" s="1">
        <v>0</v>
      </c>
      <c r="S695" s="1">
        <v>1753570</v>
      </c>
      <c r="T695" s="1">
        <v>0</v>
      </c>
      <c r="U695" s="2" t="s">
        <v>0</v>
      </c>
      <c r="V695" s="1">
        <v>0</v>
      </c>
      <c r="W695" s="1">
        <v>73196480</v>
      </c>
      <c r="X695" s="2" t="s">
        <v>9</v>
      </c>
      <c r="Y695" s="1">
        <v>11711436.800000001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41" t="s">
        <v>1</v>
      </c>
      <c r="AN695" s="2" t="s">
        <v>1</v>
      </c>
      <c r="AO695" s="141" t="s">
        <v>1</v>
      </c>
      <c r="AP695" s="2" t="s">
        <v>1</v>
      </c>
    </row>
    <row r="696" spans="1:42" x14ac:dyDescent="0.25">
      <c r="A696" s="2" t="s">
        <v>126</v>
      </c>
      <c r="B696" s="47">
        <v>44324</v>
      </c>
      <c r="C696" s="2" t="s">
        <v>27</v>
      </c>
      <c r="D696" s="2" t="s">
        <v>973</v>
      </c>
      <c r="E696" s="2" t="s">
        <v>985</v>
      </c>
      <c r="F696" s="2" t="s">
        <v>2495</v>
      </c>
      <c r="G696" s="2" t="s">
        <v>3</v>
      </c>
      <c r="H696" s="2" t="s">
        <v>2496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134928343.20000002</v>
      </c>
      <c r="R696" s="1">
        <v>0</v>
      </c>
      <c r="S696" s="1">
        <v>17837050</v>
      </c>
      <c r="T696" s="1">
        <v>0</v>
      </c>
      <c r="U696" s="2" t="s">
        <v>0</v>
      </c>
      <c r="V696" s="1">
        <v>0</v>
      </c>
      <c r="W696" s="1">
        <v>100940770</v>
      </c>
      <c r="X696" s="2" t="s">
        <v>9</v>
      </c>
      <c r="Y696" s="1">
        <v>16150523.199999997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41" t="s">
        <v>1</v>
      </c>
      <c r="AN696" s="2" t="s">
        <v>1</v>
      </c>
      <c r="AO696" s="141" t="s">
        <v>1</v>
      </c>
      <c r="AP696" s="2" t="s">
        <v>1</v>
      </c>
    </row>
    <row r="697" spans="1:42" x14ac:dyDescent="0.25">
      <c r="A697" s="2" t="s">
        <v>108</v>
      </c>
      <c r="B697" s="47">
        <v>44325</v>
      </c>
      <c r="C697" s="2" t="s">
        <v>27</v>
      </c>
      <c r="D697" s="2" t="s">
        <v>973</v>
      </c>
      <c r="E697" s="2" t="s">
        <v>985</v>
      </c>
      <c r="F697" s="2" t="s">
        <v>2497</v>
      </c>
      <c r="G697" s="2" t="s">
        <v>3</v>
      </c>
      <c r="H697" s="2" t="s">
        <v>2498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129313475.2</v>
      </c>
      <c r="R697" s="1">
        <v>0</v>
      </c>
      <c r="S697" s="1">
        <v>44398900</v>
      </c>
      <c r="T697" s="1">
        <v>0</v>
      </c>
      <c r="U697" s="2" t="s">
        <v>0</v>
      </c>
      <c r="V697" s="1">
        <v>0</v>
      </c>
      <c r="W697" s="1">
        <v>73202220</v>
      </c>
      <c r="X697" s="2" t="s">
        <v>9</v>
      </c>
      <c r="Y697" s="1">
        <v>11712355.199999999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41" t="s">
        <v>1</v>
      </c>
      <c r="AN697" s="2" t="s">
        <v>1</v>
      </c>
      <c r="AO697" s="141" t="s">
        <v>1</v>
      </c>
      <c r="AP697" s="2" t="s">
        <v>1</v>
      </c>
    </row>
    <row r="698" spans="1:42" x14ac:dyDescent="0.25">
      <c r="A698" s="2" t="s">
        <v>89</v>
      </c>
      <c r="B698" s="47">
        <v>44326</v>
      </c>
      <c r="C698" s="2" t="s">
        <v>27</v>
      </c>
      <c r="D698" s="2" t="s">
        <v>973</v>
      </c>
      <c r="E698" s="2" t="s">
        <v>985</v>
      </c>
      <c r="F698" s="2" t="s">
        <v>2499</v>
      </c>
      <c r="G698" s="2" t="s">
        <v>3</v>
      </c>
      <c r="H698" s="2" t="s">
        <v>2500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</v>
      </c>
      <c r="P698" s="2" t="s">
        <v>1</v>
      </c>
      <c r="Q698" s="1">
        <v>88903071.599999994</v>
      </c>
      <c r="R698" s="1">
        <v>0</v>
      </c>
      <c r="S698" s="1">
        <v>2184070</v>
      </c>
      <c r="T698" s="1">
        <v>0</v>
      </c>
      <c r="U698" s="2" t="s">
        <v>0</v>
      </c>
      <c r="V698" s="1">
        <v>0</v>
      </c>
      <c r="W698" s="1">
        <v>74757760</v>
      </c>
      <c r="X698" s="2" t="s">
        <v>9</v>
      </c>
      <c r="Y698" s="1">
        <v>11961241.6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41" t="s">
        <v>1</v>
      </c>
      <c r="AN698" s="2" t="s">
        <v>1</v>
      </c>
      <c r="AO698" s="141" t="s">
        <v>1</v>
      </c>
      <c r="AP698" s="2" t="s">
        <v>1</v>
      </c>
    </row>
    <row r="699" spans="1:42" x14ac:dyDescent="0.25">
      <c r="A699" s="2" t="s">
        <v>71</v>
      </c>
      <c r="B699" s="47">
        <v>44327</v>
      </c>
      <c r="C699" s="2" t="s">
        <v>27</v>
      </c>
      <c r="D699" s="2" t="s">
        <v>973</v>
      </c>
      <c r="E699" s="2" t="s">
        <v>985</v>
      </c>
      <c r="F699" s="2" t="s">
        <v>2501</v>
      </c>
      <c r="G699" s="2" t="s">
        <v>3</v>
      </c>
      <c r="H699" s="2" t="s">
        <v>2502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73811466</v>
      </c>
      <c r="R699" s="1">
        <v>0</v>
      </c>
      <c r="S699" s="1">
        <v>3522600</v>
      </c>
      <c r="T699" s="1">
        <v>0</v>
      </c>
      <c r="U699" s="2" t="s">
        <v>0</v>
      </c>
      <c r="V699" s="1">
        <v>0</v>
      </c>
      <c r="W699" s="1">
        <v>60593850</v>
      </c>
      <c r="X699" s="2" t="s">
        <v>9</v>
      </c>
      <c r="Y699" s="1">
        <v>9695016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41" t="s">
        <v>1</v>
      </c>
      <c r="AN699" s="2" t="s">
        <v>1</v>
      </c>
      <c r="AO699" s="141" t="s">
        <v>1</v>
      </c>
      <c r="AP699" s="2" t="s">
        <v>1</v>
      </c>
    </row>
    <row r="700" spans="1:42" x14ac:dyDescent="0.25">
      <c r="A700" s="2" t="s">
        <v>57</v>
      </c>
      <c r="B700" s="47">
        <v>44328</v>
      </c>
      <c r="C700" s="2" t="s">
        <v>27</v>
      </c>
      <c r="D700" s="2" t="s">
        <v>973</v>
      </c>
      <c r="E700" s="2" t="s">
        <v>985</v>
      </c>
      <c r="F700" s="2" t="s">
        <v>2503</v>
      </c>
      <c r="G700" s="2" t="s">
        <v>3</v>
      </c>
      <c r="H700" s="2" t="s">
        <v>2504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167208702</v>
      </c>
      <c r="R700" s="1">
        <v>0</v>
      </c>
      <c r="S700" s="1">
        <v>40780650</v>
      </c>
      <c r="T700" s="1">
        <v>0</v>
      </c>
      <c r="U700" s="2" t="s">
        <v>0</v>
      </c>
      <c r="V700" s="1">
        <v>0</v>
      </c>
      <c r="W700" s="1">
        <v>108989700</v>
      </c>
      <c r="X700" s="2" t="s">
        <v>9</v>
      </c>
      <c r="Y700" s="1">
        <v>17438352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41" t="s">
        <v>1</v>
      </c>
      <c r="AN700" s="2" t="s">
        <v>1</v>
      </c>
      <c r="AO700" s="141" t="s">
        <v>1</v>
      </c>
      <c r="AP700" s="2" t="s">
        <v>1</v>
      </c>
    </row>
    <row r="701" spans="1:42" x14ac:dyDescent="0.25">
      <c r="A701" s="2" t="s">
        <v>40</v>
      </c>
      <c r="B701" s="47">
        <v>44329</v>
      </c>
      <c r="C701" s="2" t="s">
        <v>27</v>
      </c>
      <c r="D701" s="2" t="s">
        <v>973</v>
      </c>
      <c r="E701" s="2" t="s">
        <v>985</v>
      </c>
      <c r="F701" s="2" t="s">
        <v>2505</v>
      </c>
      <c r="G701" s="2" t="s">
        <v>3</v>
      </c>
      <c r="H701" s="2" t="s">
        <v>2506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130191136.39999999</v>
      </c>
      <c r="R701" s="1">
        <v>0</v>
      </c>
      <c r="S701" s="1">
        <v>13079520</v>
      </c>
      <c r="T701" s="1">
        <v>0</v>
      </c>
      <c r="U701" s="2" t="s">
        <v>0</v>
      </c>
      <c r="V701" s="1">
        <v>0</v>
      </c>
      <c r="W701" s="1">
        <v>100958290</v>
      </c>
      <c r="X701" s="2" t="s">
        <v>9</v>
      </c>
      <c r="Y701" s="1">
        <v>16153326.399999999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41" t="s">
        <v>1</v>
      </c>
      <c r="AN701" s="2" t="s">
        <v>1</v>
      </c>
      <c r="AO701" s="141" t="s">
        <v>1</v>
      </c>
      <c r="AP701" s="2" t="s">
        <v>1</v>
      </c>
    </row>
    <row r="702" spans="1:42" x14ac:dyDescent="0.25">
      <c r="A702" s="2" t="s">
        <v>8</v>
      </c>
      <c r="B702" s="47">
        <v>44330</v>
      </c>
      <c r="C702" s="2" t="s">
        <v>27</v>
      </c>
      <c r="D702" s="2" t="s">
        <v>973</v>
      </c>
      <c r="E702" s="2" t="s">
        <v>985</v>
      </c>
      <c r="F702" s="2" t="s">
        <v>2507</v>
      </c>
      <c r="G702" s="2" t="s">
        <v>3</v>
      </c>
      <c r="H702" s="2" t="s">
        <v>2508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2</v>
      </c>
      <c r="P702" s="2" t="s">
        <v>1</v>
      </c>
      <c r="Q702" s="1">
        <v>134362710.40000001</v>
      </c>
      <c r="R702" s="1">
        <v>0</v>
      </c>
      <c r="S702" s="1">
        <v>44700000</v>
      </c>
      <c r="T702" s="1">
        <v>0</v>
      </c>
      <c r="U702" s="2" t="s">
        <v>0</v>
      </c>
      <c r="V702" s="1">
        <v>0</v>
      </c>
      <c r="W702" s="1">
        <v>77295440</v>
      </c>
      <c r="X702" s="2" t="s">
        <v>0</v>
      </c>
      <c r="Y702" s="1">
        <v>12367270.4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41" t="s">
        <v>1</v>
      </c>
      <c r="AN702" s="2" t="s">
        <v>1</v>
      </c>
      <c r="AO702" s="141" t="s">
        <v>1</v>
      </c>
      <c r="AP702" s="2" t="s">
        <v>1</v>
      </c>
    </row>
    <row r="703" spans="1:42" x14ac:dyDescent="0.25">
      <c r="A703" s="2" t="s">
        <v>381</v>
      </c>
      <c r="B703" s="47">
        <v>44331</v>
      </c>
      <c r="C703" s="2" t="s">
        <v>27</v>
      </c>
      <c r="D703" s="2" t="s">
        <v>973</v>
      </c>
      <c r="E703" s="2" t="s">
        <v>985</v>
      </c>
      <c r="F703" s="2" t="s">
        <v>2509</v>
      </c>
      <c r="G703" s="2" t="s">
        <v>3</v>
      </c>
      <c r="H703" s="2" t="s">
        <v>2510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2</v>
      </c>
      <c r="P703" s="2" t="s">
        <v>1</v>
      </c>
      <c r="Q703" s="1">
        <v>155668048</v>
      </c>
      <c r="R703" s="1">
        <v>0</v>
      </c>
      <c r="S703" s="1">
        <v>61954200</v>
      </c>
      <c r="T703" s="1">
        <v>0</v>
      </c>
      <c r="U703" s="2" t="s">
        <v>0</v>
      </c>
      <c r="V703" s="1">
        <v>0</v>
      </c>
      <c r="W703" s="1">
        <v>80787800</v>
      </c>
      <c r="X703" s="2" t="s">
        <v>9</v>
      </c>
      <c r="Y703" s="1">
        <v>12926048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41" t="s">
        <v>1</v>
      </c>
      <c r="AN703" s="2" t="s">
        <v>1</v>
      </c>
      <c r="AO703" s="141" t="s">
        <v>1</v>
      </c>
      <c r="AP703" s="2" t="s">
        <v>1</v>
      </c>
    </row>
    <row r="704" spans="1:42" x14ac:dyDescent="0.25">
      <c r="A704" s="2" t="s">
        <v>266</v>
      </c>
      <c r="B704" s="47">
        <v>44317</v>
      </c>
      <c r="C704" s="2" t="s">
        <v>27</v>
      </c>
      <c r="D704" s="2" t="s">
        <v>26</v>
      </c>
      <c r="E704" s="2" t="s">
        <v>251</v>
      </c>
      <c r="F704" s="2" t="s">
        <v>2511</v>
      </c>
      <c r="G704" s="2" t="s">
        <v>3</v>
      </c>
      <c r="H704" s="2" t="s">
        <v>2512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2471869326.0479999</v>
      </c>
      <c r="R704" s="1">
        <v>0</v>
      </c>
      <c r="S704" s="1">
        <v>1751317529.415</v>
      </c>
      <c r="T704" s="1">
        <v>0</v>
      </c>
      <c r="U704" s="2" t="s">
        <v>0</v>
      </c>
      <c r="V704" s="1">
        <v>0</v>
      </c>
      <c r="W704" s="1">
        <v>621165341.92499995</v>
      </c>
      <c r="X704" s="2" t="s">
        <v>0</v>
      </c>
      <c r="Y704" s="1">
        <v>99386454.707999974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41" t="s">
        <v>1</v>
      </c>
      <c r="AN704" s="2" t="s">
        <v>1</v>
      </c>
      <c r="AO704" s="141" t="s">
        <v>1</v>
      </c>
      <c r="AP704" s="2" t="s">
        <v>1</v>
      </c>
    </row>
    <row r="705" spans="1:44" x14ac:dyDescent="0.25">
      <c r="A705" s="2" t="s">
        <v>265</v>
      </c>
      <c r="B705" s="47">
        <v>44317</v>
      </c>
      <c r="C705" s="2" t="s">
        <v>27</v>
      </c>
      <c r="D705" s="2" t="s">
        <v>26</v>
      </c>
      <c r="E705" s="2" t="s">
        <v>251</v>
      </c>
      <c r="F705" s="2" t="s">
        <v>1201</v>
      </c>
      <c r="G705" s="2" t="s">
        <v>13</v>
      </c>
      <c r="H705" s="2" t="s">
        <v>1</v>
      </c>
      <c r="I705" s="1" t="s">
        <v>2513</v>
      </c>
      <c r="J705" s="1" t="s">
        <v>1</v>
      </c>
      <c r="K705" s="1" t="s">
        <v>2514</v>
      </c>
      <c r="L705" s="1" t="s">
        <v>2269</v>
      </c>
      <c r="M705" s="1">
        <v>10544268</v>
      </c>
      <c r="N705" s="2" t="s">
        <v>12</v>
      </c>
      <c r="O705" s="2" t="s">
        <v>2515</v>
      </c>
      <c r="P705" s="2" t="s">
        <v>2516</v>
      </c>
      <c r="Q705" s="1">
        <v>-6006000</v>
      </c>
      <c r="R705" s="1">
        <v>0</v>
      </c>
      <c r="S705" s="1">
        <v>-6006000</v>
      </c>
      <c r="T705" s="1">
        <v>0</v>
      </c>
      <c r="U705" s="2" t="s">
        <v>0</v>
      </c>
      <c r="V705" s="1">
        <v>0</v>
      </c>
      <c r="W705" s="1">
        <v>0</v>
      </c>
      <c r="X705" s="2" t="s">
        <v>0</v>
      </c>
      <c r="Y705" s="1">
        <v>0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41" t="s">
        <v>1</v>
      </c>
      <c r="AN705" s="2" t="s">
        <v>1</v>
      </c>
      <c r="AO705" s="141" t="s">
        <v>1</v>
      </c>
      <c r="AP705" s="2" t="s">
        <v>1</v>
      </c>
    </row>
    <row r="706" spans="1:44" x14ac:dyDescent="0.25">
      <c r="A706" s="2" t="s">
        <v>254</v>
      </c>
      <c r="B706" s="47">
        <v>44318</v>
      </c>
      <c r="C706" s="2" t="s">
        <v>27</v>
      </c>
      <c r="D706" s="2" t="s">
        <v>26</v>
      </c>
      <c r="E706" s="2" t="s">
        <v>251</v>
      </c>
      <c r="F706" s="2" t="s">
        <v>2517</v>
      </c>
      <c r="G706" s="2" t="s">
        <v>3</v>
      </c>
      <c r="H706" s="2" t="s">
        <v>2518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1248649559.8620005</v>
      </c>
      <c r="R706" s="1">
        <v>0</v>
      </c>
      <c r="S706" s="1">
        <v>844559398.2750001</v>
      </c>
      <c r="T706" s="1">
        <v>0</v>
      </c>
      <c r="U706" s="2" t="s">
        <v>0</v>
      </c>
      <c r="V706" s="1">
        <v>0</v>
      </c>
      <c r="W706" s="1">
        <v>348353587.57499999</v>
      </c>
      <c r="X706" s="2" t="s">
        <v>9</v>
      </c>
      <c r="Y706" s="1">
        <v>55736574.012000017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41" t="s">
        <v>1</v>
      </c>
      <c r="AN706" s="2" t="s">
        <v>1</v>
      </c>
      <c r="AO706" s="141" t="s">
        <v>1</v>
      </c>
      <c r="AP706" s="2" t="s">
        <v>1</v>
      </c>
    </row>
    <row r="707" spans="1:44" x14ac:dyDescent="0.25">
      <c r="A707" s="2" t="s">
        <v>242</v>
      </c>
      <c r="B707" s="47">
        <v>44319</v>
      </c>
      <c r="C707" s="2" t="s">
        <v>27</v>
      </c>
      <c r="D707" s="2" t="s">
        <v>26</v>
      </c>
      <c r="E707" s="2" t="s">
        <v>251</v>
      </c>
      <c r="F707" s="2" t="s">
        <v>2519</v>
      </c>
      <c r="G707" s="2" t="s">
        <v>3</v>
      </c>
      <c r="H707" s="2" t="s">
        <v>2520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1641855660.1436</v>
      </c>
      <c r="R707" s="1">
        <v>0</v>
      </c>
      <c r="S707" s="1">
        <v>1125619341.605</v>
      </c>
      <c r="T707" s="1">
        <v>0</v>
      </c>
      <c r="U707" s="2" t="s">
        <v>0</v>
      </c>
      <c r="V707" s="1">
        <v>0</v>
      </c>
      <c r="W707" s="1">
        <v>445031309.08499998</v>
      </c>
      <c r="X707" s="2" t="s">
        <v>9</v>
      </c>
      <c r="Y707" s="1">
        <v>71205009.453600004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41" t="s">
        <v>1</v>
      </c>
      <c r="AN707" s="2" t="s">
        <v>1</v>
      </c>
      <c r="AO707" s="141" t="s">
        <v>1</v>
      </c>
      <c r="AP707" s="2" t="s">
        <v>1</v>
      </c>
      <c r="AQ707" s="101"/>
      <c r="AR707" s="7"/>
    </row>
    <row r="708" spans="1:44" x14ac:dyDescent="0.25">
      <c r="A708" s="2" t="s">
        <v>241</v>
      </c>
      <c r="B708" s="47">
        <v>44319</v>
      </c>
      <c r="C708" s="2" t="s">
        <v>27</v>
      </c>
      <c r="D708" s="2" t="s">
        <v>26</v>
      </c>
      <c r="E708" s="2" t="s">
        <v>251</v>
      </c>
      <c r="F708" s="2" t="s">
        <v>1211</v>
      </c>
      <c r="G708" s="2" t="s">
        <v>13</v>
      </c>
      <c r="H708" s="2" t="s">
        <v>1</v>
      </c>
      <c r="I708" s="1" t="s">
        <v>1152</v>
      </c>
      <c r="J708" s="1" t="s">
        <v>1</v>
      </c>
      <c r="K708" s="1" t="s">
        <v>2521</v>
      </c>
      <c r="L708" s="1" t="s">
        <v>2522</v>
      </c>
      <c r="M708" s="1">
        <v>6557964.5300000003</v>
      </c>
      <c r="N708" s="2" t="s">
        <v>12</v>
      </c>
      <c r="O708" s="2" t="s">
        <v>2523</v>
      </c>
      <c r="P708" s="2" t="s">
        <v>2524</v>
      </c>
      <c r="Q708" s="1">
        <v>-4915337.1749999998</v>
      </c>
      <c r="R708" s="1">
        <v>0</v>
      </c>
      <c r="S708" s="1">
        <v>-4915337.1749999998</v>
      </c>
      <c r="T708" s="1">
        <v>0</v>
      </c>
      <c r="U708" s="2" t="s">
        <v>0</v>
      </c>
      <c r="V708" s="1">
        <v>0</v>
      </c>
      <c r="W708" s="1">
        <v>0</v>
      </c>
      <c r="X708" s="2" t="s">
        <v>0</v>
      </c>
      <c r="Y708" s="1">
        <v>0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41" t="s">
        <v>1</v>
      </c>
      <c r="AN708" s="2" t="s">
        <v>1</v>
      </c>
      <c r="AO708" s="141" t="s">
        <v>1</v>
      </c>
      <c r="AP708" s="45" t="s">
        <v>1</v>
      </c>
      <c r="AQ708" s="101"/>
      <c r="AR708" s="7"/>
    </row>
    <row r="709" spans="1:44" x14ac:dyDescent="0.25">
      <c r="A709" s="2" t="s">
        <v>223</v>
      </c>
      <c r="B709" s="47">
        <v>44320</v>
      </c>
      <c r="C709" s="2" t="s">
        <v>27</v>
      </c>
      <c r="D709" s="2" t="s">
        <v>26</v>
      </c>
      <c r="E709" s="2" t="s">
        <v>251</v>
      </c>
      <c r="F709" s="2" t="s">
        <v>2525</v>
      </c>
      <c r="G709" s="2" t="s">
        <v>3</v>
      </c>
      <c r="H709" s="2" t="s">
        <v>2526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1400295631.5202</v>
      </c>
      <c r="R709" s="1">
        <v>0</v>
      </c>
      <c r="S709" s="1">
        <v>986850015.10000002</v>
      </c>
      <c r="T709" s="1">
        <v>0</v>
      </c>
      <c r="U709" s="2" t="s">
        <v>0</v>
      </c>
      <c r="V709" s="1">
        <v>0</v>
      </c>
      <c r="W709" s="1">
        <v>356418634.84500003</v>
      </c>
      <c r="X709" s="2" t="s">
        <v>9</v>
      </c>
      <c r="Y709" s="1">
        <v>57026981.575199999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41" t="s">
        <v>1</v>
      </c>
      <c r="AN709" s="2" t="s">
        <v>1</v>
      </c>
      <c r="AO709" s="141" t="s">
        <v>1</v>
      </c>
      <c r="AP709" s="2" t="s">
        <v>1</v>
      </c>
    </row>
    <row r="710" spans="1:44" x14ac:dyDescent="0.25">
      <c r="A710" s="2" t="s">
        <v>222</v>
      </c>
      <c r="B710" s="47">
        <v>44320</v>
      </c>
      <c r="C710" s="2" t="s">
        <v>27</v>
      </c>
      <c r="D710" s="2" t="s">
        <v>26</v>
      </c>
      <c r="E710" s="2" t="s">
        <v>251</v>
      </c>
      <c r="F710" s="2" t="s">
        <v>1220</v>
      </c>
      <c r="G710" s="2" t="s">
        <v>13</v>
      </c>
      <c r="H710" s="2" t="s">
        <v>1</v>
      </c>
      <c r="I710" s="1" t="s">
        <v>993</v>
      </c>
      <c r="J710" s="1" t="s">
        <v>1</v>
      </c>
      <c r="K710" s="1" t="s">
        <v>2527</v>
      </c>
      <c r="L710" s="1" t="s">
        <v>2278</v>
      </c>
      <c r="M710" s="1">
        <v>6468903</v>
      </c>
      <c r="N710" s="2" t="s">
        <v>12</v>
      </c>
      <c r="O710" s="2" t="s">
        <v>2528</v>
      </c>
      <c r="P710" s="2" t="s">
        <v>2529</v>
      </c>
      <c r="Q710" s="1">
        <v>-2835000</v>
      </c>
      <c r="R710" s="1">
        <v>0</v>
      </c>
      <c r="S710" s="1">
        <v>-2835000</v>
      </c>
      <c r="T710" s="1">
        <v>0</v>
      </c>
      <c r="U710" s="2" t="s">
        <v>0</v>
      </c>
      <c r="V710" s="1">
        <v>0</v>
      </c>
      <c r="W710" s="1">
        <v>0</v>
      </c>
      <c r="X710" s="2" t="s">
        <v>0</v>
      </c>
      <c r="Y710" s="1">
        <v>0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41" t="s">
        <v>1</v>
      </c>
      <c r="AN710" s="2" t="s">
        <v>1</v>
      </c>
      <c r="AO710" s="141" t="s">
        <v>1</v>
      </c>
      <c r="AP710" s="2" t="s">
        <v>1</v>
      </c>
    </row>
    <row r="711" spans="1:44" x14ac:dyDescent="0.25">
      <c r="A711" s="2" t="s">
        <v>203</v>
      </c>
      <c r="B711" s="47">
        <v>44321</v>
      </c>
      <c r="C711" s="2" t="s">
        <v>27</v>
      </c>
      <c r="D711" s="2" t="s">
        <v>26</v>
      </c>
      <c r="E711" s="2" t="s">
        <v>251</v>
      </c>
      <c r="F711" s="2" t="s">
        <v>2185</v>
      </c>
      <c r="G711" s="2" t="s">
        <v>3</v>
      </c>
      <c r="H711" s="2" t="s">
        <v>2530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230846406</v>
      </c>
      <c r="R711" s="1">
        <v>0</v>
      </c>
      <c r="S711" s="1">
        <v>153067727.40000001</v>
      </c>
      <c r="T711" s="1">
        <v>0</v>
      </c>
      <c r="U711" s="2" t="s">
        <v>0</v>
      </c>
      <c r="V711" s="1">
        <v>0</v>
      </c>
      <c r="W711" s="1">
        <v>67050585</v>
      </c>
      <c r="X711" s="2" t="s">
        <v>0</v>
      </c>
      <c r="Y711" s="1">
        <v>10728093.6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41" t="s">
        <v>1</v>
      </c>
      <c r="AN711" s="2" t="s">
        <v>1</v>
      </c>
      <c r="AO711" s="141" t="s">
        <v>1</v>
      </c>
      <c r="AP711" s="2" t="s">
        <v>1</v>
      </c>
    </row>
    <row r="712" spans="1:44" x14ac:dyDescent="0.25">
      <c r="A712" s="2" t="s">
        <v>201</v>
      </c>
      <c r="B712" s="47">
        <v>44321</v>
      </c>
      <c r="C712" s="2" t="s">
        <v>27</v>
      </c>
      <c r="D712" s="2" t="s">
        <v>26</v>
      </c>
      <c r="E712" s="2" t="s">
        <v>251</v>
      </c>
      <c r="F712" s="2" t="s">
        <v>1227</v>
      </c>
      <c r="G712" s="2" t="s">
        <v>3</v>
      </c>
      <c r="H712" s="2" t="s">
        <v>2531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2353</v>
      </c>
      <c r="P712" s="2" t="s">
        <v>2354</v>
      </c>
      <c r="Q712" s="1">
        <v>164404836.04999998</v>
      </c>
      <c r="R712" s="1">
        <v>0</v>
      </c>
      <c r="S712" s="1">
        <v>28137350.849999994</v>
      </c>
      <c r="T712" s="1">
        <v>117471970</v>
      </c>
      <c r="U712" s="2" t="s">
        <v>9</v>
      </c>
      <c r="V712" s="1">
        <v>18795515.199999999</v>
      </c>
      <c r="W712" s="1">
        <v>0</v>
      </c>
      <c r="X712" s="2" t="s">
        <v>0</v>
      </c>
      <c r="Y712" s="1">
        <v>0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41" t="s">
        <v>1</v>
      </c>
      <c r="AN712" s="2" t="s">
        <v>1</v>
      </c>
      <c r="AO712" s="141" t="s">
        <v>1</v>
      </c>
      <c r="AP712" s="2" t="s">
        <v>1</v>
      </c>
    </row>
    <row r="713" spans="1:44" x14ac:dyDescent="0.25">
      <c r="A713" s="2" t="s">
        <v>200</v>
      </c>
      <c r="B713" s="47">
        <v>44321</v>
      </c>
      <c r="C713" s="2" t="s">
        <v>27</v>
      </c>
      <c r="D713" s="2" t="s">
        <v>26</v>
      </c>
      <c r="E713" s="2" t="s">
        <v>251</v>
      </c>
      <c r="F713" s="2" t="s">
        <v>2185</v>
      </c>
      <c r="G713" s="2" t="s">
        <v>3</v>
      </c>
      <c r="H713" s="2" t="s">
        <v>2532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204287838.118</v>
      </c>
      <c r="R713" s="1">
        <v>0</v>
      </c>
      <c r="S713" s="1">
        <v>144846503.55000001</v>
      </c>
      <c r="T713" s="1">
        <v>0</v>
      </c>
      <c r="U713" s="2" t="s">
        <v>0</v>
      </c>
      <c r="V713" s="1">
        <v>0</v>
      </c>
      <c r="W713" s="1">
        <v>51242529.799999997</v>
      </c>
      <c r="X713" s="2" t="s">
        <v>9</v>
      </c>
      <c r="Y713" s="1">
        <v>8198804.7680000002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41" t="s">
        <v>1</v>
      </c>
      <c r="AN713" s="2" t="s">
        <v>1</v>
      </c>
      <c r="AO713" s="141" t="s">
        <v>1</v>
      </c>
      <c r="AP713" s="2" t="s">
        <v>1</v>
      </c>
    </row>
    <row r="714" spans="1:44" x14ac:dyDescent="0.25">
      <c r="A714" s="2" t="s">
        <v>199</v>
      </c>
      <c r="B714" s="47">
        <v>44321</v>
      </c>
      <c r="C714" s="2" t="s">
        <v>27</v>
      </c>
      <c r="D714" s="2" t="s">
        <v>26</v>
      </c>
      <c r="E714" s="2" t="s">
        <v>251</v>
      </c>
      <c r="F714" s="2" t="s">
        <v>1227</v>
      </c>
      <c r="G714" s="2" t="s">
        <v>3</v>
      </c>
      <c r="H714" s="2" t="s">
        <v>2533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1015</v>
      </c>
      <c r="P714" s="2" t="s">
        <v>1016</v>
      </c>
      <c r="Q714" s="1">
        <v>33922079.799999997</v>
      </c>
      <c r="R714" s="1">
        <v>0</v>
      </c>
      <c r="S714" s="1">
        <v>15165367</v>
      </c>
      <c r="T714" s="1">
        <v>16169580</v>
      </c>
      <c r="U714" s="2" t="s">
        <v>9</v>
      </c>
      <c r="V714" s="1">
        <v>2587132.7999999998</v>
      </c>
      <c r="W714" s="1">
        <v>0</v>
      </c>
      <c r="X714" s="2" t="s">
        <v>0</v>
      </c>
      <c r="Y714" s="1">
        <v>0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41" t="s">
        <v>1</v>
      </c>
      <c r="AN714" s="2" t="s">
        <v>1</v>
      </c>
      <c r="AO714" s="141" t="s">
        <v>1</v>
      </c>
      <c r="AP714" s="2" t="s">
        <v>1</v>
      </c>
    </row>
    <row r="715" spans="1:44" x14ac:dyDescent="0.25">
      <c r="A715" s="2" t="s">
        <v>197</v>
      </c>
      <c r="B715" s="47">
        <v>44321</v>
      </c>
      <c r="C715" s="2" t="s">
        <v>27</v>
      </c>
      <c r="D715" s="2" t="s">
        <v>26</v>
      </c>
      <c r="E715" s="2" t="s">
        <v>251</v>
      </c>
      <c r="F715" s="2" t="s">
        <v>2185</v>
      </c>
      <c r="G715" s="2" t="s">
        <v>3</v>
      </c>
      <c r="H715" s="2" t="s">
        <v>2534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2107062886.2859993</v>
      </c>
      <c r="R715" s="1">
        <v>0</v>
      </c>
      <c r="S715" s="1">
        <v>1430367763.3499994</v>
      </c>
      <c r="T715" s="1">
        <v>0</v>
      </c>
      <c r="U715" s="2" t="s">
        <v>0</v>
      </c>
      <c r="V715" s="1">
        <v>0</v>
      </c>
      <c r="W715" s="1">
        <v>583357864.60000002</v>
      </c>
      <c r="X715" s="2" t="s">
        <v>9</v>
      </c>
      <c r="Y715" s="1">
        <v>93337258.335999995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41" t="s">
        <v>1</v>
      </c>
      <c r="AN715" s="2" t="s">
        <v>1</v>
      </c>
      <c r="AO715" s="141" t="s">
        <v>1</v>
      </c>
      <c r="AP715" s="2" t="s">
        <v>1</v>
      </c>
    </row>
    <row r="716" spans="1:44" x14ac:dyDescent="0.25">
      <c r="A716" s="2" t="s">
        <v>166</v>
      </c>
      <c r="B716" s="47">
        <v>44322</v>
      </c>
      <c r="C716" s="2" t="s">
        <v>27</v>
      </c>
      <c r="D716" s="2" t="s">
        <v>26</v>
      </c>
      <c r="E716" s="2" t="s">
        <v>251</v>
      </c>
      <c r="F716" s="2" t="s">
        <v>2187</v>
      </c>
      <c r="G716" s="2" t="s">
        <v>3</v>
      </c>
      <c r="H716" s="2" t="s">
        <v>2535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382620155.98400009</v>
      </c>
      <c r="R716" s="1">
        <v>0</v>
      </c>
      <c r="S716" s="1">
        <v>279832704</v>
      </c>
      <c r="T716" s="1">
        <v>0</v>
      </c>
      <c r="U716" s="2" t="s">
        <v>0</v>
      </c>
      <c r="V716" s="1">
        <v>0</v>
      </c>
      <c r="W716" s="1">
        <v>88609872.400000006</v>
      </c>
      <c r="X716" s="2" t="s">
        <v>9</v>
      </c>
      <c r="Y716" s="1">
        <v>14177579.583999999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41" t="s">
        <v>1</v>
      </c>
      <c r="AN716" s="2" t="s">
        <v>1</v>
      </c>
      <c r="AO716" s="141" t="s">
        <v>1</v>
      </c>
      <c r="AP716" s="2" t="s">
        <v>1</v>
      </c>
    </row>
    <row r="717" spans="1:44" x14ac:dyDescent="0.25">
      <c r="A717" s="2" t="s">
        <v>152</v>
      </c>
      <c r="B717" s="47">
        <v>44323</v>
      </c>
      <c r="C717" s="2" t="s">
        <v>27</v>
      </c>
      <c r="D717" s="2" t="s">
        <v>26</v>
      </c>
      <c r="E717" s="2" t="s">
        <v>251</v>
      </c>
      <c r="F717" s="2" t="s">
        <v>1300</v>
      </c>
      <c r="G717" s="2" t="s">
        <v>3</v>
      </c>
      <c r="H717" s="2" t="s">
        <v>2536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2013373083.4663997</v>
      </c>
      <c r="R717" s="1">
        <v>0</v>
      </c>
      <c r="S717" s="1">
        <v>1458834928.8499999</v>
      </c>
      <c r="T717" s="1">
        <v>0</v>
      </c>
      <c r="U717" s="2" t="s">
        <v>0</v>
      </c>
      <c r="V717" s="1">
        <v>0</v>
      </c>
      <c r="W717" s="1">
        <v>478050133.28999996</v>
      </c>
      <c r="X717" s="2" t="s">
        <v>9</v>
      </c>
      <c r="Y717" s="1">
        <v>76488021.326399997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41" t="s">
        <v>1</v>
      </c>
      <c r="AN717" s="2" t="s">
        <v>1</v>
      </c>
      <c r="AO717" s="141" t="s">
        <v>1</v>
      </c>
      <c r="AP717" s="2" t="s">
        <v>1</v>
      </c>
    </row>
    <row r="718" spans="1:44" x14ac:dyDescent="0.25">
      <c r="A718" s="2" t="s">
        <v>151</v>
      </c>
      <c r="B718" s="47">
        <v>44323</v>
      </c>
      <c r="C718" s="2" t="s">
        <v>27</v>
      </c>
      <c r="D718" s="2" t="s">
        <v>26</v>
      </c>
      <c r="E718" s="2" t="s">
        <v>251</v>
      </c>
      <c r="F718" s="2" t="s">
        <v>1236</v>
      </c>
      <c r="G718" s="2" t="s">
        <v>3</v>
      </c>
      <c r="H718" s="2" t="s">
        <v>2537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744</v>
      </c>
      <c r="P718" s="2" t="s">
        <v>745</v>
      </c>
      <c r="Q718" s="1">
        <v>47063982</v>
      </c>
      <c r="R718" s="1">
        <v>0</v>
      </c>
      <c r="S718" s="1">
        <v>29885310</v>
      </c>
      <c r="T718" s="1">
        <v>14809200</v>
      </c>
      <c r="U718" s="2" t="s">
        <v>9</v>
      </c>
      <c r="V718" s="1">
        <v>2369472</v>
      </c>
      <c r="W718" s="1">
        <v>0</v>
      </c>
      <c r="X718" s="2" t="s">
        <v>0</v>
      </c>
      <c r="Y718" s="1">
        <v>0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41" t="s">
        <v>1</v>
      </c>
      <c r="AN718" s="2" t="s">
        <v>1</v>
      </c>
      <c r="AO718" s="141" t="s">
        <v>1</v>
      </c>
      <c r="AP718" s="2" t="s">
        <v>1</v>
      </c>
    </row>
    <row r="719" spans="1:44" x14ac:dyDescent="0.25">
      <c r="A719" s="2" t="s">
        <v>150</v>
      </c>
      <c r="B719" s="47">
        <v>44323</v>
      </c>
      <c r="C719" s="2" t="s">
        <v>27</v>
      </c>
      <c r="D719" s="2" t="s">
        <v>26</v>
      </c>
      <c r="E719" s="2" t="s">
        <v>251</v>
      </c>
      <c r="F719" s="2" t="s">
        <v>1300</v>
      </c>
      <c r="G719" s="2" t="s">
        <v>3</v>
      </c>
      <c r="H719" s="2" t="s">
        <v>2538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664271179.44000006</v>
      </c>
      <c r="R719" s="1">
        <v>0</v>
      </c>
      <c r="S719" s="1">
        <v>435282311.5</v>
      </c>
      <c r="T719" s="1">
        <v>0</v>
      </c>
      <c r="U719" s="2" t="s">
        <v>0</v>
      </c>
      <c r="V719" s="1">
        <v>0</v>
      </c>
      <c r="W719" s="1">
        <v>197404196.5</v>
      </c>
      <c r="X719" s="2" t="s">
        <v>0</v>
      </c>
      <c r="Y719" s="1">
        <v>31584671.439999998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41" t="s">
        <v>1</v>
      </c>
      <c r="AN719" s="2" t="s">
        <v>1</v>
      </c>
      <c r="AO719" s="141" t="s">
        <v>1</v>
      </c>
      <c r="AP719" s="2" t="s">
        <v>1</v>
      </c>
    </row>
    <row r="720" spans="1:44" x14ac:dyDescent="0.25">
      <c r="A720" s="2" t="s">
        <v>128</v>
      </c>
      <c r="B720" s="47">
        <v>44324</v>
      </c>
      <c r="C720" s="2" t="s">
        <v>27</v>
      </c>
      <c r="D720" s="2" t="s">
        <v>26</v>
      </c>
      <c r="E720" s="2" t="s">
        <v>251</v>
      </c>
      <c r="F720" s="2" t="s">
        <v>2194</v>
      </c>
      <c r="G720" s="2" t="s">
        <v>3</v>
      </c>
      <c r="H720" s="2" t="s">
        <v>2539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2516965885.0420003</v>
      </c>
      <c r="R720" s="1">
        <v>0</v>
      </c>
      <c r="S720" s="1">
        <v>1646993040.6999996</v>
      </c>
      <c r="T720" s="1">
        <v>0</v>
      </c>
      <c r="U720" s="2" t="s">
        <v>0</v>
      </c>
      <c r="V720" s="1">
        <v>0</v>
      </c>
      <c r="W720" s="1">
        <v>749976589.95000005</v>
      </c>
      <c r="X720" s="2" t="s">
        <v>9</v>
      </c>
      <c r="Y720" s="1">
        <v>119996254.39200002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41" t="s">
        <v>1</v>
      </c>
      <c r="AN720" s="2" t="s">
        <v>1</v>
      </c>
      <c r="AO720" s="141" t="s">
        <v>1</v>
      </c>
      <c r="AP720" s="2" t="s">
        <v>1</v>
      </c>
    </row>
    <row r="721" spans="1:44" x14ac:dyDescent="0.25">
      <c r="A721" s="2" t="s">
        <v>110</v>
      </c>
      <c r="B721" s="47">
        <v>44325</v>
      </c>
      <c r="C721" s="2" t="s">
        <v>27</v>
      </c>
      <c r="D721" s="2" t="s">
        <v>26</v>
      </c>
      <c r="E721" s="2" t="s">
        <v>251</v>
      </c>
      <c r="F721" s="2" t="s">
        <v>2196</v>
      </c>
      <c r="G721" s="2" t="s">
        <v>3</v>
      </c>
      <c r="H721" s="2" t="s">
        <v>2540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2</v>
      </c>
      <c r="P721" s="2" t="s">
        <v>1</v>
      </c>
      <c r="Q721" s="1">
        <v>1013875151.3639998</v>
      </c>
      <c r="R721" s="1">
        <v>0</v>
      </c>
      <c r="S721" s="1">
        <v>693062053.5</v>
      </c>
      <c r="T721" s="1">
        <v>0</v>
      </c>
      <c r="U721" s="2" t="s">
        <v>0</v>
      </c>
      <c r="V721" s="1">
        <v>0</v>
      </c>
      <c r="W721" s="1">
        <v>276563015.39999998</v>
      </c>
      <c r="X721" s="2" t="s">
        <v>0</v>
      </c>
      <c r="Y721" s="1">
        <v>44250082.463999994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41" t="s">
        <v>1</v>
      </c>
      <c r="AN721" s="2" t="s">
        <v>1</v>
      </c>
      <c r="AO721" s="141" t="s">
        <v>1</v>
      </c>
      <c r="AP721" s="2" t="s">
        <v>1</v>
      </c>
    </row>
    <row r="722" spans="1:44" x14ac:dyDescent="0.25">
      <c r="A722" s="2" t="s">
        <v>96</v>
      </c>
      <c r="B722" s="47">
        <v>44326</v>
      </c>
      <c r="C722" s="2" t="s">
        <v>27</v>
      </c>
      <c r="D722" s="2" t="s">
        <v>26</v>
      </c>
      <c r="E722" s="2" t="s">
        <v>251</v>
      </c>
      <c r="F722" s="2" t="s">
        <v>2201</v>
      </c>
      <c r="G722" s="2" t="s">
        <v>3</v>
      </c>
      <c r="H722" s="2" t="s">
        <v>2541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155986767.34999999</v>
      </c>
      <c r="R722" s="1">
        <v>0</v>
      </c>
      <c r="S722" s="1">
        <v>106846110.75</v>
      </c>
      <c r="T722" s="1">
        <v>0</v>
      </c>
      <c r="U722" s="2" t="s">
        <v>0</v>
      </c>
      <c r="V722" s="1">
        <v>0</v>
      </c>
      <c r="W722" s="1">
        <v>42362635</v>
      </c>
      <c r="X722" s="2" t="s">
        <v>0</v>
      </c>
      <c r="Y722" s="1">
        <v>6778021.5999999996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41" t="s">
        <v>1</v>
      </c>
      <c r="AN722" s="2" t="s">
        <v>1</v>
      </c>
      <c r="AO722" s="141" t="s">
        <v>1</v>
      </c>
      <c r="AP722" s="2" t="s">
        <v>1</v>
      </c>
    </row>
    <row r="723" spans="1:44" x14ac:dyDescent="0.25">
      <c r="A723" s="2" t="s">
        <v>95</v>
      </c>
      <c r="B723" s="47">
        <v>44326</v>
      </c>
      <c r="C723" s="2" t="s">
        <v>27</v>
      </c>
      <c r="D723" s="2" t="s">
        <v>26</v>
      </c>
      <c r="E723" s="2" t="s">
        <v>251</v>
      </c>
      <c r="F723" s="2" t="s">
        <v>1264</v>
      </c>
      <c r="G723" s="2" t="s">
        <v>3</v>
      </c>
      <c r="H723" s="2" t="s">
        <v>2542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2543</v>
      </c>
      <c r="P723" s="2" t="s">
        <v>2544</v>
      </c>
      <c r="Q723" s="1">
        <v>71947341.200000003</v>
      </c>
      <c r="R723" s="1">
        <v>0</v>
      </c>
      <c r="S723" s="1">
        <v>38485552</v>
      </c>
      <c r="T723" s="1">
        <v>28846370</v>
      </c>
      <c r="U723" s="2" t="s">
        <v>9</v>
      </c>
      <c r="V723" s="1">
        <v>4615419.2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41" t="s">
        <v>1</v>
      </c>
      <c r="AN723" s="2" t="s">
        <v>1</v>
      </c>
      <c r="AO723" s="141" t="s">
        <v>1</v>
      </c>
      <c r="AP723" s="2" t="s">
        <v>1</v>
      </c>
    </row>
    <row r="724" spans="1:44" x14ac:dyDescent="0.25">
      <c r="A724" s="2" t="s">
        <v>94</v>
      </c>
      <c r="B724" s="47">
        <v>44326</v>
      </c>
      <c r="C724" s="2" t="s">
        <v>27</v>
      </c>
      <c r="D724" s="2" t="s">
        <v>26</v>
      </c>
      <c r="E724" s="2" t="s">
        <v>251</v>
      </c>
      <c r="F724" s="2" t="s">
        <v>2201</v>
      </c>
      <c r="G724" s="2" t="s">
        <v>3</v>
      </c>
      <c r="H724" s="2" t="s">
        <v>2545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283957579.70999998</v>
      </c>
      <c r="R724" s="1">
        <v>0</v>
      </c>
      <c r="S724" s="1">
        <v>199243422.35000002</v>
      </c>
      <c r="T724" s="1">
        <v>0</v>
      </c>
      <c r="U724" s="2" t="s">
        <v>0</v>
      </c>
      <c r="V724" s="1">
        <v>0</v>
      </c>
      <c r="W724" s="1">
        <v>73029446</v>
      </c>
      <c r="X724" s="2" t="s">
        <v>9</v>
      </c>
      <c r="Y724" s="1">
        <v>11684711.359999999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41" t="s">
        <v>1</v>
      </c>
      <c r="AN724" s="2" t="s">
        <v>1</v>
      </c>
      <c r="AO724" s="141" t="s">
        <v>1</v>
      </c>
      <c r="AP724" s="2" t="s">
        <v>1</v>
      </c>
    </row>
    <row r="725" spans="1:44" x14ac:dyDescent="0.25">
      <c r="A725" s="2" t="s">
        <v>93</v>
      </c>
      <c r="B725" s="47">
        <v>44326</v>
      </c>
      <c r="C725" s="2" t="s">
        <v>27</v>
      </c>
      <c r="D725" s="2" t="s">
        <v>26</v>
      </c>
      <c r="E725" s="2" t="s">
        <v>251</v>
      </c>
      <c r="F725" s="2" t="s">
        <v>1264</v>
      </c>
      <c r="G725" s="2" t="s">
        <v>3</v>
      </c>
      <c r="H725" s="2" t="s">
        <v>2546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2191</v>
      </c>
      <c r="P725" s="2" t="s">
        <v>2192</v>
      </c>
      <c r="Q725" s="1">
        <v>23577394.399999999</v>
      </c>
      <c r="R725" s="1">
        <v>0</v>
      </c>
      <c r="S725" s="1">
        <v>0</v>
      </c>
      <c r="T725" s="1">
        <v>20325340</v>
      </c>
      <c r="U725" s="2" t="s">
        <v>9</v>
      </c>
      <c r="V725" s="1">
        <v>3252054.4</v>
      </c>
      <c r="W725" s="1">
        <v>0</v>
      </c>
      <c r="X725" s="2" t="s">
        <v>0</v>
      </c>
      <c r="Y725" s="1">
        <v>0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41" t="s">
        <v>1</v>
      </c>
      <c r="AN725" s="2" t="s">
        <v>1</v>
      </c>
      <c r="AO725" s="141" t="s">
        <v>1</v>
      </c>
      <c r="AP725" s="2" t="s">
        <v>1</v>
      </c>
    </row>
    <row r="726" spans="1:44" x14ac:dyDescent="0.25">
      <c r="A726" s="2" t="s">
        <v>885</v>
      </c>
      <c r="B726" s="46">
        <v>44317</v>
      </c>
      <c r="C726" s="2" t="s">
        <v>6</v>
      </c>
      <c r="D726" s="2" t="s">
        <v>42</v>
      </c>
      <c r="E726" s="2" t="s">
        <v>215</v>
      </c>
      <c r="F726" s="59" t="s">
        <v>1121</v>
      </c>
      <c r="G726" s="2" t="s">
        <v>991</v>
      </c>
      <c r="H726" s="2" t="s">
        <v>2547</v>
      </c>
      <c r="I726" s="1"/>
      <c r="J726" s="1"/>
      <c r="K726" s="1"/>
      <c r="L726" s="1"/>
      <c r="M726" s="1">
        <v>0</v>
      </c>
      <c r="N726" s="2"/>
      <c r="O726" s="2" t="s">
        <v>2</v>
      </c>
      <c r="P726" s="2"/>
      <c r="Q726" s="1">
        <v>961636212.64999998</v>
      </c>
      <c r="R726" s="1">
        <v>0</v>
      </c>
      <c r="S726" s="1">
        <v>961636212.64999998</v>
      </c>
      <c r="T726" s="1">
        <v>0</v>
      </c>
      <c r="U726" s="2" t="s">
        <v>0</v>
      </c>
      <c r="V726" s="1">
        <v>0</v>
      </c>
      <c r="W726" s="1">
        <v>0</v>
      </c>
      <c r="X726" s="2" t="s">
        <v>0</v>
      </c>
      <c r="Y726" s="1">
        <v>0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140"/>
      <c r="AK726" s="1">
        <v>0</v>
      </c>
      <c r="AL726" s="1">
        <v>0</v>
      </c>
      <c r="AM726" s="140"/>
      <c r="AN726" s="140"/>
      <c r="AO726" s="140"/>
      <c r="AP726" s="140"/>
      <c r="AQ726" s="101"/>
      <c r="AR726" s="7"/>
    </row>
    <row r="727" spans="1:44" x14ac:dyDescent="0.25">
      <c r="A727" s="2" t="s">
        <v>885</v>
      </c>
      <c r="B727" s="46">
        <v>44317</v>
      </c>
      <c r="C727" s="2" t="s">
        <v>6</v>
      </c>
      <c r="D727" s="2" t="s">
        <v>42</v>
      </c>
      <c r="E727" s="2" t="s">
        <v>215</v>
      </c>
      <c r="F727" s="59" t="s">
        <v>1121</v>
      </c>
      <c r="G727" s="2" t="s">
        <v>13</v>
      </c>
      <c r="H727" s="2"/>
      <c r="I727" s="2" t="s">
        <v>2548</v>
      </c>
      <c r="J727" s="1"/>
      <c r="K727" s="1"/>
      <c r="L727" s="1"/>
      <c r="M727" s="1">
        <v>0</v>
      </c>
      <c r="N727" s="2"/>
      <c r="O727" s="2" t="s">
        <v>2</v>
      </c>
      <c r="P727" s="2"/>
      <c r="Q727" s="1">
        <v>-34020000</v>
      </c>
      <c r="R727" s="1">
        <v>0</v>
      </c>
      <c r="S727" s="1">
        <v>-34020000</v>
      </c>
      <c r="T727" s="1">
        <v>0</v>
      </c>
      <c r="U727" s="2" t="s">
        <v>0</v>
      </c>
      <c r="V727" s="1">
        <v>0</v>
      </c>
      <c r="W727" s="1">
        <v>0</v>
      </c>
      <c r="X727" s="2" t="s">
        <v>0</v>
      </c>
      <c r="Y727" s="1">
        <v>0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140"/>
      <c r="AK727" s="1">
        <v>0</v>
      </c>
      <c r="AL727" s="1">
        <v>0</v>
      </c>
      <c r="AM727" s="140"/>
      <c r="AN727" s="140"/>
      <c r="AO727" s="140"/>
      <c r="AP727" s="140"/>
      <c r="AQ727" s="101"/>
      <c r="AR727" s="7"/>
    </row>
    <row r="728" spans="1:44" x14ac:dyDescent="0.25">
      <c r="A728" s="2" t="s">
        <v>885</v>
      </c>
      <c r="B728" s="46">
        <v>44318</v>
      </c>
      <c r="C728" s="2" t="s">
        <v>6</v>
      </c>
      <c r="D728" s="2" t="s">
        <v>42</v>
      </c>
      <c r="E728" s="2" t="s">
        <v>215</v>
      </c>
      <c r="F728" s="59" t="s">
        <v>1132</v>
      </c>
      <c r="G728" s="2" t="s">
        <v>991</v>
      </c>
      <c r="H728" s="2" t="s">
        <v>2549</v>
      </c>
      <c r="I728" s="2"/>
      <c r="J728" s="1"/>
      <c r="K728" s="1"/>
      <c r="L728" s="1"/>
      <c r="M728" s="1">
        <v>0</v>
      </c>
      <c r="N728" s="2"/>
      <c r="O728" s="2" t="s">
        <v>2</v>
      </c>
      <c r="P728" s="2"/>
      <c r="Q728" s="1">
        <v>560623897.5</v>
      </c>
      <c r="R728" s="1">
        <v>0</v>
      </c>
      <c r="S728" s="1">
        <v>560623897.5</v>
      </c>
      <c r="T728" s="1">
        <v>0</v>
      </c>
      <c r="U728" s="2" t="s">
        <v>0</v>
      </c>
      <c r="V728" s="1">
        <v>0</v>
      </c>
      <c r="W728" s="1">
        <v>0</v>
      </c>
      <c r="X728" s="2" t="s">
        <v>0</v>
      </c>
      <c r="Y728" s="1">
        <v>0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140"/>
      <c r="AK728" s="1">
        <v>0</v>
      </c>
      <c r="AL728" s="1">
        <v>0</v>
      </c>
      <c r="AM728" s="140"/>
      <c r="AN728" s="140"/>
      <c r="AO728" s="140"/>
      <c r="AP728" s="140"/>
      <c r="AQ728" s="101"/>
      <c r="AR728" s="7"/>
    </row>
    <row r="729" spans="1:44" x14ac:dyDescent="0.25">
      <c r="A729" s="2" t="s">
        <v>885</v>
      </c>
      <c r="B729" s="46">
        <v>44319</v>
      </c>
      <c r="C729" s="2" t="s">
        <v>6</v>
      </c>
      <c r="D729" s="2" t="s">
        <v>42</v>
      </c>
      <c r="E729" s="2" t="s">
        <v>215</v>
      </c>
      <c r="F729" s="59" t="s">
        <v>1138</v>
      </c>
      <c r="G729" s="2" t="s">
        <v>991</v>
      </c>
      <c r="H729" s="2" t="s">
        <v>2550</v>
      </c>
      <c r="I729" s="2"/>
      <c r="J729" s="1"/>
      <c r="K729" s="1"/>
      <c r="L729" s="1"/>
      <c r="M729" s="1">
        <v>0</v>
      </c>
      <c r="N729" s="2"/>
      <c r="O729" s="2" t="s">
        <v>2</v>
      </c>
      <c r="P729" s="2"/>
      <c r="Q729" s="1">
        <v>193898742.25</v>
      </c>
      <c r="R729" s="1">
        <v>0</v>
      </c>
      <c r="S729" s="1">
        <v>193898742.25</v>
      </c>
      <c r="T729" s="1">
        <v>0</v>
      </c>
      <c r="U729" s="2" t="s">
        <v>0</v>
      </c>
      <c r="V729" s="1">
        <v>0</v>
      </c>
      <c r="W729" s="1">
        <v>0</v>
      </c>
      <c r="X729" s="2" t="s">
        <v>0</v>
      </c>
      <c r="Y729" s="1">
        <v>0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140"/>
      <c r="AK729" s="1">
        <v>0</v>
      </c>
      <c r="AL729" s="1">
        <v>0</v>
      </c>
      <c r="AM729" s="140"/>
      <c r="AN729" s="140"/>
      <c r="AO729" s="140"/>
      <c r="AP729" s="140"/>
      <c r="AQ729" s="101"/>
      <c r="AR729" s="7"/>
    </row>
    <row r="730" spans="1:44" x14ac:dyDescent="0.25">
      <c r="A730" s="2" t="s">
        <v>885</v>
      </c>
      <c r="B730" s="46">
        <v>44320</v>
      </c>
      <c r="C730" s="2" t="s">
        <v>6</v>
      </c>
      <c r="D730" s="2" t="s">
        <v>42</v>
      </c>
      <c r="E730" s="2" t="s">
        <v>215</v>
      </c>
      <c r="F730" s="59" t="s">
        <v>1144</v>
      </c>
      <c r="G730" s="2" t="s">
        <v>991</v>
      </c>
      <c r="H730" s="2" t="s">
        <v>2551</v>
      </c>
      <c r="I730" s="2"/>
      <c r="J730" s="1"/>
      <c r="K730" s="1"/>
      <c r="L730" s="1"/>
      <c r="M730" s="1">
        <v>0</v>
      </c>
      <c r="N730" s="2"/>
      <c r="O730" s="2" t="s">
        <v>2</v>
      </c>
      <c r="P730" s="2"/>
      <c r="Q730" s="1">
        <v>212739552.53</v>
      </c>
      <c r="R730" s="1">
        <v>0</v>
      </c>
      <c r="S730" s="1">
        <v>212739552.53</v>
      </c>
      <c r="T730" s="1">
        <v>0</v>
      </c>
      <c r="U730" s="2" t="s">
        <v>0</v>
      </c>
      <c r="V730" s="1">
        <v>0</v>
      </c>
      <c r="W730" s="1">
        <v>0</v>
      </c>
      <c r="X730" s="2" t="s">
        <v>0</v>
      </c>
      <c r="Y730" s="1">
        <v>0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140"/>
      <c r="AK730" s="1">
        <v>0</v>
      </c>
      <c r="AL730" s="1">
        <v>0</v>
      </c>
      <c r="AM730" s="140"/>
      <c r="AN730" s="140"/>
      <c r="AO730" s="140"/>
      <c r="AP730" s="140"/>
      <c r="AQ730" s="101"/>
      <c r="AR730" s="7"/>
    </row>
    <row r="731" spans="1:44" x14ac:dyDescent="0.25">
      <c r="A731" s="2" t="s">
        <v>885</v>
      </c>
      <c r="B731" s="46">
        <v>44321</v>
      </c>
      <c r="C731" s="2" t="s">
        <v>6</v>
      </c>
      <c r="D731" s="2" t="s">
        <v>42</v>
      </c>
      <c r="E731" s="2" t="s">
        <v>215</v>
      </c>
      <c r="F731" s="59" t="s">
        <v>1150</v>
      </c>
      <c r="G731" s="2" t="s">
        <v>991</v>
      </c>
      <c r="H731" s="2" t="s">
        <v>2552</v>
      </c>
      <c r="I731" s="2"/>
      <c r="J731" s="1"/>
      <c r="K731" s="1"/>
      <c r="L731" s="1"/>
      <c r="M731" s="1">
        <v>0</v>
      </c>
      <c r="N731" s="2"/>
      <c r="O731" s="2" t="s">
        <v>2</v>
      </c>
      <c r="P731" s="2"/>
      <c r="Q731" s="1">
        <v>383557192</v>
      </c>
      <c r="R731" s="1">
        <v>0</v>
      </c>
      <c r="S731" s="1">
        <v>383557192</v>
      </c>
      <c r="T731" s="1">
        <v>0</v>
      </c>
      <c r="U731" s="2" t="s">
        <v>0</v>
      </c>
      <c r="V731" s="1">
        <v>0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140"/>
      <c r="AK731" s="1">
        <v>0</v>
      </c>
      <c r="AL731" s="1">
        <v>0</v>
      </c>
      <c r="AM731" s="140"/>
      <c r="AN731" s="140"/>
      <c r="AO731" s="140"/>
      <c r="AP731" s="140"/>
      <c r="AQ731" s="101"/>
      <c r="AR731" s="7"/>
    </row>
    <row r="732" spans="1:44" x14ac:dyDescent="0.25">
      <c r="A732" s="2" t="s">
        <v>885</v>
      </c>
      <c r="B732" s="46">
        <v>44322</v>
      </c>
      <c r="C732" s="2" t="s">
        <v>6</v>
      </c>
      <c r="D732" s="2" t="s">
        <v>42</v>
      </c>
      <c r="E732" s="2" t="s">
        <v>215</v>
      </c>
      <c r="F732" s="59" t="s">
        <v>1157</v>
      </c>
      <c r="G732" s="2" t="s">
        <v>991</v>
      </c>
      <c r="H732" s="2" t="s">
        <v>2553</v>
      </c>
      <c r="I732" s="2"/>
      <c r="J732" s="1"/>
      <c r="K732" s="1"/>
      <c r="L732" s="1"/>
      <c r="M732" s="1">
        <v>0</v>
      </c>
      <c r="N732" s="2"/>
      <c r="O732" s="2" t="s">
        <v>2</v>
      </c>
      <c r="P732" s="2"/>
      <c r="Q732" s="1">
        <v>397311000.80000001</v>
      </c>
      <c r="R732" s="1">
        <v>0</v>
      </c>
      <c r="S732" s="1">
        <v>397311000.80000001</v>
      </c>
      <c r="T732" s="1">
        <v>0</v>
      </c>
      <c r="U732" s="2" t="s">
        <v>0</v>
      </c>
      <c r="V732" s="1">
        <v>0</v>
      </c>
      <c r="W732" s="1">
        <v>0</v>
      </c>
      <c r="X732" s="2" t="s">
        <v>0</v>
      </c>
      <c r="Y732" s="1">
        <v>0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140"/>
      <c r="AK732" s="1">
        <v>0</v>
      </c>
      <c r="AL732" s="1">
        <v>0</v>
      </c>
      <c r="AM732" s="140"/>
      <c r="AN732" s="140"/>
      <c r="AO732" s="140"/>
      <c r="AP732" s="140"/>
      <c r="AQ732" s="101"/>
      <c r="AR732" s="7"/>
    </row>
    <row r="733" spans="1:44" x14ac:dyDescent="0.25">
      <c r="A733" s="2" t="s">
        <v>885</v>
      </c>
      <c r="B733" s="46">
        <v>44323</v>
      </c>
      <c r="C733" s="2" t="s">
        <v>6</v>
      </c>
      <c r="D733" s="2" t="s">
        <v>42</v>
      </c>
      <c r="E733" s="2" t="s">
        <v>215</v>
      </c>
      <c r="F733" s="59" t="s">
        <v>963</v>
      </c>
      <c r="G733" s="2" t="s">
        <v>991</v>
      </c>
      <c r="H733" s="2" t="s">
        <v>2554</v>
      </c>
      <c r="I733" s="2"/>
      <c r="J733" s="1"/>
      <c r="K733" s="1"/>
      <c r="L733" s="1"/>
      <c r="M733" s="1">
        <v>0</v>
      </c>
      <c r="N733" s="2"/>
      <c r="O733" s="2" t="s">
        <v>2</v>
      </c>
      <c r="P733" s="2"/>
      <c r="Q733" s="1">
        <v>617139106.70000005</v>
      </c>
      <c r="R733" s="1">
        <v>0</v>
      </c>
      <c r="S733" s="1">
        <v>617139106.70000005</v>
      </c>
      <c r="T733" s="1">
        <v>0</v>
      </c>
      <c r="U733" s="2" t="s">
        <v>0</v>
      </c>
      <c r="V733" s="1">
        <v>0</v>
      </c>
      <c r="W733" s="1">
        <v>0</v>
      </c>
      <c r="X733" s="2" t="s">
        <v>0</v>
      </c>
      <c r="Y733" s="1">
        <v>0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140"/>
      <c r="AK733" s="1">
        <v>0</v>
      </c>
      <c r="AL733" s="1">
        <v>0</v>
      </c>
      <c r="AM733" s="140"/>
      <c r="AN733" s="140"/>
      <c r="AO733" s="140"/>
      <c r="AP733" s="140"/>
      <c r="AQ733" s="101"/>
      <c r="AR733" s="7"/>
    </row>
    <row r="734" spans="1:44" x14ac:dyDescent="0.25">
      <c r="A734" s="2" t="s">
        <v>885</v>
      </c>
      <c r="B734" s="46">
        <v>44323</v>
      </c>
      <c r="C734" s="2" t="s">
        <v>6</v>
      </c>
      <c r="D734" s="2" t="s">
        <v>42</v>
      </c>
      <c r="E734" s="2" t="s">
        <v>215</v>
      </c>
      <c r="F734" s="59" t="s">
        <v>963</v>
      </c>
      <c r="G734" s="2" t="s">
        <v>13</v>
      </c>
      <c r="H734" s="2"/>
      <c r="I734" s="2" t="s">
        <v>2555</v>
      </c>
      <c r="J734" s="1"/>
      <c r="K734" s="1"/>
      <c r="L734" s="1"/>
      <c r="M734" s="1">
        <v>0</v>
      </c>
      <c r="N734" s="2"/>
      <c r="O734" s="2" t="s">
        <v>2</v>
      </c>
      <c r="P734" s="2"/>
      <c r="Q734" s="1">
        <v>-16531200</v>
      </c>
      <c r="R734" s="1">
        <v>0</v>
      </c>
      <c r="S734" s="1">
        <v>-16531200</v>
      </c>
      <c r="T734" s="1">
        <v>0</v>
      </c>
      <c r="U734" s="2" t="s">
        <v>0</v>
      </c>
      <c r="V734" s="1">
        <v>0</v>
      </c>
      <c r="W734" s="1">
        <v>0</v>
      </c>
      <c r="X734" s="2" t="s">
        <v>0</v>
      </c>
      <c r="Y734" s="1">
        <v>0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140"/>
      <c r="AK734" s="1">
        <v>0</v>
      </c>
      <c r="AL734" s="1">
        <v>0</v>
      </c>
      <c r="AM734" s="140"/>
      <c r="AN734" s="140"/>
      <c r="AO734" s="140"/>
      <c r="AP734" s="140"/>
      <c r="AQ734" s="101"/>
      <c r="AR734" s="7"/>
    </row>
    <row r="735" spans="1:44" x14ac:dyDescent="0.25">
      <c r="A735" s="2" t="s">
        <v>885</v>
      </c>
      <c r="B735" s="46">
        <v>44324</v>
      </c>
      <c r="C735" s="2" t="s">
        <v>6</v>
      </c>
      <c r="D735" s="2" t="s">
        <v>42</v>
      </c>
      <c r="E735" s="2" t="s">
        <v>215</v>
      </c>
      <c r="F735" s="59" t="s">
        <v>964</v>
      </c>
      <c r="G735" s="2" t="s">
        <v>991</v>
      </c>
      <c r="H735" s="2" t="s">
        <v>2556</v>
      </c>
      <c r="I735" s="2"/>
      <c r="J735" s="1"/>
      <c r="K735" s="1"/>
      <c r="L735" s="1"/>
      <c r="M735" s="1">
        <v>0</v>
      </c>
      <c r="N735" s="2"/>
      <c r="O735" s="2" t="s">
        <v>2</v>
      </c>
      <c r="P735" s="2"/>
      <c r="Q735" s="1">
        <v>1278725136</v>
      </c>
      <c r="R735" s="1">
        <v>0</v>
      </c>
      <c r="S735" s="1">
        <v>1278725136</v>
      </c>
      <c r="T735" s="1">
        <v>0</v>
      </c>
      <c r="U735" s="2" t="s">
        <v>0</v>
      </c>
      <c r="V735" s="1">
        <v>0</v>
      </c>
      <c r="W735" s="1">
        <v>0</v>
      </c>
      <c r="X735" s="2" t="s">
        <v>0</v>
      </c>
      <c r="Y735" s="1">
        <v>0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140"/>
      <c r="AK735" s="1">
        <v>0</v>
      </c>
      <c r="AL735" s="1">
        <v>0</v>
      </c>
      <c r="AM735" s="140"/>
      <c r="AN735" s="140"/>
      <c r="AO735" s="140"/>
      <c r="AP735" s="140"/>
      <c r="AQ735" s="101"/>
      <c r="AR735" s="7"/>
    </row>
    <row r="736" spans="1:44" x14ac:dyDescent="0.25">
      <c r="A736" s="2" t="s">
        <v>885</v>
      </c>
      <c r="B736" s="46">
        <v>44324</v>
      </c>
      <c r="C736" s="2" t="s">
        <v>6</v>
      </c>
      <c r="D736" s="2" t="s">
        <v>42</v>
      </c>
      <c r="E736" s="2" t="s">
        <v>215</v>
      </c>
      <c r="F736" s="59" t="s">
        <v>964</v>
      </c>
      <c r="G736" s="2" t="s">
        <v>13</v>
      </c>
      <c r="H736" s="2"/>
      <c r="I736" s="2" t="s">
        <v>2557</v>
      </c>
      <c r="J736" s="1"/>
      <c r="K736" s="1"/>
      <c r="L736" s="1"/>
      <c r="M736" s="1">
        <v>0</v>
      </c>
      <c r="N736" s="2"/>
      <c r="O736" s="2" t="s">
        <v>2</v>
      </c>
      <c r="P736" s="2"/>
      <c r="Q736" s="1">
        <v>-14665700</v>
      </c>
      <c r="R736" s="1">
        <v>0</v>
      </c>
      <c r="S736" s="1">
        <v>-14665700</v>
      </c>
      <c r="T736" s="1">
        <v>0</v>
      </c>
      <c r="U736" s="2" t="s">
        <v>0</v>
      </c>
      <c r="V736" s="1">
        <v>0</v>
      </c>
      <c r="W736" s="1">
        <v>0</v>
      </c>
      <c r="X736" s="2" t="s">
        <v>0</v>
      </c>
      <c r="Y736" s="1">
        <v>0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140"/>
      <c r="AK736" s="1">
        <v>0</v>
      </c>
      <c r="AL736" s="1">
        <v>0</v>
      </c>
      <c r="AM736" s="140"/>
      <c r="AN736" s="140"/>
      <c r="AO736" s="140"/>
      <c r="AP736" s="140"/>
      <c r="AQ736" s="101"/>
      <c r="AR736" s="7"/>
    </row>
    <row r="737" spans="1:44" x14ac:dyDescent="0.25">
      <c r="A737" s="2" t="s">
        <v>885</v>
      </c>
      <c r="B737" s="46">
        <v>44325</v>
      </c>
      <c r="C737" s="2" t="s">
        <v>6</v>
      </c>
      <c r="D737" s="2" t="s">
        <v>42</v>
      </c>
      <c r="E737" s="2" t="s">
        <v>215</v>
      </c>
      <c r="F737" s="59" t="s">
        <v>749</v>
      </c>
      <c r="G737" s="2" t="s">
        <v>991</v>
      </c>
      <c r="H737" s="2" t="s">
        <v>2558</v>
      </c>
      <c r="I737" s="2"/>
      <c r="J737" s="1"/>
      <c r="K737" s="1"/>
      <c r="L737" s="1"/>
      <c r="M737" s="1">
        <v>0</v>
      </c>
      <c r="N737" s="2"/>
      <c r="O737" s="2" t="s">
        <v>2</v>
      </c>
      <c r="P737" s="2"/>
      <c r="Q737" s="1">
        <v>1298530925.2</v>
      </c>
      <c r="R737" s="1">
        <v>0</v>
      </c>
      <c r="S737" s="1">
        <v>1298530925.2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140"/>
      <c r="AK737" s="1">
        <v>0</v>
      </c>
      <c r="AL737" s="1">
        <v>0</v>
      </c>
      <c r="AM737" s="140"/>
      <c r="AN737" s="140"/>
      <c r="AO737" s="140"/>
      <c r="AP737" s="140"/>
      <c r="AQ737" s="101"/>
      <c r="AR737" s="7"/>
    </row>
    <row r="738" spans="1:44" x14ac:dyDescent="0.25">
      <c r="A738" s="2" t="s">
        <v>885</v>
      </c>
      <c r="B738" s="46">
        <v>44326</v>
      </c>
      <c r="C738" s="2" t="s">
        <v>6</v>
      </c>
      <c r="D738" s="2" t="s">
        <v>42</v>
      </c>
      <c r="E738" s="2" t="s">
        <v>215</v>
      </c>
      <c r="F738" s="59" t="s">
        <v>1714</v>
      </c>
      <c r="G738" s="2" t="s">
        <v>991</v>
      </c>
      <c r="H738" s="2" t="s">
        <v>2559</v>
      </c>
      <c r="I738" s="2"/>
      <c r="J738" s="1"/>
      <c r="K738" s="1"/>
      <c r="L738" s="1"/>
      <c r="M738" s="1">
        <v>0</v>
      </c>
      <c r="N738" s="2"/>
      <c r="O738" s="2" t="s">
        <v>2</v>
      </c>
      <c r="P738" s="2"/>
      <c r="Q738" s="1">
        <v>404805013.64999998</v>
      </c>
      <c r="R738" s="1">
        <v>0</v>
      </c>
      <c r="S738" s="1">
        <v>404805013.64999998</v>
      </c>
      <c r="T738" s="1">
        <v>0</v>
      </c>
      <c r="U738" s="2" t="s">
        <v>0</v>
      </c>
      <c r="V738" s="1">
        <v>0</v>
      </c>
      <c r="W738" s="1">
        <v>0</v>
      </c>
      <c r="X738" s="2" t="s">
        <v>0</v>
      </c>
      <c r="Y738" s="1">
        <v>0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140"/>
      <c r="AK738" s="1">
        <v>0</v>
      </c>
      <c r="AL738" s="1">
        <v>0</v>
      </c>
      <c r="AM738" s="140"/>
      <c r="AN738" s="140"/>
      <c r="AO738" s="140"/>
      <c r="AP738" s="140"/>
      <c r="AQ738" s="101"/>
      <c r="AR738" s="7"/>
    </row>
    <row r="739" spans="1:44" x14ac:dyDescent="0.25">
      <c r="A739" s="2" t="s">
        <v>885</v>
      </c>
      <c r="B739" s="46">
        <v>44327</v>
      </c>
      <c r="C739" s="2" t="s">
        <v>6</v>
      </c>
      <c r="D739" s="2" t="s">
        <v>42</v>
      </c>
      <c r="E739" s="2" t="s">
        <v>215</v>
      </c>
      <c r="F739" s="59" t="s">
        <v>752</v>
      </c>
      <c r="G739" s="2" t="s">
        <v>991</v>
      </c>
      <c r="H739" s="2" t="s">
        <v>2560</v>
      </c>
      <c r="I739" s="2"/>
      <c r="J739" s="1"/>
      <c r="K739" s="1"/>
      <c r="L739" s="1"/>
      <c r="M739" s="1">
        <v>0</v>
      </c>
      <c r="N739" s="2"/>
      <c r="O739" s="2" t="s">
        <v>2</v>
      </c>
      <c r="P739" s="2"/>
      <c r="Q739" s="1">
        <v>417534003.19999999</v>
      </c>
      <c r="R739" s="1">
        <v>0</v>
      </c>
      <c r="S739" s="1">
        <v>417534003.19999999</v>
      </c>
      <c r="T739" s="1">
        <v>0</v>
      </c>
      <c r="U739" s="2" t="s">
        <v>0</v>
      </c>
      <c r="V739" s="1">
        <v>0</v>
      </c>
      <c r="W739" s="1">
        <v>0</v>
      </c>
      <c r="X739" s="2" t="s">
        <v>0</v>
      </c>
      <c r="Y739" s="1">
        <v>0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140"/>
      <c r="AK739" s="1">
        <v>0</v>
      </c>
      <c r="AL739" s="1">
        <v>0</v>
      </c>
      <c r="AM739" s="140"/>
      <c r="AN739" s="140"/>
      <c r="AO739" s="140"/>
      <c r="AP739" s="140"/>
      <c r="AQ739" s="101"/>
      <c r="AR739" s="7"/>
    </row>
    <row r="740" spans="1:44" x14ac:dyDescent="0.25">
      <c r="A740" s="2" t="s">
        <v>885</v>
      </c>
      <c r="B740" s="46">
        <v>44327</v>
      </c>
      <c r="C740" s="2" t="s">
        <v>6</v>
      </c>
      <c r="D740" s="2" t="s">
        <v>42</v>
      </c>
      <c r="E740" s="2" t="s">
        <v>215</v>
      </c>
      <c r="F740" s="59" t="s">
        <v>752</v>
      </c>
      <c r="G740" s="2" t="s">
        <v>13</v>
      </c>
      <c r="H740" s="2"/>
      <c r="I740" s="2" t="s">
        <v>2561</v>
      </c>
      <c r="J740" s="1"/>
      <c r="K740" s="1"/>
      <c r="L740" s="1"/>
      <c r="M740" s="1">
        <v>0</v>
      </c>
      <c r="N740" s="2"/>
      <c r="O740" s="2" t="s">
        <v>2</v>
      </c>
      <c r="P740" s="2"/>
      <c r="Q740" s="1">
        <v>-8322000</v>
      </c>
      <c r="R740" s="1">
        <v>0</v>
      </c>
      <c r="S740" s="1">
        <v>-8322000</v>
      </c>
      <c r="T740" s="1">
        <v>0</v>
      </c>
      <c r="U740" s="2" t="s">
        <v>0</v>
      </c>
      <c r="V740" s="1">
        <v>0</v>
      </c>
      <c r="W740" s="1">
        <v>0</v>
      </c>
      <c r="X740" s="2" t="s">
        <v>0</v>
      </c>
      <c r="Y740" s="1">
        <v>0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140"/>
      <c r="AK740" s="1">
        <v>0</v>
      </c>
      <c r="AL740" s="1">
        <v>0</v>
      </c>
      <c r="AM740" s="140"/>
      <c r="AN740" s="140"/>
      <c r="AO740" s="140"/>
      <c r="AP740" s="140"/>
      <c r="AQ740" s="101"/>
      <c r="AR740" s="7"/>
    </row>
    <row r="741" spans="1:44" x14ac:dyDescent="0.25">
      <c r="A741" s="2" t="s">
        <v>885</v>
      </c>
      <c r="B741" s="46">
        <v>44328</v>
      </c>
      <c r="C741" s="2" t="s">
        <v>6</v>
      </c>
      <c r="D741" s="2" t="s">
        <v>42</v>
      </c>
      <c r="E741" s="2" t="s">
        <v>215</v>
      </c>
      <c r="F741" s="59" t="s">
        <v>754</v>
      </c>
      <c r="G741" s="2" t="s">
        <v>991</v>
      </c>
      <c r="H741" s="2" t="s">
        <v>2562</v>
      </c>
      <c r="I741" s="2"/>
      <c r="J741" s="1"/>
      <c r="K741" s="1"/>
      <c r="L741" s="1"/>
      <c r="M741" s="1">
        <v>0</v>
      </c>
      <c r="N741" s="2"/>
      <c r="O741" s="2" t="s">
        <v>2</v>
      </c>
      <c r="P741" s="2"/>
      <c r="Q741" s="1">
        <v>586012470.08000004</v>
      </c>
      <c r="R741" s="1">
        <v>0</v>
      </c>
      <c r="S741" s="1">
        <v>586012470.08000004</v>
      </c>
      <c r="T741" s="1">
        <v>0</v>
      </c>
      <c r="U741" s="2" t="s">
        <v>0</v>
      </c>
      <c r="V741" s="1">
        <v>0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140"/>
      <c r="AK741" s="1">
        <v>0</v>
      </c>
      <c r="AL741" s="1">
        <v>0</v>
      </c>
      <c r="AM741" s="140"/>
      <c r="AN741" s="140"/>
      <c r="AO741" s="140"/>
      <c r="AP741" s="140"/>
      <c r="AQ741" s="101"/>
      <c r="AR741" s="7"/>
    </row>
    <row r="742" spans="1:44" x14ac:dyDescent="0.25">
      <c r="A742" s="2" t="s">
        <v>885</v>
      </c>
      <c r="B742" s="46">
        <v>44328</v>
      </c>
      <c r="C742" s="2" t="s">
        <v>6</v>
      </c>
      <c r="D742" s="2" t="s">
        <v>42</v>
      </c>
      <c r="E742" s="2" t="s">
        <v>215</v>
      </c>
      <c r="F742" s="59" t="s">
        <v>754</v>
      </c>
      <c r="G742" s="2" t="s">
        <v>13</v>
      </c>
      <c r="H742" s="2"/>
      <c r="I742" s="2" t="s">
        <v>2563</v>
      </c>
      <c r="J742" s="1"/>
      <c r="K742" s="1"/>
      <c r="L742" s="1"/>
      <c r="M742" s="1">
        <v>0</v>
      </c>
      <c r="N742" s="2"/>
      <c r="O742" s="2" t="s">
        <v>2</v>
      </c>
      <c r="P742" s="2"/>
      <c r="Q742" s="1">
        <v>-2080500</v>
      </c>
      <c r="R742" s="1">
        <v>0</v>
      </c>
      <c r="S742" s="1">
        <v>-2080500</v>
      </c>
      <c r="T742" s="1">
        <v>0</v>
      </c>
      <c r="U742" s="2" t="s">
        <v>0</v>
      </c>
      <c r="V742" s="1">
        <v>0</v>
      </c>
      <c r="W742" s="1">
        <v>0</v>
      </c>
      <c r="X742" s="2" t="s">
        <v>0</v>
      </c>
      <c r="Y742" s="1">
        <v>0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140"/>
      <c r="AK742" s="1">
        <v>0</v>
      </c>
      <c r="AL742" s="1">
        <v>0</v>
      </c>
      <c r="AM742" s="140"/>
      <c r="AN742" s="140"/>
      <c r="AO742" s="140"/>
      <c r="AP742" s="140"/>
      <c r="AQ742" s="101"/>
      <c r="AR742" s="7"/>
    </row>
    <row r="743" spans="1:44" x14ac:dyDescent="0.25">
      <c r="A743" s="2" t="s">
        <v>885</v>
      </c>
      <c r="B743" s="46">
        <v>44329</v>
      </c>
      <c r="C743" s="2" t="s">
        <v>6</v>
      </c>
      <c r="D743" s="2" t="s">
        <v>42</v>
      </c>
      <c r="E743" s="2" t="s">
        <v>215</v>
      </c>
      <c r="F743" s="59" t="s">
        <v>755</v>
      </c>
      <c r="G743" s="2" t="s">
        <v>991</v>
      </c>
      <c r="H743" s="2" t="s">
        <v>2564</v>
      </c>
      <c r="I743" s="2"/>
      <c r="J743" s="1"/>
      <c r="K743" s="1"/>
      <c r="L743" s="1"/>
      <c r="M743" s="1">
        <v>0</v>
      </c>
      <c r="N743" s="2"/>
      <c r="O743" s="2" t="s">
        <v>2</v>
      </c>
      <c r="P743" s="2"/>
      <c r="Q743" s="1">
        <v>393971328.92000002</v>
      </c>
      <c r="R743" s="1">
        <v>0</v>
      </c>
      <c r="S743" s="1">
        <v>393971328.92000002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140"/>
      <c r="AK743" s="1">
        <v>0</v>
      </c>
      <c r="AL743" s="1">
        <v>0</v>
      </c>
      <c r="AM743" s="140"/>
      <c r="AN743" s="140"/>
      <c r="AO743" s="140"/>
      <c r="AP743" s="140"/>
      <c r="AQ743" s="101"/>
      <c r="AR743" s="7"/>
    </row>
    <row r="744" spans="1:44" x14ac:dyDescent="0.25">
      <c r="A744" s="2" t="s">
        <v>885</v>
      </c>
      <c r="B744" s="46">
        <v>44329</v>
      </c>
      <c r="C744" s="2" t="s">
        <v>6</v>
      </c>
      <c r="D744" s="2" t="s">
        <v>42</v>
      </c>
      <c r="E744" s="2" t="s">
        <v>215</v>
      </c>
      <c r="F744" s="59" t="s">
        <v>755</v>
      </c>
      <c r="G744" s="2" t="s">
        <v>13</v>
      </c>
      <c r="H744" s="2"/>
      <c r="I744" s="2" t="s">
        <v>2565</v>
      </c>
      <c r="J744" s="1"/>
      <c r="K744" s="1"/>
      <c r="L744" s="1"/>
      <c r="M744" s="1">
        <v>0</v>
      </c>
      <c r="N744" s="2"/>
      <c r="O744" s="2" t="s">
        <v>2</v>
      </c>
      <c r="P744" s="2"/>
      <c r="Q744" s="1">
        <v>-3971532</v>
      </c>
      <c r="R744" s="1">
        <v>0</v>
      </c>
      <c r="S744" s="1">
        <v>-3971532</v>
      </c>
      <c r="T744" s="1">
        <v>0</v>
      </c>
      <c r="U744" s="2" t="s">
        <v>0</v>
      </c>
      <c r="V744" s="1">
        <v>0</v>
      </c>
      <c r="W744" s="1">
        <v>0</v>
      </c>
      <c r="X744" s="2" t="s">
        <v>0</v>
      </c>
      <c r="Y744" s="1">
        <v>0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140"/>
      <c r="AK744" s="1">
        <v>0</v>
      </c>
      <c r="AL744" s="1">
        <v>0</v>
      </c>
      <c r="AM744" s="140"/>
      <c r="AN744" s="140"/>
      <c r="AO744" s="140"/>
      <c r="AP744" s="140"/>
      <c r="AQ744" s="101"/>
      <c r="AR744" s="7"/>
    </row>
    <row r="745" spans="1:44" x14ac:dyDescent="0.25">
      <c r="A745" s="2" t="s">
        <v>885</v>
      </c>
      <c r="B745" s="46">
        <v>44330</v>
      </c>
      <c r="C745" s="2" t="s">
        <v>6</v>
      </c>
      <c r="D745" s="2" t="s">
        <v>42</v>
      </c>
      <c r="E745" s="2" t="s">
        <v>215</v>
      </c>
      <c r="F745" s="59" t="s">
        <v>758</v>
      </c>
      <c r="G745" s="2" t="s">
        <v>991</v>
      </c>
      <c r="H745" s="2" t="s">
        <v>2566</v>
      </c>
      <c r="I745" s="2"/>
      <c r="J745" s="1"/>
      <c r="K745" s="1"/>
      <c r="L745" s="1"/>
      <c r="M745" s="1">
        <v>0</v>
      </c>
      <c r="N745" s="2"/>
      <c r="O745" s="2" t="s">
        <v>2</v>
      </c>
      <c r="P745" s="2"/>
      <c r="Q745" s="1">
        <v>869002035.5</v>
      </c>
      <c r="R745" s="1">
        <v>0</v>
      </c>
      <c r="S745" s="1">
        <v>869002035.5</v>
      </c>
      <c r="T745" s="1">
        <v>0</v>
      </c>
      <c r="U745" s="2" t="s">
        <v>0</v>
      </c>
      <c r="V745" s="1">
        <v>0</v>
      </c>
      <c r="W745" s="1">
        <v>0</v>
      </c>
      <c r="X745" s="2" t="s">
        <v>0</v>
      </c>
      <c r="Y745" s="1">
        <v>0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140"/>
      <c r="AK745" s="1">
        <v>0</v>
      </c>
      <c r="AL745" s="1">
        <v>0</v>
      </c>
      <c r="AM745" s="140"/>
      <c r="AN745" s="140"/>
      <c r="AO745" s="140"/>
      <c r="AP745" s="140"/>
      <c r="AQ745" s="101"/>
      <c r="AR745" s="7"/>
    </row>
    <row r="746" spans="1:44" x14ac:dyDescent="0.25">
      <c r="A746" s="2" t="s">
        <v>885</v>
      </c>
      <c r="B746" s="46">
        <v>44330</v>
      </c>
      <c r="C746" s="2" t="s">
        <v>6</v>
      </c>
      <c r="D746" s="2" t="s">
        <v>42</v>
      </c>
      <c r="E746" s="2" t="s">
        <v>215</v>
      </c>
      <c r="F746" s="59" t="s">
        <v>758</v>
      </c>
      <c r="G746" s="2" t="s">
        <v>13</v>
      </c>
      <c r="H746" s="2"/>
      <c r="I746" s="2" t="s">
        <v>2567</v>
      </c>
      <c r="J746" s="1"/>
      <c r="K746" s="1"/>
      <c r="L746" s="1"/>
      <c r="M746" s="1">
        <v>0</v>
      </c>
      <c r="N746" s="2"/>
      <c r="O746" s="2" t="s">
        <v>2</v>
      </c>
      <c r="P746" s="2"/>
      <c r="Q746" s="1">
        <v>-4350800</v>
      </c>
      <c r="R746" s="1">
        <v>0</v>
      </c>
      <c r="S746" s="1">
        <v>-4350800</v>
      </c>
      <c r="T746" s="1">
        <v>0</v>
      </c>
      <c r="U746" s="2" t="s">
        <v>0</v>
      </c>
      <c r="V746" s="1">
        <v>0</v>
      </c>
      <c r="W746" s="1">
        <v>0</v>
      </c>
      <c r="X746" s="2" t="s">
        <v>0</v>
      </c>
      <c r="Y746" s="1">
        <v>0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140"/>
      <c r="AK746" s="1">
        <v>0</v>
      </c>
      <c r="AL746" s="1">
        <v>0</v>
      </c>
      <c r="AM746" s="140"/>
      <c r="AN746" s="140"/>
      <c r="AO746" s="140"/>
      <c r="AP746" s="140"/>
      <c r="AQ746" s="101"/>
      <c r="AR746" s="7"/>
    </row>
    <row r="747" spans="1:44" x14ac:dyDescent="0.25">
      <c r="A747" s="2" t="s">
        <v>885</v>
      </c>
      <c r="B747" s="46">
        <v>44331</v>
      </c>
      <c r="C747" s="2" t="s">
        <v>6</v>
      </c>
      <c r="D747" s="2" t="s">
        <v>42</v>
      </c>
      <c r="E747" s="2" t="s">
        <v>215</v>
      </c>
      <c r="F747" s="59" t="s">
        <v>759</v>
      </c>
      <c r="G747" s="2" t="s">
        <v>991</v>
      </c>
      <c r="H747" s="2" t="s">
        <v>2568</v>
      </c>
      <c r="I747" s="2"/>
      <c r="J747" s="1"/>
      <c r="K747" s="1"/>
      <c r="L747" s="1"/>
      <c r="M747" s="1">
        <v>0</v>
      </c>
      <c r="N747" s="2"/>
      <c r="O747" s="2" t="s">
        <v>2</v>
      </c>
      <c r="P747" s="2"/>
      <c r="Q747" s="1">
        <v>1470737044.95</v>
      </c>
      <c r="R747" s="1">
        <v>0</v>
      </c>
      <c r="S747" s="1">
        <v>1470737044.95</v>
      </c>
      <c r="T747" s="1">
        <v>0</v>
      </c>
      <c r="U747" s="2" t="s">
        <v>0</v>
      </c>
      <c r="V747" s="1">
        <v>0</v>
      </c>
      <c r="W747" s="1">
        <v>0</v>
      </c>
      <c r="X747" s="2" t="s">
        <v>0</v>
      </c>
      <c r="Y747" s="1">
        <v>0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140"/>
      <c r="AK747" s="1">
        <v>0</v>
      </c>
      <c r="AL747" s="1">
        <v>0</v>
      </c>
      <c r="AM747" s="140"/>
      <c r="AN747" s="140"/>
      <c r="AO747" s="140"/>
      <c r="AP747" s="140"/>
      <c r="AQ747" s="101"/>
      <c r="AR747" s="7"/>
    </row>
    <row r="748" spans="1:44" x14ac:dyDescent="0.25">
      <c r="A748" s="2" t="s">
        <v>885</v>
      </c>
      <c r="B748" s="46">
        <v>44331</v>
      </c>
      <c r="C748" s="2" t="s">
        <v>6</v>
      </c>
      <c r="D748" s="2" t="s">
        <v>42</v>
      </c>
      <c r="E748" s="2" t="s">
        <v>215</v>
      </c>
      <c r="F748" s="59" t="s">
        <v>759</v>
      </c>
      <c r="G748" s="2" t="s">
        <v>13</v>
      </c>
      <c r="H748" s="2"/>
      <c r="I748" s="2" t="s">
        <v>2569</v>
      </c>
      <c r="J748" s="1"/>
      <c r="K748" s="1"/>
      <c r="L748" s="1"/>
      <c r="M748" s="1">
        <v>0</v>
      </c>
      <c r="N748" s="2"/>
      <c r="O748" s="2" t="s">
        <v>2</v>
      </c>
      <c r="P748" s="2"/>
      <c r="Q748" s="1">
        <v>-23540000</v>
      </c>
      <c r="R748" s="1">
        <v>0</v>
      </c>
      <c r="S748" s="1">
        <v>-23540000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140"/>
      <c r="AK748" s="1">
        <v>0</v>
      </c>
      <c r="AL748" s="1">
        <v>0</v>
      </c>
      <c r="AM748" s="140"/>
      <c r="AN748" s="140"/>
      <c r="AO748" s="140"/>
      <c r="AP748" s="140"/>
      <c r="AQ748" s="101"/>
      <c r="AR748" s="7"/>
    </row>
    <row r="749" spans="1:44" x14ac:dyDescent="0.25">
      <c r="A749" s="2" t="s">
        <v>92</v>
      </c>
      <c r="B749" s="47">
        <v>44326</v>
      </c>
      <c r="C749" s="2" t="s">
        <v>27</v>
      </c>
      <c r="D749" s="2" t="s">
        <v>26</v>
      </c>
      <c r="E749" s="2" t="s">
        <v>251</v>
      </c>
      <c r="F749" s="2" t="s">
        <v>2201</v>
      </c>
      <c r="G749" s="2" t="s">
        <v>3</v>
      </c>
      <c r="H749" s="2" t="s">
        <v>2570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1160038480.8791997</v>
      </c>
      <c r="R749" s="1">
        <v>0</v>
      </c>
      <c r="S749" s="1">
        <v>803004835.44999993</v>
      </c>
      <c r="T749" s="1">
        <v>0</v>
      </c>
      <c r="U749" s="2" t="s">
        <v>0</v>
      </c>
      <c r="V749" s="1">
        <v>0</v>
      </c>
      <c r="W749" s="1">
        <v>307787625.37</v>
      </c>
      <c r="X749" s="2" t="s">
        <v>9</v>
      </c>
      <c r="Y749" s="1">
        <v>49246020.059199996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41" t="s">
        <v>1</v>
      </c>
      <c r="AN749" s="2" t="s">
        <v>1</v>
      </c>
      <c r="AO749" s="141" t="s">
        <v>1</v>
      </c>
      <c r="AP749" s="2" t="s">
        <v>1</v>
      </c>
    </row>
    <row r="750" spans="1:44" x14ac:dyDescent="0.25">
      <c r="A750" s="2" t="s">
        <v>79</v>
      </c>
      <c r="B750" s="47">
        <v>44327</v>
      </c>
      <c r="C750" s="2" t="s">
        <v>27</v>
      </c>
      <c r="D750" s="2" t="s">
        <v>26</v>
      </c>
      <c r="E750" s="2" t="s">
        <v>251</v>
      </c>
      <c r="F750" s="2" t="s">
        <v>2211</v>
      </c>
      <c r="G750" s="2" t="s">
        <v>3</v>
      </c>
      <c r="H750" s="2" t="s">
        <v>2571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2</v>
      </c>
      <c r="P750" s="2" t="s">
        <v>1</v>
      </c>
      <c r="Q750" s="1">
        <v>32272032</v>
      </c>
      <c r="R750" s="1">
        <v>0</v>
      </c>
      <c r="S750" s="1">
        <v>19140600</v>
      </c>
      <c r="T750" s="1">
        <v>0</v>
      </c>
      <c r="U750" s="2" t="s">
        <v>0</v>
      </c>
      <c r="V750" s="1">
        <v>0</v>
      </c>
      <c r="W750" s="1">
        <v>11320200</v>
      </c>
      <c r="X750" s="2" t="s">
        <v>0</v>
      </c>
      <c r="Y750" s="1">
        <v>1811232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41" t="s">
        <v>1</v>
      </c>
      <c r="AN750" s="2" t="s">
        <v>1</v>
      </c>
      <c r="AO750" s="141" t="s">
        <v>1</v>
      </c>
      <c r="AP750" s="2" t="s">
        <v>1</v>
      </c>
    </row>
    <row r="751" spans="1:44" x14ac:dyDescent="0.25">
      <c r="A751" s="2" t="s">
        <v>78</v>
      </c>
      <c r="B751" s="47">
        <v>44327</v>
      </c>
      <c r="C751" s="2" t="s">
        <v>27</v>
      </c>
      <c r="D751" s="2" t="s">
        <v>26</v>
      </c>
      <c r="E751" s="2" t="s">
        <v>251</v>
      </c>
      <c r="F751" s="2" t="s">
        <v>1275</v>
      </c>
      <c r="G751" s="2" t="s">
        <v>3</v>
      </c>
      <c r="H751" s="2" t="s">
        <v>2572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2573</v>
      </c>
      <c r="P751" s="2" t="s">
        <v>2574</v>
      </c>
      <c r="Q751" s="1">
        <v>15809292</v>
      </c>
      <c r="R751" s="1">
        <v>0</v>
      </c>
      <c r="S751" s="1">
        <v>0</v>
      </c>
      <c r="T751" s="1">
        <v>13628700</v>
      </c>
      <c r="U751" s="2" t="s">
        <v>9</v>
      </c>
      <c r="V751" s="1">
        <v>2180592</v>
      </c>
      <c r="W751" s="1">
        <v>0</v>
      </c>
      <c r="X751" s="2" t="s">
        <v>0</v>
      </c>
      <c r="Y751" s="1">
        <v>0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41" t="s">
        <v>1</v>
      </c>
      <c r="AN751" s="2" t="s">
        <v>1</v>
      </c>
      <c r="AO751" s="141" t="s">
        <v>1</v>
      </c>
      <c r="AP751" s="2" t="s">
        <v>1</v>
      </c>
    </row>
    <row r="752" spans="1:44" x14ac:dyDescent="0.25">
      <c r="A752" s="2" t="s">
        <v>77</v>
      </c>
      <c r="B752" s="47">
        <v>44327</v>
      </c>
      <c r="C752" s="2" t="s">
        <v>27</v>
      </c>
      <c r="D752" s="2" t="s">
        <v>26</v>
      </c>
      <c r="E752" s="2" t="s">
        <v>251</v>
      </c>
      <c r="F752" s="2" t="s">
        <v>2211</v>
      </c>
      <c r="G752" s="2" t="s">
        <v>3</v>
      </c>
      <c r="H752" s="2" t="s">
        <v>2575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386959266.35000002</v>
      </c>
      <c r="R752" s="1">
        <v>0</v>
      </c>
      <c r="S752" s="1">
        <v>243428449.85000002</v>
      </c>
      <c r="T752" s="1">
        <v>0</v>
      </c>
      <c r="U752" s="2" t="s">
        <v>0</v>
      </c>
      <c r="V752" s="1">
        <v>0</v>
      </c>
      <c r="W752" s="1">
        <v>123733462.5</v>
      </c>
      <c r="X752" s="2" t="s">
        <v>9</v>
      </c>
      <c r="Y752" s="1">
        <v>19797354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41" t="s">
        <v>1</v>
      </c>
      <c r="AN752" s="2" t="s">
        <v>1</v>
      </c>
      <c r="AO752" s="141" t="s">
        <v>1</v>
      </c>
      <c r="AP752" s="2" t="s">
        <v>1</v>
      </c>
    </row>
    <row r="753" spans="1:44" x14ac:dyDescent="0.25">
      <c r="A753" s="2" t="s">
        <v>76</v>
      </c>
      <c r="B753" s="47">
        <v>44327</v>
      </c>
      <c r="C753" s="2" t="s">
        <v>27</v>
      </c>
      <c r="D753" s="2" t="s">
        <v>26</v>
      </c>
      <c r="E753" s="2" t="s">
        <v>251</v>
      </c>
      <c r="F753" s="2" t="s">
        <v>1275</v>
      </c>
      <c r="G753" s="2" t="s">
        <v>3</v>
      </c>
      <c r="H753" s="2" t="s">
        <v>2576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1247</v>
      </c>
      <c r="P753" s="2" t="s">
        <v>1248</v>
      </c>
      <c r="Q753" s="1">
        <v>12682500</v>
      </c>
      <c r="R753" s="1">
        <v>0</v>
      </c>
      <c r="S753" s="1">
        <v>12682500</v>
      </c>
      <c r="T753" s="1">
        <v>0</v>
      </c>
      <c r="U753" s="2" t="s">
        <v>0</v>
      </c>
      <c r="V753" s="1">
        <v>0</v>
      </c>
      <c r="W753" s="1">
        <v>0</v>
      </c>
      <c r="X753" s="2" t="s">
        <v>0</v>
      </c>
      <c r="Y753" s="1">
        <v>0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41" t="s">
        <v>1</v>
      </c>
      <c r="AN753" s="2" t="s">
        <v>1</v>
      </c>
      <c r="AO753" s="141" t="s">
        <v>1</v>
      </c>
      <c r="AP753" s="2" t="s">
        <v>1</v>
      </c>
    </row>
    <row r="754" spans="1:44" x14ac:dyDescent="0.25">
      <c r="A754" s="2" t="s">
        <v>75</v>
      </c>
      <c r="B754" s="47">
        <v>44327</v>
      </c>
      <c r="C754" s="2" t="s">
        <v>27</v>
      </c>
      <c r="D754" s="2" t="s">
        <v>26</v>
      </c>
      <c r="E754" s="2" t="s">
        <v>251</v>
      </c>
      <c r="F754" s="2" t="s">
        <v>2211</v>
      </c>
      <c r="G754" s="2" t="s">
        <v>3</v>
      </c>
      <c r="H754" s="2" t="s">
        <v>2577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1307570025.8428001</v>
      </c>
      <c r="R754" s="1">
        <v>0</v>
      </c>
      <c r="S754" s="1">
        <v>844516984.5</v>
      </c>
      <c r="T754" s="1">
        <v>0</v>
      </c>
      <c r="U754" s="2" t="s">
        <v>0</v>
      </c>
      <c r="V754" s="1">
        <v>0</v>
      </c>
      <c r="W754" s="1">
        <v>399183656.32999998</v>
      </c>
      <c r="X754" s="2" t="s">
        <v>9</v>
      </c>
      <c r="Y754" s="1">
        <v>63869385.012800001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41" t="s">
        <v>1</v>
      </c>
      <c r="AN754" s="2" t="s">
        <v>1</v>
      </c>
      <c r="AO754" s="141" t="s">
        <v>1</v>
      </c>
      <c r="AP754" s="2" t="s">
        <v>1</v>
      </c>
    </row>
    <row r="755" spans="1:44" ht="15" customHeight="1" x14ac:dyDescent="0.25">
      <c r="A755" s="2" t="s">
        <v>933</v>
      </c>
      <c r="B755" s="46">
        <v>44317</v>
      </c>
      <c r="C755" s="2" t="s">
        <v>6</v>
      </c>
      <c r="D755" s="2" t="s">
        <v>959</v>
      </c>
      <c r="E755" s="2" t="s">
        <v>873</v>
      </c>
      <c r="F755" s="59" t="s">
        <v>2578</v>
      </c>
      <c r="G755" s="2" t="s">
        <v>3</v>
      </c>
      <c r="H755" s="2" t="s">
        <v>1219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98</v>
      </c>
      <c r="P755" s="2" t="s">
        <v>1</v>
      </c>
      <c r="Q755" s="1">
        <v>0</v>
      </c>
      <c r="R755" s="1">
        <v>0</v>
      </c>
      <c r="S755" s="1">
        <v>0</v>
      </c>
      <c r="T755" s="1">
        <v>0</v>
      </c>
      <c r="U755" s="2" t="s">
        <v>0</v>
      </c>
      <c r="V755" s="1">
        <v>0</v>
      </c>
      <c r="W755" s="1">
        <v>0</v>
      </c>
      <c r="X755" s="2" t="s">
        <v>9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140"/>
      <c r="AK755" s="1">
        <v>0</v>
      </c>
      <c r="AL755" s="1">
        <v>0</v>
      </c>
      <c r="AM755" s="140"/>
      <c r="AN755" s="140"/>
      <c r="AO755" s="140"/>
      <c r="AP755" s="144"/>
      <c r="AQ755" s="101"/>
      <c r="AR755" s="7"/>
    </row>
    <row r="756" spans="1:44" ht="15" customHeight="1" x14ac:dyDescent="0.25">
      <c r="A756" s="2" t="s">
        <v>933</v>
      </c>
      <c r="B756" s="46">
        <v>44318</v>
      </c>
      <c r="C756" s="2" t="s">
        <v>6</v>
      </c>
      <c r="D756" s="2" t="s">
        <v>959</v>
      </c>
      <c r="E756" s="2" t="s">
        <v>873</v>
      </c>
      <c r="F756" s="59" t="s">
        <v>2579</v>
      </c>
      <c r="G756" s="2" t="s">
        <v>3</v>
      </c>
      <c r="H756" s="2" t="s">
        <v>1219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98</v>
      </c>
      <c r="P756" s="2" t="s">
        <v>1</v>
      </c>
      <c r="Q756" s="1">
        <v>0</v>
      </c>
      <c r="R756" s="1">
        <v>0</v>
      </c>
      <c r="S756" s="1">
        <v>0</v>
      </c>
      <c r="T756" s="1">
        <v>0</v>
      </c>
      <c r="U756" s="2" t="s">
        <v>0</v>
      </c>
      <c r="V756" s="1">
        <v>0</v>
      </c>
      <c r="W756" s="1">
        <v>0</v>
      </c>
      <c r="X756" s="2" t="s">
        <v>9</v>
      </c>
      <c r="Y756" s="1">
        <v>0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140"/>
      <c r="AK756" s="1">
        <v>0</v>
      </c>
      <c r="AL756" s="1">
        <v>0</v>
      </c>
      <c r="AM756" s="140"/>
      <c r="AN756" s="140"/>
      <c r="AO756" s="140"/>
      <c r="AP756" s="144"/>
      <c r="AQ756" s="101"/>
      <c r="AR756" s="7"/>
    </row>
    <row r="757" spans="1:44" ht="15" customHeight="1" x14ac:dyDescent="0.25">
      <c r="A757" s="2" t="s">
        <v>933</v>
      </c>
      <c r="B757" s="46">
        <v>44319</v>
      </c>
      <c r="C757" s="2" t="s">
        <v>6</v>
      </c>
      <c r="D757" s="2" t="s">
        <v>959</v>
      </c>
      <c r="E757" s="2" t="s">
        <v>873</v>
      </c>
      <c r="F757" s="59" t="s">
        <v>2580</v>
      </c>
      <c r="G757" s="2" t="s">
        <v>3</v>
      </c>
      <c r="H757" s="2" t="s">
        <v>1219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98</v>
      </c>
      <c r="P757" s="2" t="s">
        <v>1</v>
      </c>
      <c r="Q757" s="1">
        <v>0</v>
      </c>
      <c r="R757" s="1">
        <v>0</v>
      </c>
      <c r="S757" s="1">
        <v>0</v>
      </c>
      <c r="T757" s="1">
        <v>0</v>
      </c>
      <c r="U757" s="2" t="s">
        <v>0</v>
      </c>
      <c r="V757" s="1">
        <v>0</v>
      </c>
      <c r="W757" s="1">
        <v>0</v>
      </c>
      <c r="X757" s="2" t="s">
        <v>9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140"/>
      <c r="AK757" s="1">
        <v>0</v>
      </c>
      <c r="AL757" s="1">
        <v>0</v>
      </c>
      <c r="AM757" s="140"/>
      <c r="AN757" s="140"/>
      <c r="AO757" s="140"/>
      <c r="AP757" s="144"/>
      <c r="AQ757" s="101"/>
      <c r="AR757" s="7"/>
    </row>
    <row r="758" spans="1:44" ht="15" customHeight="1" x14ac:dyDescent="0.25">
      <c r="A758" s="2" t="s">
        <v>933</v>
      </c>
      <c r="B758" s="46">
        <v>44320</v>
      </c>
      <c r="C758" s="2" t="s">
        <v>6</v>
      </c>
      <c r="D758" s="2" t="s">
        <v>959</v>
      </c>
      <c r="E758" s="2" t="s">
        <v>873</v>
      </c>
      <c r="F758" s="59" t="s">
        <v>2581</v>
      </c>
      <c r="G758" s="2" t="s">
        <v>3</v>
      </c>
      <c r="H758" s="2" t="s">
        <v>1219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98</v>
      </c>
      <c r="P758" s="2" t="s">
        <v>1</v>
      </c>
      <c r="Q758" s="1">
        <v>0</v>
      </c>
      <c r="R758" s="1">
        <v>0</v>
      </c>
      <c r="S758" s="1">
        <v>0</v>
      </c>
      <c r="T758" s="1">
        <v>0</v>
      </c>
      <c r="U758" s="2" t="s">
        <v>0</v>
      </c>
      <c r="V758" s="1">
        <v>0</v>
      </c>
      <c r="W758" s="1">
        <v>0</v>
      </c>
      <c r="X758" s="2" t="s">
        <v>9</v>
      </c>
      <c r="Y758" s="1">
        <v>0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140"/>
      <c r="AK758" s="1">
        <v>0</v>
      </c>
      <c r="AL758" s="1">
        <v>0</v>
      </c>
      <c r="AM758" s="140"/>
      <c r="AN758" s="140"/>
      <c r="AO758" s="140"/>
      <c r="AP758" s="144"/>
      <c r="AQ758" s="101"/>
      <c r="AR758" s="7"/>
    </row>
    <row r="759" spans="1:44" ht="15" customHeight="1" x14ac:dyDescent="0.25">
      <c r="A759" s="2" t="s">
        <v>933</v>
      </c>
      <c r="B759" s="46">
        <v>44321</v>
      </c>
      <c r="C759" s="2" t="s">
        <v>6</v>
      </c>
      <c r="D759" s="2" t="s">
        <v>959</v>
      </c>
      <c r="E759" s="2" t="s">
        <v>873</v>
      </c>
      <c r="F759" s="59" t="s">
        <v>2582</v>
      </c>
      <c r="G759" s="2" t="s">
        <v>3</v>
      </c>
      <c r="H759" s="2" t="s">
        <v>1219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98</v>
      </c>
      <c r="P759" s="2" t="s">
        <v>1</v>
      </c>
      <c r="Q759" s="1">
        <v>0</v>
      </c>
      <c r="R759" s="1">
        <v>0</v>
      </c>
      <c r="S759" s="1">
        <v>0</v>
      </c>
      <c r="T759" s="1">
        <v>0</v>
      </c>
      <c r="U759" s="2" t="s">
        <v>0</v>
      </c>
      <c r="V759" s="1">
        <v>0</v>
      </c>
      <c r="W759" s="1">
        <v>0</v>
      </c>
      <c r="X759" s="2" t="s">
        <v>9</v>
      </c>
      <c r="Y759" s="1">
        <v>0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140"/>
      <c r="AK759" s="1">
        <v>0</v>
      </c>
      <c r="AL759" s="1">
        <v>0</v>
      </c>
      <c r="AM759" s="140"/>
      <c r="AN759" s="140"/>
      <c r="AO759" s="140"/>
      <c r="AP759" s="144"/>
      <c r="AQ759" s="101"/>
      <c r="AR759" s="7"/>
    </row>
    <row r="760" spans="1:44" ht="15" customHeight="1" x14ac:dyDescent="0.25">
      <c r="A760" s="2" t="s">
        <v>933</v>
      </c>
      <c r="B760" s="46">
        <v>44322</v>
      </c>
      <c r="C760" s="2" t="s">
        <v>6</v>
      </c>
      <c r="D760" s="2" t="s">
        <v>959</v>
      </c>
      <c r="E760" s="2" t="s">
        <v>873</v>
      </c>
      <c r="F760" s="59" t="s">
        <v>2583</v>
      </c>
      <c r="G760" s="2" t="s">
        <v>3</v>
      </c>
      <c r="H760" s="2" t="s">
        <v>1219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98</v>
      </c>
      <c r="P760" s="2" t="s">
        <v>1</v>
      </c>
      <c r="Q760" s="1">
        <v>0</v>
      </c>
      <c r="R760" s="1">
        <v>0</v>
      </c>
      <c r="S760" s="1">
        <v>0</v>
      </c>
      <c r="T760" s="1">
        <v>0</v>
      </c>
      <c r="U760" s="2" t="s">
        <v>0</v>
      </c>
      <c r="V760" s="1">
        <v>0</v>
      </c>
      <c r="W760" s="1">
        <v>0</v>
      </c>
      <c r="X760" s="2" t="s">
        <v>9</v>
      </c>
      <c r="Y760" s="1">
        <v>0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140"/>
      <c r="AK760" s="1">
        <v>0</v>
      </c>
      <c r="AL760" s="1">
        <v>0</v>
      </c>
      <c r="AM760" s="140"/>
      <c r="AN760" s="140"/>
      <c r="AO760" s="140"/>
      <c r="AP760" s="144"/>
      <c r="AQ760" s="101"/>
      <c r="AR760" s="7"/>
    </row>
    <row r="761" spans="1:44" ht="15" customHeight="1" x14ac:dyDescent="0.25">
      <c r="A761" s="2" t="s">
        <v>933</v>
      </c>
      <c r="B761" s="46">
        <v>44323</v>
      </c>
      <c r="C761" s="2" t="s">
        <v>6</v>
      </c>
      <c r="D761" s="2" t="s">
        <v>959</v>
      </c>
      <c r="E761" s="2" t="s">
        <v>873</v>
      </c>
      <c r="F761" s="59" t="s">
        <v>2584</v>
      </c>
      <c r="G761" s="2" t="s">
        <v>3</v>
      </c>
      <c r="H761" s="2" t="s">
        <v>1219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98</v>
      </c>
      <c r="P761" s="2" t="s">
        <v>1</v>
      </c>
      <c r="Q761" s="1">
        <v>0</v>
      </c>
      <c r="R761" s="1">
        <v>0</v>
      </c>
      <c r="S761" s="1">
        <v>0</v>
      </c>
      <c r="T761" s="1">
        <v>0</v>
      </c>
      <c r="U761" s="2" t="s">
        <v>0</v>
      </c>
      <c r="V761" s="1">
        <v>0</v>
      </c>
      <c r="W761" s="1">
        <v>0</v>
      </c>
      <c r="X761" s="2" t="s">
        <v>9</v>
      </c>
      <c r="Y761" s="1">
        <v>0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140"/>
      <c r="AK761" s="1">
        <v>0</v>
      </c>
      <c r="AL761" s="1">
        <v>0</v>
      </c>
      <c r="AM761" s="140"/>
      <c r="AN761" s="140"/>
      <c r="AO761" s="140"/>
      <c r="AP761" s="144"/>
      <c r="AQ761" s="101"/>
      <c r="AR761" s="7"/>
    </row>
    <row r="762" spans="1:44" ht="15" customHeight="1" x14ac:dyDescent="0.25">
      <c r="A762" s="2" t="s">
        <v>933</v>
      </c>
      <c r="B762" s="46">
        <v>44324</v>
      </c>
      <c r="C762" s="2" t="s">
        <v>6</v>
      </c>
      <c r="D762" s="2" t="s">
        <v>959</v>
      </c>
      <c r="E762" s="2" t="s">
        <v>873</v>
      </c>
      <c r="F762" s="59" t="s">
        <v>2585</v>
      </c>
      <c r="G762" s="2" t="s">
        <v>3</v>
      </c>
      <c r="H762" s="2" t="s">
        <v>1219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98</v>
      </c>
      <c r="P762" s="2" t="s">
        <v>1</v>
      </c>
      <c r="Q762" s="1">
        <v>0</v>
      </c>
      <c r="R762" s="1">
        <v>0</v>
      </c>
      <c r="S762" s="1">
        <v>0</v>
      </c>
      <c r="T762" s="1">
        <v>0</v>
      </c>
      <c r="U762" s="2" t="s">
        <v>0</v>
      </c>
      <c r="V762" s="1">
        <v>0</v>
      </c>
      <c r="W762" s="1">
        <v>0</v>
      </c>
      <c r="X762" s="2" t="s">
        <v>9</v>
      </c>
      <c r="Y762" s="1">
        <v>0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140"/>
      <c r="AK762" s="1">
        <v>0</v>
      </c>
      <c r="AL762" s="1">
        <v>0</v>
      </c>
      <c r="AM762" s="140"/>
      <c r="AN762" s="140"/>
      <c r="AO762" s="140"/>
      <c r="AP762" s="144"/>
      <c r="AQ762" s="101"/>
      <c r="AR762" s="7"/>
    </row>
    <row r="763" spans="1:44" ht="15" customHeight="1" x14ac:dyDescent="0.25">
      <c r="A763" s="2" t="s">
        <v>933</v>
      </c>
      <c r="B763" s="46">
        <v>44325</v>
      </c>
      <c r="C763" s="2" t="s">
        <v>6</v>
      </c>
      <c r="D763" s="2" t="s">
        <v>959</v>
      </c>
      <c r="E763" s="2" t="s">
        <v>873</v>
      </c>
      <c r="F763" s="59" t="s">
        <v>2586</v>
      </c>
      <c r="G763" s="2" t="s">
        <v>3</v>
      </c>
      <c r="H763" s="2" t="s">
        <v>1219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98</v>
      </c>
      <c r="P763" s="2" t="s">
        <v>1</v>
      </c>
      <c r="Q763" s="1">
        <v>0</v>
      </c>
      <c r="R763" s="1">
        <v>0</v>
      </c>
      <c r="S763" s="1">
        <v>0</v>
      </c>
      <c r="T763" s="1">
        <v>0</v>
      </c>
      <c r="U763" s="2" t="s">
        <v>0</v>
      </c>
      <c r="V763" s="1">
        <v>0</v>
      </c>
      <c r="W763" s="1">
        <v>0</v>
      </c>
      <c r="X763" s="2" t="s">
        <v>9</v>
      </c>
      <c r="Y763" s="1">
        <v>0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140"/>
      <c r="AK763" s="1">
        <v>0</v>
      </c>
      <c r="AL763" s="1">
        <v>0</v>
      </c>
      <c r="AM763" s="140"/>
      <c r="AN763" s="140"/>
      <c r="AO763" s="140"/>
      <c r="AP763" s="144"/>
      <c r="AQ763" s="101"/>
      <c r="AR763" s="7"/>
    </row>
    <row r="764" spans="1:44" ht="15" customHeight="1" x14ac:dyDescent="0.25">
      <c r="A764" s="2" t="s">
        <v>933</v>
      </c>
      <c r="B764" s="46">
        <v>44326</v>
      </c>
      <c r="C764" s="2" t="s">
        <v>6</v>
      </c>
      <c r="D764" s="2" t="s">
        <v>959</v>
      </c>
      <c r="E764" s="2" t="s">
        <v>873</v>
      </c>
      <c r="F764" s="59" t="s">
        <v>2587</v>
      </c>
      <c r="G764" s="2" t="s">
        <v>3</v>
      </c>
      <c r="H764" s="2" t="s">
        <v>1219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98</v>
      </c>
      <c r="P764" s="2" t="s">
        <v>1</v>
      </c>
      <c r="Q764" s="1">
        <v>0</v>
      </c>
      <c r="R764" s="1">
        <v>0</v>
      </c>
      <c r="S764" s="1">
        <v>0</v>
      </c>
      <c r="T764" s="1">
        <v>0</v>
      </c>
      <c r="U764" s="2" t="s">
        <v>0</v>
      </c>
      <c r="V764" s="1">
        <v>0</v>
      </c>
      <c r="W764" s="1">
        <v>0</v>
      </c>
      <c r="X764" s="2" t="s">
        <v>9</v>
      </c>
      <c r="Y764" s="1">
        <v>0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140"/>
      <c r="AK764" s="1">
        <v>0</v>
      </c>
      <c r="AL764" s="1">
        <v>0</v>
      </c>
      <c r="AM764" s="140"/>
      <c r="AN764" s="140"/>
      <c r="AO764" s="140"/>
      <c r="AP764" s="144"/>
      <c r="AQ764" s="101"/>
      <c r="AR764" s="7"/>
    </row>
    <row r="765" spans="1:44" ht="15" customHeight="1" x14ac:dyDescent="0.25">
      <c r="A765" s="2" t="s">
        <v>933</v>
      </c>
      <c r="B765" s="46">
        <v>44327</v>
      </c>
      <c r="C765" s="2" t="s">
        <v>6</v>
      </c>
      <c r="D765" s="2" t="s">
        <v>959</v>
      </c>
      <c r="E765" s="2" t="s">
        <v>873</v>
      </c>
      <c r="F765" s="59" t="s">
        <v>2588</v>
      </c>
      <c r="G765" s="2" t="s">
        <v>3</v>
      </c>
      <c r="H765" s="2" t="s">
        <v>1219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98</v>
      </c>
      <c r="P765" s="2" t="s">
        <v>1</v>
      </c>
      <c r="Q765" s="1">
        <v>0</v>
      </c>
      <c r="R765" s="1">
        <v>0</v>
      </c>
      <c r="S765" s="1">
        <v>0</v>
      </c>
      <c r="T765" s="1">
        <v>0</v>
      </c>
      <c r="U765" s="2" t="s">
        <v>0</v>
      </c>
      <c r="V765" s="1">
        <v>0</v>
      </c>
      <c r="W765" s="1">
        <v>0</v>
      </c>
      <c r="X765" s="2" t="s">
        <v>9</v>
      </c>
      <c r="Y765" s="1">
        <v>0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140"/>
      <c r="AK765" s="1">
        <v>0</v>
      </c>
      <c r="AL765" s="1">
        <v>0</v>
      </c>
      <c r="AM765" s="140"/>
      <c r="AN765" s="140"/>
      <c r="AO765" s="140"/>
      <c r="AP765" s="144"/>
      <c r="AQ765" s="101"/>
      <c r="AR765" s="7"/>
    </row>
    <row r="766" spans="1:44" ht="15" customHeight="1" x14ac:dyDescent="0.25">
      <c r="A766" s="2" t="s">
        <v>933</v>
      </c>
      <c r="B766" s="46">
        <v>44328</v>
      </c>
      <c r="C766" s="2" t="s">
        <v>6</v>
      </c>
      <c r="D766" s="2" t="s">
        <v>959</v>
      </c>
      <c r="E766" s="2" t="s">
        <v>873</v>
      </c>
      <c r="F766" s="59" t="s">
        <v>2589</v>
      </c>
      <c r="G766" s="2" t="s">
        <v>3</v>
      </c>
      <c r="H766" s="2" t="s">
        <v>1219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98</v>
      </c>
      <c r="P766" s="2" t="s">
        <v>1</v>
      </c>
      <c r="Q766" s="1">
        <v>0</v>
      </c>
      <c r="R766" s="1">
        <v>0</v>
      </c>
      <c r="S766" s="1">
        <v>0</v>
      </c>
      <c r="T766" s="1">
        <v>0</v>
      </c>
      <c r="U766" s="2" t="s">
        <v>0</v>
      </c>
      <c r="V766" s="1">
        <v>0</v>
      </c>
      <c r="W766" s="1">
        <v>0</v>
      </c>
      <c r="X766" s="2" t="s">
        <v>9</v>
      </c>
      <c r="Y766" s="1">
        <v>0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140"/>
      <c r="AK766" s="1">
        <v>0</v>
      </c>
      <c r="AL766" s="1">
        <v>0</v>
      </c>
      <c r="AM766" s="140"/>
      <c r="AN766" s="140"/>
      <c r="AO766" s="140"/>
      <c r="AP766" s="144"/>
      <c r="AQ766" s="101"/>
      <c r="AR766" s="7"/>
    </row>
    <row r="767" spans="1:44" ht="15" customHeight="1" x14ac:dyDescent="0.25">
      <c r="A767" s="2" t="s">
        <v>933</v>
      </c>
      <c r="B767" s="46">
        <v>44329</v>
      </c>
      <c r="C767" s="2" t="s">
        <v>6</v>
      </c>
      <c r="D767" s="2" t="s">
        <v>959</v>
      </c>
      <c r="E767" s="2" t="s">
        <v>873</v>
      </c>
      <c r="F767" s="59" t="s">
        <v>2590</v>
      </c>
      <c r="G767" s="2" t="s">
        <v>3</v>
      </c>
      <c r="H767" s="2" t="s">
        <v>1219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98</v>
      </c>
      <c r="P767" s="2" t="s">
        <v>1</v>
      </c>
      <c r="Q767" s="1">
        <v>0</v>
      </c>
      <c r="R767" s="1">
        <v>0</v>
      </c>
      <c r="S767" s="1">
        <v>0</v>
      </c>
      <c r="T767" s="1">
        <v>0</v>
      </c>
      <c r="U767" s="2" t="s">
        <v>0</v>
      </c>
      <c r="V767" s="1">
        <v>0</v>
      </c>
      <c r="W767" s="1">
        <v>0</v>
      </c>
      <c r="X767" s="2" t="s">
        <v>9</v>
      </c>
      <c r="Y767" s="1">
        <v>0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140"/>
      <c r="AK767" s="1">
        <v>0</v>
      </c>
      <c r="AL767" s="1">
        <v>0</v>
      </c>
      <c r="AM767" s="140"/>
      <c r="AN767" s="140"/>
      <c r="AO767" s="140"/>
      <c r="AP767" s="144"/>
      <c r="AQ767" s="101"/>
      <c r="AR767" s="7"/>
    </row>
    <row r="768" spans="1:44" ht="15" customHeight="1" x14ac:dyDescent="0.25">
      <c r="A768" s="2" t="s">
        <v>933</v>
      </c>
      <c r="B768" s="46">
        <v>44330</v>
      </c>
      <c r="C768" s="2" t="s">
        <v>6</v>
      </c>
      <c r="D768" s="2" t="s">
        <v>959</v>
      </c>
      <c r="E768" s="2" t="s">
        <v>873</v>
      </c>
      <c r="F768" s="59" t="s">
        <v>2591</v>
      </c>
      <c r="G768" s="2" t="s">
        <v>3</v>
      </c>
      <c r="H768" s="2" t="s">
        <v>1219</v>
      </c>
      <c r="I768" s="1" t="s">
        <v>1</v>
      </c>
      <c r="J768" s="1" t="s">
        <v>1</v>
      </c>
      <c r="K768" s="1" t="s">
        <v>1</v>
      </c>
      <c r="L768" s="1" t="s">
        <v>1</v>
      </c>
      <c r="M768" s="1">
        <v>0</v>
      </c>
      <c r="N768" s="2" t="s">
        <v>1</v>
      </c>
      <c r="O768" s="2" t="s">
        <v>98</v>
      </c>
      <c r="P768" s="2" t="s">
        <v>1</v>
      </c>
      <c r="Q768" s="1">
        <v>0</v>
      </c>
      <c r="R768" s="1">
        <v>0</v>
      </c>
      <c r="S768" s="1">
        <v>0</v>
      </c>
      <c r="T768" s="1">
        <v>0</v>
      </c>
      <c r="U768" s="2" t="s">
        <v>0</v>
      </c>
      <c r="V768" s="1">
        <v>0</v>
      </c>
      <c r="W768" s="1">
        <v>0</v>
      </c>
      <c r="X768" s="2" t="s">
        <v>9</v>
      </c>
      <c r="Y768" s="1">
        <v>0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140"/>
      <c r="AK768" s="1">
        <v>0</v>
      </c>
      <c r="AL768" s="1">
        <v>0</v>
      </c>
      <c r="AM768" s="140"/>
      <c r="AN768" s="140"/>
      <c r="AO768" s="140"/>
      <c r="AP768" s="144"/>
      <c r="AQ768" s="101"/>
      <c r="AR768" s="7"/>
    </row>
    <row r="769" spans="1:44" ht="15" customHeight="1" x14ac:dyDescent="0.25">
      <c r="A769" s="2" t="s">
        <v>933</v>
      </c>
      <c r="B769" s="46">
        <v>44331</v>
      </c>
      <c r="C769" s="2" t="s">
        <v>6</v>
      </c>
      <c r="D769" s="2" t="s">
        <v>959</v>
      </c>
      <c r="E769" s="2" t="s">
        <v>873</v>
      </c>
      <c r="F769" s="59" t="s">
        <v>2592</v>
      </c>
      <c r="G769" s="2" t="s">
        <v>3</v>
      </c>
      <c r="H769" s="2" t="s">
        <v>1219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98</v>
      </c>
      <c r="P769" s="2" t="s">
        <v>1</v>
      </c>
      <c r="Q769" s="1">
        <v>0</v>
      </c>
      <c r="R769" s="1">
        <v>0</v>
      </c>
      <c r="S769" s="1">
        <v>0</v>
      </c>
      <c r="T769" s="1">
        <v>0</v>
      </c>
      <c r="U769" s="2" t="s">
        <v>0</v>
      </c>
      <c r="V769" s="1">
        <v>0</v>
      </c>
      <c r="W769" s="1">
        <v>0</v>
      </c>
      <c r="X769" s="2" t="s">
        <v>9</v>
      </c>
      <c r="Y769" s="1">
        <v>0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140"/>
      <c r="AK769" s="1">
        <v>0</v>
      </c>
      <c r="AL769" s="1">
        <v>0</v>
      </c>
      <c r="AM769" s="140"/>
      <c r="AN769" s="140"/>
      <c r="AO769" s="140"/>
      <c r="AP769" s="144"/>
      <c r="AQ769" s="101"/>
      <c r="AR769" s="7"/>
    </row>
    <row r="770" spans="1:44" x14ac:dyDescent="0.25">
      <c r="A770" s="2" t="s">
        <v>62</v>
      </c>
      <c r="B770" s="47">
        <v>44328</v>
      </c>
      <c r="C770" s="2" t="s">
        <v>27</v>
      </c>
      <c r="D770" s="2" t="s">
        <v>26</v>
      </c>
      <c r="E770" s="2" t="s">
        <v>251</v>
      </c>
      <c r="F770" s="2" t="s">
        <v>2213</v>
      </c>
      <c r="G770" s="2" t="s">
        <v>3</v>
      </c>
      <c r="H770" s="2" t="s">
        <v>2593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214799471.05000001</v>
      </c>
      <c r="R770" s="1">
        <v>0</v>
      </c>
      <c r="S770" s="1">
        <v>144229595.05000001</v>
      </c>
      <c r="T770" s="1">
        <v>0</v>
      </c>
      <c r="U770" s="2" t="s">
        <v>0</v>
      </c>
      <c r="V770" s="1">
        <v>0</v>
      </c>
      <c r="W770" s="1">
        <v>60836100</v>
      </c>
      <c r="X770" s="2" t="s">
        <v>9</v>
      </c>
      <c r="Y770" s="1">
        <v>9733776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41" t="s">
        <v>1</v>
      </c>
      <c r="AN770" s="2" t="s">
        <v>1</v>
      </c>
      <c r="AO770" s="141" t="s">
        <v>1</v>
      </c>
      <c r="AP770" s="2" t="s">
        <v>1</v>
      </c>
    </row>
    <row r="771" spans="1:44" x14ac:dyDescent="0.25">
      <c r="A771" s="2" t="s">
        <v>61</v>
      </c>
      <c r="B771" s="47">
        <v>44328</v>
      </c>
      <c r="C771" s="2" t="s">
        <v>27</v>
      </c>
      <c r="D771" s="2" t="s">
        <v>26</v>
      </c>
      <c r="E771" s="2" t="s">
        <v>251</v>
      </c>
      <c r="F771" s="2" t="s">
        <v>2215</v>
      </c>
      <c r="G771" s="2" t="s">
        <v>3</v>
      </c>
      <c r="H771" s="2" t="s">
        <v>2594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1040</v>
      </c>
      <c r="P771" s="2" t="s">
        <v>1041</v>
      </c>
      <c r="Q771" s="1">
        <v>22053471</v>
      </c>
      <c r="R771" s="1">
        <v>0</v>
      </c>
      <c r="S771" s="1">
        <v>22053471</v>
      </c>
      <c r="T771" s="1">
        <v>0</v>
      </c>
      <c r="U771" s="2" t="s">
        <v>0</v>
      </c>
      <c r="V771" s="1">
        <v>0</v>
      </c>
      <c r="W771" s="1">
        <v>0</v>
      </c>
      <c r="X771" s="2" t="s">
        <v>0</v>
      </c>
      <c r="Y771" s="1">
        <v>0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41" t="s">
        <v>1</v>
      </c>
      <c r="AN771" s="2" t="s">
        <v>1</v>
      </c>
      <c r="AO771" s="141" t="s">
        <v>1</v>
      </c>
      <c r="AP771" s="2" t="s">
        <v>1</v>
      </c>
    </row>
    <row r="772" spans="1:44" x14ac:dyDescent="0.25">
      <c r="A772" s="2" t="s">
        <v>60</v>
      </c>
      <c r="B772" s="47">
        <v>44328</v>
      </c>
      <c r="C772" s="2" t="s">
        <v>27</v>
      </c>
      <c r="D772" s="2" t="s">
        <v>26</v>
      </c>
      <c r="E772" s="2" t="s">
        <v>251</v>
      </c>
      <c r="F772" s="2" t="s">
        <v>2213</v>
      </c>
      <c r="G772" s="2" t="s">
        <v>3</v>
      </c>
      <c r="H772" s="2" t="s">
        <v>2595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1221463068.2368</v>
      </c>
      <c r="R772" s="1">
        <v>0</v>
      </c>
      <c r="S772" s="1">
        <v>783812100.25</v>
      </c>
      <c r="T772" s="1">
        <v>0</v>
      </c>
      <c r="U772" s="2" t="s">
        <v>0</v>
      </c>
      <c r="V772" s="1">
        <v>0</v>
      </c>
      <c r="W772" s="1">
        <v>377285317.23000002</v>
      </c>
      <c r="X772" s="2" t="s">
        <v>0</v>
      </c>
      <c r="Y772" s="1">
        <v>60365650.756799996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41" t="s">
        <v>1</v>
      </c>
      <c r="AN772" s="2" t="s">
        <v>1</v>
      </c>
      <c r="AO772" s="141" t="s">
        <v>1</v>
      </c>
      <c r="AP772" s="2" t="s">
        <v>1</v>
      </c>
    </row>
    <row r="773" spans="1:44" x14ac:dyDescent="0.25">
      <c r="A773" s="2" t="s">
        <v>45</v>
      </c>
      <c r="B773" s="47">
        <v>44329</v>
      </c>
      <c r="C773" s="2" t="s">
        <v>27</v>
      </c>
      <c r="D773" s="2" t="s">
        <v>26</v>
      </c>
      <c r="E773" s="2" t="s">
        <v>251</v>
      </c>
      <c r="F773" s="2" t="s">
        <v>2224</v>
      </c>
      <c r="G773" s="2" t="s">
        <v>3</v>
      </c>
      <c r="H773" s="2" t="s">
        <v>2596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866046262.35839999</v>
      </c>
      <c r="R773" s="1">
        <v>0</v>
      </c>
      <c r="S773" s="1">
        <v>555985439.00000012</v>
      </c>
      <c r="T773" s="1">
        <v>0</v>
      </c>
      <c r="U773" s="2" t="s">
        <v>0</v>
      </c>
      <c r="V773" s="1">
        <v>0</v>
      </c>
      <c r="W773" s="1">
        <v>267293813.24000001</v>
      </c>
      <c r="X773" s="2" t="s">
        <v>9</v>
      </c>
      <c r="Y773" s="1">
        <v>42767010.1184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41" t="s">
        <v>1</v>
      </c>
      <c r="AN773" s="2" t="s">
        <v>1</v>
      </c>
      <c r="AO773" s="141" t="s">
        <v>1</v>
      </c>
      <c r="AP773" s="2" t="s">
        <v>1</v>
      </c>
    </row>
    <row r="774" spans="1:44" x14ac:dyDescent="0.25">
      <c r="A774" s="2" t="s">
        <v>44</v>
      </c>
      <c r="B774" s="47">
        <v>44329</v>
      </c>
      <c r="C774" s="2" t="s">
        <v>27</v>
      </c>
      <c r="D774" s="2" t="s">
        <v>26</v>
      </c>
      <c r="E774" s="2" t="s">
        <v>251</v>
      </c>
      <c r="F774" s="2" t="s">
        <v>2226</v>
      </c>
      <c r="G774" s="2" t="s">
        <v>3</v>
      </c>
      <c r="H774" s="2" t="s">
        <v>2597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1040</v>
      </c>
      <c r="P774" s="2" t="s">
        <v>1041</v>
      </c>
      <c r="Q774" s="1">
        <v>58434938.450000003</v>
      </c>
      <c r="R774" s="1">
        <v>0</v>
      </c>
      <c r="S774" s="1">
        <v>58434938.450000003</v>
      </c>
      <c r="T774" s="1">
        <v>0</v>
      </c>
      <c r="U774" s="2" t="s">
        <v>0</v>
      </c>
      <c r="V774" s="1">
        <v>0</v>
      </c>
      <c r="W774" s="1">
        <v>0</v>
      </c>
      <c r="X774" s="2" t="s">
        <v>0</v>
      </c>
      <c r="Y774" s="1">
        <v>0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41" t="s">
        <v>1</v>
      </c>
      <c r="AN774" s="2" t="s">
        <v>1</v>
      </c>
      <c r="AO774" s="141" t="s">
        <v>1</v>
      </c>
      <c r="AP774" s="2" t="s">
        <v>1</v>
      </c>
    </row>
    <row r="775" spans="1:44" x14ac:dyDescent="0.25">
      <c r="A775" s="2" t="s">
        <v>43</v>
      </c>
      <c r="B775" s="47">
        <v>44329</v>
      </c>
      <c r="C775" s="2" t="s">
        <v>27</v>
      </c>
      <c r="D775" s="2" t="s">
        <v>26</v>
      </c>
      <c r="E775" s="2" t="s">
        <v>251</v>
      </c>
      <c r="F775" s="2" t="s">
        <v>2224</v>
      </c>
      <c r="G775" s="2" t="s">
        <v>3</v>
      </c>
      <c r="H775" s="2" t="s">
        <v>2598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747768589.02400005</v>
      </c>
      <c r="R775" s="1">
        <v>0</v>
      </c>
      <c r="S775" s="1">
        <v>498171831.10000002</v>
      </c>
      <c r="T775" s="1">
        <v>0</v>
      </c>
      <c r="U775" s="2" t="s">
        <v>0</v>
      </c>
      <c r="V775" s="1">
        <v>0</v>
      </c>
      <c r="W775" s="1">
        <v>215169618.90000001</v>
      </c>
      <c r="X775" s="2" t="s">
        <v>9</v>
      </c>
      <c r="Y775" s="1">
        <v>34427139.024000004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41" t="s">
        <v>1</v>
      </c>
      <c r="AN775" s="2" t="s">
        <v>1</v>
      </c>
      <c r="AO775" s="141" t="s">
        <v>1</v>
      </c>
      <c r="AP775" s="2" t="s">
        <v>1</v>
      </c>
    </row>
    <row r="776" spans="1:44" x14ac:dyDescent="0.25">
      <c r="A776" s="2" t="s">
        <v>23</v>
      </c>
      <c r="B776" s="47">
        <v>44330</v>
      </c>
      <c r="C776" s="2" t="s">
        <v>27</v>
      </c>
      <c r="D776" s="2" t="s">
        <v>26</v>
      </c>
      <c r="E776" s="2" t="s">
        <v>251</v>
      </c>
      <c r="F776" s="2" t="s">
        <v>2233</v>
      </c>
      <c r="G776" s="2" t="s">
        <v>3</v>
      </c>
      <c r="H776" s="2" t="s">
        <v>2599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318360504.78239995</v>
      </c>
      <c r="R776" s="1">
        <v>0</v>
      </c>
      <c r="S776" s="1">
        <v>181574874.10000002</v>
      </c>
      <c r="T776" s="1">
        <v>0</v>
      </c>
      <c r="U776" s="2" t="s">
        <v>0</v>
      </c>
      <c r="V776" s="1">
        <v>0</v>
      </c>
      <c r="W776" s="1">
        <v>117918647.14</v>
      </c>
      <c r="X776" s="2" t="s">
        <v>9</v>
      </c>
      <c r="Y776" s="1">
        <v>18866983.542399999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41" t="s">
        <v>1</v>
      </c>
      <c r="AN776" s="2" t="s">
        <v>1</v>
      </c>
      <c r="AO776" s="141" t="s">
        <v>1</v>
      </c>
      <c r="AP776" s="2" t="s">
        <v>1</v>
      </c>
    </row>
    <row r="777" spans="1:44" x14ac:dyDescent="0.25">
      <c r="A777" s="2" t="s">
        <v>21</v>
      </c>
      <c r="B777" s="47">
        <v>44330</v>
      </c>
      <c r="C777" s="2" t="s">
        <v>27</v>
      </c>
      <c r="D777" s="2" t="s">
        <v>26</v>
      </c>
      <c r="E777" s="2" t="s">
        <v>251</v>
      </c>
      <c r="F777" s="2" t="s">
        <v>2235</v>
      </c>
      <c r="G777" s="2" t="s">
        <v>3</v>
      </c>
      <c r="H777" s="2" t="s">
        <v>2600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2601</v>
      </c>
      <c r="P777" s="2" t="s">
        <v>2602</v>
      </c>
      <c r="Q777" s="1">
        <v>19657360</v>
      </c>
      <c r="R777" s="1">
        <v>0</v>
      </c>
      <c r="S777" s="1">
        <v>0</v>
      </c>
      <c r="T777" s="1">
        <v>16946000</v>
      </c>
      <c r="U777" s="2" t="s">
        <v>9</v>
      </c>
      <c r="V777" s="1">
        <v>2711360</v>
      </c>
      <c r="W777" s="1">
        <v>0</v>
      </c>
      <c r="X777" s="2" t="s">
        <v>0</v>
      </c>
      <c r="Y777" s="1">
        <v>0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41" t="s">
        <v>1</v>
      </c>
      <c r="AN777" s="2" t="s">
        <v>1</v>
      </c>
      <c r="AO777" s="141" t="s">
        <v>1</v>
      </c>
      <c r="AP777" s="2" t="s">
        <v>1</v>
      </c>
    </row>
    <row r="778" spans="1:44" x14ac:dyDescent="0.25">
      <c r="A778" s="2" t="s">
        <v>20</v>
      </c>
      <c r="B778" s="47">
        <v>44330</v>
      </c>
      <c r="C778" s="2" t="s">
        <v>27</v>
      </c>
      <c r="D778" s="2" t="s">
        <v>26</v>
      </c>
      <c r="E778" s="2" t="s">
        <v>251</v>
      </c>
      <c r="F778" s="2" t="s">
        <v>2233</v>
      </c>
      <c r="G778" s="2" t="s">
        <v>3</v>
      </c>
      <c r="H778" s="2" t="s">
        <v>2603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484943069.8136</v>
      </c>
      <c r="R778" s="1">
        <v>0</v>
      </c>
      <c r="S778" s="1">
        <v>354557633.19999993</v>
      </c>
      <c r="T778" s="1">
        <v>0</v>
      </c>
      <c r="U778" s="2" t="s">
        <v>0</v>
      </c>
      <c r="V778" s="1">
        <v>0</v>
      </c>
      <c r="W778" s="1">
        <v>112401238.46000001</v>
      </c>
      <c r="X778" s="2" t="s">
        <v>9</v>
      </c>
      <c r="Y778" s="1">
        <v>17984198.1536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41" t="s">
        <v>1</v>
      </c>
      <c r="AN778" s="2" t="s">
        <v>1</v>
      </c>
      <c r="AO778" s="141" t="s">
        <v>1</v>
      </c>
      <c r="AP778" s="2" t="s">
        <v>1</v>
      </c>
    </row>
    <row r="779" spans="1:44" x14ac:dyDescent="0.25">
      <c r="A779" s="2" t="s">
        <v>18</v>
      </c>
      <c r="B779" s="47">
        <v>44330</v>
      </c>
      <c r="C779" s="2" t="s">
        <v>27</v>
      </c>
      <c r="D779" s="2" t="s">
        <v>26</v>
      </c>
      <c r="E779" s="2" t="s">
        <v>251</v>
      </c>
      <c r="F779" s="2" t="s">
        <v>2235</v>
      </c>
      <c r="G779" s="2" t="s">
        <v>13</v>
      </c>
      <c r="H779" s="2" t="s">
        <v>1</v>
      </c>
      <c r="I779" s="1" t="s">
        <v>1021</v>
      </c>
      <c r="J779" s="1" t="s">
        <v>1</v>
      </c>
      <c r="K779" s="1" t="s">
        <v>2604</v>
      </c>
      <c r="L779" s="1" t="s">
        <v>2174</v>
      </c>
      <c r="M779" s="1">
        <v>5473158.4000000004</v>
      </c>
      <c r="N779" s="2" t="s">
        <v>12</v>
      </c>
      <c r="O779" s="2" t="s">
        <v>2605</v>
      </c>
      <c r="P779" s="2" t="s">
        <v>2606</v>
      </c>
      <c r="Q779" s="1">
        <v>-5473158.4000000004</v>
      </c>
      <c r="R779" s="1">
        <v>0</v>
      </c>
      <c r="S779" s="1">
        <v>0</v>
      </c>
      <c r="T779" s="1">
        <v>0</v>
      </c>
      <c r="U779" s="2" t="s">
        <v>0</v>
      </c>
      <c r="V779" s="1">
        <v>0</v>
      </c>
      <c r="W779" s="1">
        <v>-4718240</v>
      </c>
      <c r="X779" s="2" t="s">
        <v>9</v>
      </c>
      <c r="Y779" s="1">
        <v>-754918.40000000002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41" t="s">
        <v>1</v>
      </c>
      <c r="AN779" s="2" t="s">
        <v>1</v>
      </c>
      <c r="AO779" s="141" t="s">
        <v>1</v>
      </c>
      <c r="AP779" s="2" t="s">
        <v>1</v>
      </c>
    </row>
    <row r="780" spans="1:44" x14ac:dyDescent="0.25">
      <c r="A780" s="2" t="s">
        <v>16</v>
      </c>
      <c r="B780" s="47">
        <v>44330</v>
      </c>
      <c r="C780" s="2" t="s">
        <v>27</v>
      </c>
      <c r="D780" s="2" t="s">
        <v>26</v>
      </c>
      <c r="E780" s="2" t="s">
        <v>251</v>
      </c>
      <c r="F780" s="2" t="s">
        <v>2235</v>
      </c>
      <c r="G780" s="2" t="s">
        <v>13</v>
      </c>
      <c r="H780" s="2" t="s">
        <v>1</v>
      </c>
      <c r="I780" s="1" t="s">
        <v>1024</v>
      </c>
      <c r="J780" s="1" t="s">
        <v>1</v>
      </c>
      <c r="K780" s="1" t="s">
        <v>2607</v>
      </c>
      <c r="L780" s="1" t="s">
        <v>2174</v>
      </c>
      <c r="M780" s="1">
        <v>8866976</v>
      </c>
      <c r="N780" s="2" t="s">
        <v>12</v>
      </c>
      <c r="O780" s="2" t="s">
        <v>2605</v>
      </c>
      <c r="P780" s="2" t="s">
        <v>2606</v>
      </c>
      <c r="Q780" s="1">
        <v>-8790016</v>
      </c>
      <c r="R780" s="1">
        <v>0</v>
      </c>
      <c r="S780" s="1">
        <v>0</v>
      </c>
      <c r="T780" s="1">
        <v>0</v>
      </c>
      <c r="U780" s="2" t="s">
        <v>0</v>
      </c>
      <c r="V780" s="1">
        <v>0</v>
      </c>
      <c r="W780" s="1">
        <v>-7577600</v>
      </c>
      <c r="X780" s="2" t="s">
        <v>9</v>
      </c>
      <c r="Y780" s="1">
        <v>-1212416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41" t="s">
        <v>1</v>
      </c>
      <c r="AN780" s="2" t="s">
        <v>1</v>
      </c>
      <c r="AO780" s="141" t="s">
        <v>1</v>
      </c>
      <c r="AP780" s="2" t="s">
        <v>1</v>
      </c>
    </row>
    <row r="781" spans="1:44" x14ac:dyDescent="0.25">
      <c r="A781" s="2" t="s">
        <v>912</v>
      </c>
      <c r="B781" s="47">
        <v>44317</v>
      </c>
      <c r="C781" s="2" t="s">
        <v>27</v>
      </c>
      <c r="D781" s="2" t="s">
        <v>26</v>
      </c>
      <c r="E781" s="2" t="s">
        <v>251</v>
      </c>
      <c r="F781" s="2" t="s">
        <v>1186</v>
      </c>
      <c r="G781" s="2" t="s">
        <v>3</v>
      </c>
      <c r="H781" s="139" t="s">
        <v>1292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61600.01</v>
      </c>
      <c r="R781" s="1">
        <v>0</v>
      </c>
      <c r="S781" s="1">
        <v>61600.01</v>
      </c>
      <c r="T781" s="1">
        <v>0</v>
      </c>
      <c r="U781" s="2" t="s">
        <v>0</v>
      </c>
      <c r="V781" s="1">
        <v>0</v>
      </c>
      <c r="W781" s="1">
        <v>0</v>
      </c>
      <c r="X781" s="2" t="s">
        <v>0</v>
      </c>
      <c r="Y781" s="1">
        <v>0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41" t="s">
        <v>1</v>
      </c>
      <c r="AN781" s="2" t="s">
        <v>1</v>
      </c>
      <c r="AO781" s="141" t="s">
        <v>1</v>
      </c>
      <c r="AP781" s="2" t="s">
        <v>1</v>
      </c>
    </row>
    <row r="782" spans="1:44" x14ac:dyDescent="0.25">
      <c r="A782" s="2" t="s">
        <v>371</v>
      </c>
      <c r="B782" s="47">
        <v>44331</v>
      </c>
      <c r="C782" s="2" t="s">
        <v>27</v>
      </c>
      <c r="D782" s="2" t="s">
        <v>26</v>
      </c>
      <c r="E782" s="2" t="s">
        <v>251</v>
      </c>
      <c r="F782" s="2" t="s">
        <v>2238</v>
      </c>
      <c r="G782" s="2" t="s">
        <v>3</v>
      </c>
      <c r="H782" s="2" t="s">
        <v>2608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3142333849.7620006</v>
      </c>
      <c r="R782" s="1">
        <v>0</v>
      </c>
      <c r="S782" s="1">
        <v>2148672655.0500002</v>
      </c>
      <c r="T782" s="1">
        <v>0</v>
      </c>
      <c r="U782" s="2" t="s">
        <v>0</v>
      </c>
      <c r="V782" s="1">
        <v>0</v>
      </c>
      <c r="W782" s="1">
        <v>856604478.20000005</v>
      </c>
      <c r="X782" s="2" t="s">
        <v>0</v>
      </c>
      <c r="Y782" s="1">
        <v>137056716.51199996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41" t="s">
        <v>1</v>
      </c>
      <c r="AN782" s="2" t="s">
        <v>1</v>
      </c>
      <c r="AO782" s="141" t="s">
        <v>1</v>
      </c>
      <c r="AP782" s="2" t="s">
        <v>1</v>
      </c>
    </row>
    <row r="783" spans="1:44" x14ac:dyDescent="0.25">
      <c r="A783" s="2" t="s">
        <v>372</v>
      </c>
      <c r="B783" s="47">
        <v>44331</v>
      </c>
      <c r="C783" s="2" t="s">
        <v>27</v>
      </c>
      <c r="D783" s="2" t="s">
        <v>26</v>
      </c>
      <c r="E783" s="2" t="s">
        <v>251</v>
      </c>
      <c r="F783" s="2" t="s">
        <v>2240</v>
      </c>
      <c r="G783" s="2" t="s">
        <v>13</v>
      </c>
      <c r="H783" s="2" t="s">
        <v>1</v>
      </c>
      <c r="I783" s="1" t="s">
        <v>1700</v>
      </c>
      <c r="J783" s="1" t="s">
        <v>1</v>
      </c>
      <c r="K783" s="1" t="s">
        <v>2609</v>
      </c>
      <c r="L783" s="1" t="s">
        <v>2610</v>
      </c>
      <c r="M783" s="1">
        <v>6464931.2000000002</v>
      </c>
      <c r="N783" s="2" t="s">
        <v>12</v>
      </c>
      <c r="O783" s="2" t="s">
        <v>2611</v>
      </c>
      <c r="P783" s="2" t="s">
        <v>2612</v>
      </c>
      <c r="Q783" s="1">
        <v>-808891.2</v>
      </c>
      <c r="R783" s="1">
        <v>0</v>
      </c>
      <c r="S783" s="1">
        <v>0</v>
      </c>
      <c r="T783" s="1">
        <v>0</v>
      </c>
      <c r="U783" s="2" t="s">
        <v>0</v>
      </c>
      <c r="V783" s="1">
        <v>0</v>
      </c>
      <c r="W783" s="1">
        <v>-697320</v>
      </c>
      <c r="X783" s="2" t="s">
        <v>9</v>
      </c>
      <c r="Y783" s="1">
        <v>-111571.2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41" t="s">
        <v>1</v>
      </c>
      <c r="AN783" s="2" t="s">
        <v>1</v>
      </c>
      <c r="AO783" s="141" t="s">
        <v>1</v>
      </c>
      <c r="AP783" s="2" t="s">
        <v>1</v>
      </c>
    </row>
    <row r="784" spans="1:44" x14ac:dyDescent="0.25">
      <c r="A784" s="2" t="s">
        <v>34</v>
      </c>
      <c r="B784" s="47">
        <v>44322</v>
      </c>
      <c r="C784" s="2" t="s">
        <v>6</v>
      </c>
      <c r="D784" s="2" t="s">
        <v>22</v>
      </c>
      <c r="E784" s="2" t="s">
        <v>192</v>
      </c>
      <c r="F784" s="2" t="s">
        <v>2613</v>
      </c>
      <c r="G784" s="2" t="s">
        <v>3</v>
      </c>
      <c r="H784" s="2" t="s">
        <v>2614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98</v>
      </c>
      <c r="P784" s="2" t="s">
        <v>1</v>
      </c>
      <c r="Q784" s="1">
        <v>0</v>
      </c>
      <c r="R784" s="1">
        <v>0</v>
      </c>
      <c r="S784" s="1">
        <v>0</v>
      </c>
      <c r="T784" s="1">
        <v>0</v>
      </c>
      <c r="U784" s="2" t="s">
        <v>0</v>
      </c>
      <c r="V784" s="1">
        <v>0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41" t="s">
        <v>1</v>
      </c>
      <c r="AN784" s="2" t="s">
        <v>1</v>
      </c>
      <c r="AO784" s="141" t="s">
        <v>1</v>
      </c>
      <c r="AP784" s="2" t="s">
        <v>1</v>
      </c>
    </row>
    <row r="785" spans="1:42" x14ac:dyDescent="0.25">
      <c r="A785" s="2" t="s">
        <v>637</v>
      </c>
      <c r="B785" s="47">
        <v>44327</v>
      </c>
      <c r="C785" s="2" t="s">
        <v>6</v>
      </c>
      <c r="D785" s="2" t="s">
        <v>22</v>
      </c>
      <c r="E785" s="2" t="s">
        <v>192</v>
      </c>
      <c r="F785" s="2" t="s">
        <v>2615</v>
      </c>
      <c r="G785" s="2" t="s">
        <v>3</v>
      </c>
      <c r="H785" s="2" t="s">
        <v>2616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98</v>
      </c>
      <c r="P785" s="2" t="s">
        <v>1</v>
      </c>
      <c r="Q785" s="1">
        <v>0</v>
      </c>
      <c r="R785" s="1">
        <v>0</v>
      </c>
      <c r="S785" s="1">
        <v>0</v>
      </c>
      <c r="T785" s="1">
        <v>0</v>
      </c>
      <c r="U785" s="2" t="s">
        <v>0</v>
      </c>
      <c r="V785" s="1">
        <v>0</v>
      </c>
      <c r="W785" s="1">
        <v>0</v>
      </c>
      <c r="X785" s="2" t="s">
        <v>9</v>
      </c>
      <c r="Y785" s="1">
        <v>0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41" t="s">
        <v>1</v>
      </c>
      <c r="AN785" s="2" t="s">
        <v>1</v>
      </c>
      <c r="AO785" s="141" t="s">
        <v>1</v>
      </c>
      <c r="AP785" s="2" t="s">
        <v>1</v>
      </c>
    </row>
    <row r="786" spans="1:42" x14ac:dyDescent="0.25">
      <c r="A786" s="2" t="s">
        <v>78</v>
      </c>
      <c r="B786" s="47">
        <v>44321</v>
      </c>
      <c r="C786" s="2" t="s">
        <v>6</v>
      </c>
      <c r="D786" s="2" t="s">
        <v>19</v>
      </c>
      <c r="E786" s="2" t="s">
        <v>185</v>
      </c>
      <c r="F786" s="2" t="s">
        <v>1108</v>
      </c>
      <c r="G786" s="2" t="s">
        <v>3</v>
      </c>
      <c r="H786" s="2" t="s">
        <v>1303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98</v>
      </c>
      <c r="P786" s="2" t="s">
        <v>1</v>
      </c>
      <c r="Q786" s="1">
        <v>0</v>
      </c>
      <c r="R786" s="1">
        <v>0</v>
      </c>
      <c r="S786" s="1">
        <v>0</v>
      </c>
      <c r="T786" s="1">
        <v>0</v>
      </c>
      <c r="U786" s="2" t="s">
        <v>0</v>
      </c>
      <c r="V786" s="1">
        <v>0</v>
      </c>
      <c r="W786" s="1">
        <v>0</v>
      </c>
      <c r="X786" s="2" t="s">
        <v>9</v>
      </c>
      <c r="Y786" s="1">
        <v>0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41" t="s">
        <v>1</v>
      </c>
      <c r="AN786" s="2" t="s">
        <v>1</v>
      </c>
      <c r="AO786" s="141" t="s">
        <v>1</v>
      </c>
      <c r="AP786" s="2" t="s">
        <v>1</v>
      </c>
    </row>
    <row r="787" spans="1:42" x14ac:dyDescent="0.25">
      <c r="A787" s="2" t="s">
        <v>887</v>
      </c>
      <c r="B787" s="47">
        <v>44330</v>
      </c>
      <c r="C787" s="2" t="s">
        <v>6</v>
      </c>
      <c r="D787" s="2" t="s">
        <v>17</v>
      </c>
      <c r="E787" s="2" t="s">
        <v>183</v>
      </c>
      <c r="F787" s="2" t="s">
        <v>1884</v>
      </c>
      <c r="G787" s="2" t="s">
        <v>3</v>
      </c>
      <c r="H787" s="2" t="s">
        <v>2617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1296531259.5480001</v>
      </c>
      <c r="R787" s="1">
        <v>0</v>
      </c>
      <c r="S787" s="1">
        <v>936620602.50000024</v>
      </c>
      <c r="T787" s="1">
        <v>0</v>
      </c>
      <c r="U787" s="2" t="s">
        <v>0</v>
      </c>
      <c r="V787" s="1">
        <v>0</v>
      </c>
      <c r="W787" s="1">
        <v>310267807.79999995</v>
      </c>
      <c r="X787" s="2" t="s">
        <v>9</v>
      </c>
      <c r="Y787" s="1">
        <v>49642849.247999996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41" t="s">
        <v>1</v>
      </c>
      <c r="AN787" s="2" t="s">
        <v>1</v>
      </c>
      <c r="AO787" s="141" t="s">
        <v>1</v>
      </c>
      <c r="AP787" s="2" t="s">
        <v>1</v>
      </c>
    </row>
    <row r="788" spans="1:42" x14ac:dyDescent="0.25">
      <c r="A788" s="2" t="s">
        <v>949</v>
      </c>
      <c r="B788" s="47">
        <v>44331</v>
      </c>
      <c r="C788" s="2" t="s">
        <v>6</v>
      </c>
      <c r="D788" s="2" t="s">
        <v>17</v>
      </c>
      <c r="E788" s="2" t="s">
        <v>183</v>
      </c>
      <c r="F788" s="2" t="s">
        <v>2618</v>
      </c>
      <c r="G788" s="2" t="s">
        <v>3</v>
      </c>
      <c r="H788" s="2" t="s">
        <v>2619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2831210711.1199999</v>
      </c>
      <c r="R788" s="1">
        <v>0</v>
      </c>
      <c r="S788" s="1">
        <v>2168593403.4000001</v>
      </c>
      <c r="T788" s="1">
        <v>0</v>
      </c>
      <c r="U788" s="2" t="s">
        <v>0</v>
      </c>
      <c r="V788" s="1">
        <v>0</v>
      </c>
      <c r="W788" s="1">
        <v>571221817</v>
      </c>
      <c r="X788" s="2" t="s">
        <v>0</v>
      </c>
      <c r="Y788" s="1">
        <v>91395490.719999984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41" t="s">
        <v>1</v>
      </c>
      <c r="AN788" s="2" t="s">
        <v>1</v>
      </c>
      <c r="AO788" s="141" t="s">
        <v>1</v>
      </c>
      <c r="AP788" s="2" t="s">
        <v>1</v>
      </c>
    </row>
    <row r="789" spans="1:42" x14ac:dyDescent="0.25">
      <c r="A789" s="2" t="s">
        <v>66</v>
      </c>
      <c r="B789" s="47">
        <v>44327</v>
      </c>
      <c r="C789" s="2" t="s">
        <v>27</v>
      </c>
      <c r="D789" s="2" t="s">
        <v>42</v>
      </c>
      <c r="E789" s="2" t="s">
        <v>212</v>
      </c>
      <c r="F789" s="2" t="s">
        <v>2620</v>
      </c>
      <c r="G789" s="2" t="s">
        <v>3</v>
      </c>
      <c r="H789" s="2" t="s">
        <v>2404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98</v>
      </c>
      <c r="P789" s="2" t="s">
        <v>1</v>
      </c>
      <c r="Q789" s="1">
        <v>0</v>
      </c>
      <c r="R789" s="1">
        <v>0</v>
      </c>
      <c r="S789" s="1">
        <v>0</v>
      </c>
      <c r="T789" s="1">
        <v>0</v>
      </c>
      <c r="U789" s="2" t="s">
        <v>0</v>
      </c>
      <c r="V789" s="1">
        <v>0</v>
      </c>
      <c r="W789" s="1">
        <v>0</v>
      </c>
      <c r="X789" s="2" t="s">
        <v>9</v>
      </c>
      <c r="Y789" s="1">
        <v>0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41" t="s">
        <v>1</v>
      </c>
      <c r="AN789" s="2" t="s">
        <v>1</v>
      </c>
      <c r="AO789" s="141" t="s">
        <v>1</v>
      </c>
      <c r="AP789" s="2" t="s">
        <v>1</v>
      </c>
    </row>
    <row r="790" spans="1:42" x14ac:dyDescent="0.25">
      <c r="A790" s="2" t="s">
        <v>196</v>
      </c>
      <c r="B790" s="47">
        <v>44322</v>
      </c>
      <c r="C790" s="2" t="s">
        <v>27</v>
      </c>
      <c r="D790" s="2" t="s">
        <v>24</v>
      </c>
      <c r="E790" s="2" t="s">
        <v>356</v>
      </c>
      <c r="F790" s="2" t="s">
        <v>2621</v>
      </c>
      <c r="G790" s="2" t="s">
        <v>3</v>
      </c>
      <c r="H790" s="2" t="s">
        <v>2622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2</v>
      </c>
      <c r="P790" s="2" t="s">
        <v>1</v>
      </c>
      <c r="Q790" s="1">
        <v>0</v>
      </c>
      <c r="R790" s="1">
        <v>0</v>
      </c>
      <c r="S790" s="1">
        <v>0</v>
      </c>
      <c r="T790" s="1">
        <v>0</v>
      </c>
      <c r="U790" s="2" t="s">
        <v>0</v>
      </c>
      <c r="V790" s="1">
        <v>0</v>
      </c>
      <c r="W790" s="1">
        <v>0</v>
      </c>
      <c r="X790" s="2" t="s">
        <v>9</v>
      </c>
      <c r="Y790" s="1">
        <v>0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41" t="s">
        <v>1</v>
      </c>
      <c r="AN790" s="2" t="s">
        <v>1</v>
      </c>
      <c r="AO790" s="141" t="s">
        <v>1</v>
      </c>
      <c r="AP790" s="2" t="s">
        <v>1</v>
      </c>
    </row>
    <row r="791" spans="1:42" ht="15" customHeight="1" x14ac:dyDescent="0.25">
      <c r="A791" s="2" t="s">
        <v>277</v>
      </c>
      <c r="B791" s="47">
        <v>44332</v>
      </c>
      <c r="C791" s="2" t="s">
        <v>6</v>
      </c>
      <c r="D791" s="2" t="s">
        <v>49</v>
      </c>
      <c r="E791" s="2" t="s">
        <v>230</v>
      </c>
      <c r="F791" s="2" t="s">
        <v>1218</v>
      </c>
      <c r="G791" s="2" t="s">
        <v>3</v>
      </c>
      <c r="H791" s="2" t="s">
        <v>2623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1">
        <v>2568099506.5511994</v>
      </c>
      <c r="R791" s="1">
        <v>0</v>
      </c>
      <c r="S791" s="1">
        <v>2122382225.0000002</v>
      </c>
      <c r="T791" s="1">
        <v>0</v>
      </c>
      <c r="U791" s="2" t="s">
        <v>0</v>
      </c>
      <c r="V791" s="1">
        <v>0</v>
      </c>
      <c r="W791" s="1">
        <v>384239035.81999999</v>
      </c>
      <c r="X791" s="2" t="s">
        <v>0</v>
      </c>
      <c r="Y791" s="1">
        <v>61478245.731200002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41" t="s">
        <v>1</v>
      </c>
      <c r="AN791" s="2" t="s">
        <v>1</v>
      </c>
      <c r="AO791" s="141" t="s">
        <v>1</v>
      </c>
      <c r="AP791" s="2" t="s">
        <v>1</v>
      </c>
    </row>
    <row r="792" spans="1:42" ht="15" customHeight="1" x14ac:dyDescent="0.25">
      <c r="A792" s="2" t="s">
        <v>276</v>
      </c>
      <c r="B792" s="47">
        <v>44332</v>
      </c>
      <c r="C792" s="2" t="s">
        <v>27</v>
      </c>
      <c r="D792" s="2" t="s">
        <v>49</v>
      </c>
      <c r="E792" s="2" t="s">
        <v>221</v>
      </c>
      <c r="F792" s="2" t="s">
        <v>2624</v>
      </c>
      <c r="G792" s="2" t="s">
        <v>3</v>
      </c>
      <c r="H792" s="2" t="s">
        <v>2625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1947099399.5699995</v>
      </c>
      <c r="R792" s="1">
        <v>0</v>
      </c>
      <c r="S792" s="1">
        <v>1414108368.25</v>
      </c>
      <c r="T792" s="1">
        <v>0</v>
      </c>
      <c r="U792" s="2" t="s">
        <v>0</v>
      </c>
      <c r="V792" s="1">
        <v>0</v>
      </c>
      <c r="W792" s="1">
        <v>459475027.00000006</v>
      </c>
      <c r="X792" s="2" t="s">
        <v>0</v>
      </c>
      <c r="Y792" s="1">
        <v>73516004.319999993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41" t="s">
        <v>1</v>
      </c>
      <c r="AN792" s="2" t="s">
        <v>1</v>
      </c>
      <c r="AO792" s="141" t="s">
        <v>1</v>
      </c>
      <c r="AP792" s="2" t="s">
        <v>1</v>
      </c>
    </row>
    <row r="793" spans="1:42" ht="15" customHeight="1" x14ac:dyDescent="0.25">
      <c r="A793" s="2" t="s">
        <v>275</v>
      </c>
      <c r="B793" s="47">
        <v>44332</v>
      </c>
      <c r="C793" s="2" t="s">
        <v>27</v>
      </c>
      <c r="D793" s="2" t="s">
        <v>49</v>
      </c>
      <c r="E793" s="2" t="s">
        <v>221</v>
      </c>
      <c r="F793" s="2" t="s">
        <v>2349</v>
      </c>
      <c r="G793" s="2" t="s">
        <v>3</v>
      </c>
      <c r="H793" s="2" t="s">
        <v>2626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260700</v>
      </c>
      <c r="R793" s="1">
        <v>0</v>
      </c>
      <c r="S793" s="1">
        <v>260700</v>
      </c>
      <c r="T793" s="1">
        <v>0</v>
      </c>
      <c r="U793" s="2" t="s">
        <v>0</v>
      </c>
      <c r="V793" s="1">
        <v>0</v>
      </c>
      <c r="W793" s="1">
        <v>0</v>
      </c>
      <c r="X793" s="2" t="s">
        <v>9</v>
      </c>
      <c r="Y793" s="1">
        <v>0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41" t="s">
        <v>1</v>
      </c>
      <c r="AN793" s="2" t="s">
        <v>1</v>
      </c>
      <c r="AO793" s="141" t="s">
        <v>1</v>
      </c>
      <c r="AP793" s="45" t="s">
        <v>1</v>
      </c>
    </row>
    <row r="794" spans="1:42" ht="15" customHeight="1" x14ac:dyDescent="0.25">
      <c r="A794" s="2" t="s">
        <v>274</v>
      </c>
      <c r="B794" s="47">
        <v>44332</v>
      </c>
      <c r="C794" s="2" t="s">
        <v>27</v>
      </c>
      <c r="D794" s="2" t="s">
        <v>42</v>
      </c>
      <c r="E794" s="2" t="s">
        <v>212</v>
      </c>
      <c r="F794" s="2" t="s">
        <v>2338</v>
      </c>
      <c r="G794" s="2" t="s">
        <v>3</v>
      </c>
      <c r="H794" s="2" t="s">
        <v>2627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2015460029.5228004</v>
      </c>
      <c r="R794" s="1">
        <v>0</v>
      </c>
      <c r="S794" s="1">
        <v>1378735415.5</v>
      </c>
      <c r="T794" s="1">
        <v>0</v>
      </c>
      <c r="U794" s="2" t="s">
        <v>0</v>
      </c>
      <c r="V794" s="1">
        <v>0</v>
      </c>
      <c r="W794" s="1">
        <v>548900529.32999992</v>
      </c>
      <c r="X794" s="2" t="s">
        <v>9</v>
      </c>
      <c r="Y794" s="1">
        <v>87824084.692800015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41" t="s">
        <v>1</v>
      </c>
      <c r="AN794" s="2" t="s">
        <v>1</v>
      </c>
      <c r="AO794" s="141" t="s">
        <v>1</v>
      </c>
      <c r="AP794" s="45" t="s">
        <v>1</v>
      </c>
    </row>
    <row r="795" spans="1:42" ht="15" customHeight="1" x14ac:dyDescent="0.25">
      <c r="A795" s="2" t="s">
        <v>273</v>
      </c>
      <c r="B795" s="47">
        <v>44332</v>
      </c>
      <c r="C795" s="2" t="s">
        <v>27</v>
      </c>
      <c r="D795" s="2" t="s">
        <v>42</v>
      </c>
      <c r="E795" s="2" t="s">
        <v>212</v>
      </c>
      <c r="F795" s="2" t="s">
        <v>2340</v>
      </c>
      <c r="G795" s="2" t="s">
        <v>13</v>
      </c>
      <c r="H795" s="2" t="s">
        <v>1</v>
      </c>
      <c r="I795" s="1" t="s">
        <v>1124</v>
      </c>
      <c r="J795" s="1" t="s">
        <v>1</v>
      </c>
      <c r="K795" s="1" t="s">
        <v>2628</v>
      </c>
      <c r="L795" s="1" t="s">
        <v>2629</v>
      </c>
      <c r="M795" s="1">
        <v>16233728.800000001</v>
      </c>
      <c r="N795" s="2" t="s">
        <v>12</v>
      </c>
      <c r="O795" s="2" t="s">
        <v>2630</v>
      </c>
      <c r="P795" s="2" t="s">
        <v>2631</v>
      </c>
      <c r="Q795" s="1">
        <v>-1341000</v>
      </c>
      <c r="R795" s="1">
        <v>0</v>
      </c>
      <c r="S795" s="1">
        <v>-1341000</v>
      </c>
      <c r="T795" s="1">
        <v>0</v>
      </c>
      <c r="U795" s="2" t="s">
        <v>0</v>
      </c>
      <c r="V795" s="1">
        <v>0</v>
      </c>
      <c r="W795" s="1">
        <v>0</v>
      </c>
      <c r="X795" s="2" t="s">
        <v>0</v>
      </c>
      <c r="Y795" s="1">
        <v>0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41" t="s">
        <v>1</v>
      </c>
      <c r="AN795" s="2" t="s">
        <v>1</v>
      </c>
      <c r="AO795" s="141" t="s">
        <v>1</v>
      </c>
      <c r="AP795" s="45" t="s">
        <v>1</v>
      </c>
    </row>
    <row r="796" spans="1:42" ht="15" customHeight="1" x14ac:dyDescent="0.25">
      <c r="A796" s="2" t="s">
        <v>272</v>
      </c>
      <c r="B796" s="47">
        <v>44332</v>
      </c>
      <c r="C796" s="2" t="s">
        <v>27</v>
      </c>
      <c r="D796" s="2" t="s">
        <v>42</v>
      </c>
      <c r="E796" s="2" t="s">
        <v>212</v>
      </c>
      <c r="F796" s="2" t="s">
        <v>2325</v>
      </c>
      <c r="G796" s="2" t="s">
        <v>3</v>
      </c>
      <c r="H796" s="2" t="s">
        <v>2632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130680.00200009346</v>
      </c>
      <c r="R796" s="1">
        <v>0</v>
      </c>
      <c r="S796" s="1">
        <v>130680.00200009346</v>
      </c>
      <c r="T796" s="1">
        <v>0</v>
      </c>
      <c r="U796" s="2" t="s">
        <v>0</v>
      </c>
      <c r="V796" s="1">
        <v>0</v>
      </c>
      <c r="W796" s="1">
        <v>0</v>
      </c>
      <c r="X796" s="2" t="s">
        <v>0</v>
      </c>
      <c r="Y796" s="1">
        <v>0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41" t="s">
        <v>1</v>
      </c>
      <c r="AN796" s="2" t="s">
        <v>1</v>
      </c>
      <c r="AO796" s="141" t="s">
        <v>1</v>
      </c>
      <c r="AP796" s="45" t="s">
        <v>1</v>
      </c>
    </row>
    <row r="797" spans="1:42" ht="15" customHeight="1" x14ac:dyDescent="0.25">
      <c r="A797" s="2" t="s">
        <v>271</v>
      </c>
      <c r="B797" s="47">
        <v>44332</v>
      </c>
      <c r="C797" s="2" t="s">
        <v>27</v>
      </c>
      <c r="D797" s="2" t="s">
        <v>42</v>
      </c>
      <c r="E797" s="2" t="s">
        <v>212</v>
      </c>
      <c r="F797" s="2" t="s">
        <v>2333</v>
      </c>
      <c r="G797" s="2" t="s">
        <v>3</v>
      </c>
      <c r="H797" s="2" t="s">
        <v>2480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65559.999200344086</v>
      </c>
      <c r="R797" s="1">
        <v>0</v>
      </c>
      <c r="S797" s="1">
        <v>65559.999200344086</v>
      </c>
      <c r="T797" s="1">
        <v>0</v>
      </c>
      <c r="U797" s="2" t="s">
        <v>0</v>
      </c>
      <c r="V797" s="1">
        <v>0</v>
      </c>
      <c r="W797" s="1">
        <v>0</v>
      </c>
      <c r="X797" s="2" t="s">
        <v>9</v>
      </c>
      <c r="Y797" s="1">
        <v>0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41" t="s">
        <v>1</v>
      </c>
      <c r="AN797" s="2" t="s">
        <v>1</v>
      </c>
      <c r="AO797" s="141" t="s">
        <v>1</v>
      </c>
      <c r="AP797" s="45" t="s">
        <v>1</v>
      </c>
    </row>
    <row r="798" spans="1:42" ht="15" customHeight="1" x14ac:dyDescent="0.25">
      <c r="A798" s="2" t="s">
        <v>270</v>
      </c>
      <c r="B798" s="47">
        <v>44332</v>
      </c>
      <c r="C798" s="2" t="s">
        <v>6</v>
      </c>
      <c r="D798" s="2" t="s">
        <v>42</v>
      </c>
      <c r="E798" s="2" t="s">
        <v>219</v>
      </c>
      <c r="F798" s="2" t="s">
        <v>1198</v>
      </c>
      <c r="G798" s="2" t="s">
        <v>3</v>
      </c>
      <c r="H798" s="2" t="s">
        <v>2633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2828716234.1439991</v>
      </c>
      <c r="R798" s="1">
        <v>0</v>
      </c>
      <c r="S798" s="1">
        <v>2290748864.9999995</v>
      </c>
      <c r="T798" s="1">
        <v>0</v>
      </c>
      <c r="U798" s="2" t="s">
        <v>0</v>
      </c>
      <c r="V798" s="1">
        <v>0</v>
      </c>
      <c r="W798" s="1">
        <v>463764973.40000004</v>
      </c>
      <c r="X798" s="2" t="s">
        <v>9</v>
      </c>
      <c r="Y798" s="1">
        <v>74202395.744000003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41" t="s">
        <v>1</v>
      </c>
      <c r="AN798" s="2" t="s">
        <v>1</v>
      </c>
      <c r="AO798" s="141" t="s">
        <v>1</v>
      </c>
      <c r="AP798" s="45" t="s">
        <v>1</v>
      </c>
    </row>
    <row r="799" spans="1:42" ht="15" customHeight="1" x14ac:dyDescent="0.25">
      <c r="A799" s="2" t="s">
        <v>269</v>
      </c>
      <c r="B799" s="46">
        <v>44332</v>
      </c>
      <c r="C799" s="2" t="s">
        <v>6</v>
      </c>
      <c r="D799" s="2" t="s">
        <v>42</v>
      </c>
      <c r="E799" s="2" t="s">
        <v>215</v>
      </c>
      <c r="F799" s="59" t="s">
        <v>748</v>
      </c>
      <c r="G799" s="2" t="s">
        <v>991</v>
      </c>
      <c r="H799" s="2" t="s">
        <v>2634</v>
      </c>
      <c r="I799" s="2"/>
      <c r="J799" s="1"/>
      <c r="K799" s="1"/>
      <c r="L799" s="1"/>
      <c r="M799" s="1">
        <v>0</v>
      </c>
      <c r="N799" s="2"/>
      <c r="O799" s="2" t="s">
        <v>2</v>
      </c>
      <c r="P799" s="2"/>
      <c r="Q799" s="1">
        <v>935311502.10000002</v>
      </c>
      <c r="R799" s="1">
        <v>0</v>
      </c>
      <c r="S799" s="1">
        <f>+Q799</f>
        <v>935311502.10000002</v>
      </c>
      <c r="T799" s="1">
        <v>0</v>
      </c>
      <c r="U799" s="2" t="s">
        <v>0</v>
      </c>
      <c r="V799" s="1">
        <v>0</v>
      </c>
      <c r="W799" s="1">
        <v>0</v>
      </c>
      <c r="X799" s="2" t="s">
        <v>0</v>
      </c>
      <c r="Y799" s="1">
        <v>0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140"/>
      <c r="AK799" s="1">
        <v>0</v>
      </c>
      <c r="AL799" s="1">
        <v>0</v>
      </c>
      <c r="AM799" s="140"/>
      <c r="AN799" s="140"/>
      <c r="AO799" s="140"/>
      <c r="AP799" s="144"/>
    </row>
    <row r="800" spans="1:42" ht="15" customHeight="1" x14ac:dyDescent="0.25">
      <c r="A800" s="2" t="s">
        <v>268</v>
      </c>
      <c r="B800" s="46">
        <v>44332</v>
      </c>
      <c r="C800" s="2" t="s">
        <v>6</v>
      </c>
      <c r="D800" s="2" t="s">
        <v>42</v>
      </c>
      <c r="E800" s="2" t="s">
        <v>215</v>
      </c>
      <c r="F800" s="59" t="s">
        <v>748</v>
      </c>
      <c r="G800" s="2" t="s">
        <v>13</v>
      </c>
      <c r="H800" s="140"/>
      <c r="I800" s="2" t="s">
        <v>2635</v>
      </c>
      <c r="J800" s="1"/>
      <c r="K800" s="1"/>
      <c r="L800" s="1"/>
      <c r="M800" s="1">
        <v>0</v>
      </c>
      <c r="N800" s="2"/>
      <c r="O800" s="2" t="s">
        <v>2</v>
      </c>
      <c r="P800" s="2"/>
      <c r="Q800" s="1">
        <v>-41362400</v>
      </c>
      <c r="R800" s="1">
        <v>0</v>
      </c>
      <c r="S800" s="1">
        <f>+Q800</f>
        <v>-41362400</v>
      </c>
      <c r="T800" s="1">
        <v>0</v>
      </c>
      <c r="U800" s="2" t="s">
        <v>0</v>
      </c>
      <c r="V800" s="1">
        <v>0</v>
      </c>
      <c r="W800" s="1">
        <v>0</v>
      </c>
      <c r="X800" s="2" t="s">
        <v>0</v>
      </c>
      <c r="Y800" s="1">
        <v>0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140"/>
      <c r="AK800" s="1">
        <v>0</v>
      </c>
      <c r="AL800" s="1">
        <v>0</v>
      </c>
      <c r="AM800" s="140"/>
      <c r="AN800" s="140"/>
      <c r="AO800" s="140"/>
      <c r="AP800" s="144"/>
    </row>
    <row r="801" spans="1:42" ht="15" customHeight="1" x14ac:dyDescent="0.25">
      <c r="A801" s="2" t="s">
        <v>267</v>
      </c>
      <c r="B801" s="47">
        <v>44332</v>
      </c>
      <c r="C801" s="2" t="s">
        <v>35</v>
      </c>
      <c r="D801" s="2" t="s">
        <v>42</v>
      </c>
      <c r="E801" s="2" t="s">
        <v>217</v>
      </c>
      <c r="F801" s="2" t="s">
        <v>2636</v>
      </c>
      <c r="G801" s="2" t="s">
        <v>3</v>
      </c>
      <c r="H801" s="2" t="s">
        <v>2637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883474968.39999998</v>
      </c>
      <c r="R801" s="1">
        <v>0</v>
      </c>
      <c r="S801" s="1">
        <v>810550315.5999999</v>
      </c>
      <c r="T801" s="1">
        <v>0</v>
      </c>
      <c r="U801" s="2" t="s">
        <v>0</v>
      </c>
      <c r="V801" s="1">
        <v>0</v>
      </c>
      <c r="W801" s="1">
        <v>62866080</v>
      </c>
      <c r="X801" s="2" t="s">
        <v>0</v>
      </c>
      <c r="Y801" s="1">
        <v>10058572.799999999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41" t="s">
        <v>1</v>
      </c>
      <c r="AN801" s="2" t="s">
        <v>1</v>
      </c>
      <c r="AO801" s="141" t="s">
        <v>1</v>
      </c>
      <c r="AP801" s="45" t="s">
        <v>1</v>
      </c>
    </row>
    <row r="802" spans="1:42" ht="15" customHeight="1" x14ac:dyDescent="0.25">
      <c r="A802" s="2" t="s">
        <v>266</v>
      </c>
      <c r="B802" s="47">
        <v>44332</v>
      </c>
      <c r="C802" s="2" t="s">
        <v>27</v>
      </c>
      <c r="D802" s="2" t="s">
        <v>38</v>
      </c>
      <c r="E802" s="2" t="s">
        <v>4</v>
      </c>
      <c r="F802" s="2" t="s">
        <v>2422</v>
      </c>
      <c r="G802" s="2" t="s">
        <v>3</v>
      </c>
      <c r="H802" s="2" t="s">
        <v>2638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f>-65560+2521085423.022</f>
        <v>2521019863.0219998</v>
      </c>
      <c r="R802" s="1">
        <v>0</v>
      </c>
      <c r="S802" s="1">
        <f>-65560+1692054767.95</f>
        <v>1691989207.95</v>
      </c>
      <c r="T802" s="1">
        <v>0</v>
      </c>
      <c r="U802" s="2" t="s">
        <v>0</v>
      </c>
      <c r="V802" s="1">
        <v>0</v>
      </c>
      <c r="W802" s="1">
        <v>714681599.20000005</v>
      </c>
      <c r="X802" s="2" t="s">
        <v>0</v>
      </c>
      <c r="Y802" s="1">
        <v>114349055.87199996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41" t="s">
        <v>1</v>
      </c>
      <c r="AN802" s="2" t="s">
        <v>1</v>
      </c>
      <c r="AO802" s="141" t="s">
        <v>1</v>
      </c>
      <c r="AP802" s="45" t="s">
        <v>1</v>
      </c>
    </row>
    <row r="803" spans="1:42" ht="15" customHeight="1" x14ac:dyDescent="0.25">
      <c r="A803" s="2" t="s">
        <v>265</v>
      </c>
      <c r="B803" s="47">
        <v>44332</v>
      </c>
      <c r="C803" s="2" t="s">
        <v>27</v>
      </c>
      <c r="D803" s="2" t="s">
        <v>38</v>
      </c>
      <c r="E803" s="2" t="s">
        <v>4</v>
      </c>
      <c r="F803" s="2" t="s">
        <v>2249</v>
      </c>
      <c r="G803" s="2" t="s">
        <v>3</v>
      </c>
      <c r="H803" s="2" t="s">
        <v>2250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-62700.000000119209</v>
      </c>
      <c r="R803" s="1">
        <v>0</v>
      </c>
      <c r="S803" s="1">
        <v>-62700.000000119209</v>
      </c>
      <c r="T803" s="1">
        <v>0</v>
      </c>
      <c r="U803" s="2" t="s">
        <v>0</v>
      </c>
      <c r="V803" s="1">
        <v>0</v>
      </c>
      <c r="W803" s="1">
        <v>0</v>
      </c>
      <c r="X803" s="2" t="s">
        <v>9</v>
      </c>
      <c r="Y803" s="1">
        <v>0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41" t="s">
        <v>1</v>
      </c>
      <c r="AN803" s="2" t="s">
        <v>1</v>
      </c>
      <c r="AO803" s="141" t="s">
        <v>1</v>
      </c>
      <c r="AP803" s="45" t="s">
        <v>1</v>
      </c>
    </row>
    <row r="804" spans="1:42" ht="15" customHeight="1" x14ac:dyDescent="0.25">
      <c r="A804" s="2" t="s">
        <v>264</v>
      </c>
      <c r="B804" s="47">
        <v>44332</v>
      </c>
      <c r="C804" s="2" t="s">
        <v>27</v>
      </c>
      <c r="D804" s="2" t="s">
        <v>38</v>
      </c>
      <c r="E804" s="2" t="s">
        <v>4</v>
      </c>
      <c r="F804" s="2" t="s">
        <v>2249</v>
      </c>
      <c r="G804" s="2" t="s">
        <v>3</v>
      </c>
      <c r="H804" s="2" t="s">
        <v>2250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-62700.000000119209</v>
      </c>
      <c r="R804" s="1">
        <v>0</v>
      </c>
      <c r="S804" s="1">
        <v>-62700.000000119209</v>
      </c>
      <c r="T804" s="1">
        <v>0</v>
      </c>
      <c r="U804" s="2" t="s">
        <v>0</v>
      </c>
      <c r="V804" s="1">
        <v>0</v>
      </c>
      <c r="W804" s="1">
        <v>0</v>
      </c>
      <c r="X804" s="2" t="s">
        <v>9</v>
      </c>
      <c r="Y804" s="1">
        <v>0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41" t="s">
        <v>1</v>
      </c>
      <c r="AN804" s="2" t="s">
        <v>1</v>
      </c>
      <c r="AO804" s="141" t="s">
        <v>1</v>
      </c>
      <c r="AP804" s="45" t="s">
        <v>1</v>
      </c>
    </row>
    <row r="805" spans="1:42" ht="15" customHeight="1" x14ac:dyDescent="0.25">
      <c r="A805" s="2" t="s">
        <v>263</v>
      </c>
      <c r="B805" s="47">
        <v>44332</v>
      </c>
      <c r="C805" s="2" t="s">
        <v>27</v>
      </c>
      <c r="D805" s="2" t="s">
        <v>38</v>
      </c>
      <c r="E805" s="2" t="s">
        <v>4</v>
      </c>
      <c r="F805" s="2" t="s">
        <v>2251</v>
      </c>
      <c r="G805" s="2" t="s">
        <v>3</v>
      </c>
      <c r="H805" s="2" t="s">
        <v>2252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64459.996798763277</v>
      </c>
      <c r="R805" s="1">
        <v>0</v>
      </c>
      <c r="S805" s="1">
        <v>64459.996798763277</v>
      </c>
      <c r="T805" s="1">
        <v>0</v>
      </c>
      <c r="U805" s="2" t="s">
        <v>0</v>
      </c>
      <c r="V805" s="1">
        <v>0</v>
      </c>
      <c r="W805" s="1">
        <v>0</v>
      </c>
      <c r="X805" s="2" t="s">
        <v>9</v>
      </c>
      <c r="Y805" s="1">
        <v>0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41" t="s">
        <v>1</v>
      </c>
      <c r="AN805" s="2" t="s">
        <v>1</v>
      </c>
      <c r="AO805" s="141" t="s">
        <v>1</v>
      </c>
      <c r="AP805" s="45" t="s">
        <v>1</v>
      </c>
    </row>
    <row r="806" spans="1:42" ht="15" customHeight="1" x14ac:dyDescent="0.25">
      <c r="A806" s="2" t="s">
        <v>9</v>
      </c>
      <c r="B806" s="47">
        <v>44332</v>
      </c>
      <c r="C806" s="2" t="s">
        <v>6</v>
      </c>
      <c r="D806" s="2" t="s">
        <v>38</v>
      </c>
      <c r="E806" s="2" t="s">
        <v>210</v>
      </c>
      <c r="F806" s="2" t="s">
        <v>2639</v>
      </c>
      <c r="G806" s="2" t="s">
        <v>3</v>
      </c>
      <c r="H806" s="2" t="s">
        <v>2640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3035513781.6076002</v>
      </c>
      <c r="R806" s="1">
        <v>0</v>
      </c>
      <c r="S806" s="1">
        <v>2414655859.250001</v>
      </c>
      <c r="T806" s="1">
        <v>0</v>
      </c>
      <c r="U806" s="2" t="s">
        <v>0</v>
      </c>
      <c r="V806" s="1">
        <v>0</v>
      </c>
      <c r="W806" s="1">
        <v>535222346.85999995</v>
      </c>
      <c r="X806" s="2" t="s">
        <v>9</v>
      </c>
      <c r="Y806" s="1">
        <v>85635575.497600004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41" t="s">
        <v>1</v>
      </c>
      <c r="AN806" s="2" t="s">
        <v>1</v>
      </c>
      <c r="AO806" s="141" t="s">
        <v>1</v>
      </c>
      <c r="AP806" s="45" t="s">
        <v>1</v>
      </c>
    </row>
    <row r="807" spans="1:42" ht="15" customHeight="1" x14ac:dyDescent="0.25">
      <c r="A807" s="2" t="s">
        <v>262</v>
      </c>
      <c r="B807" s="47">
        <v>44332</v>
      </c>
      <c r="C807" s="2" t="s">
        <v>35</v>
      </c>
      <c r="D807" s="2" t="s">
        <v>38</v>
      </c>
      <c r="E807" s="2" t="s">
        <v>208</v>
      </c>
      <c r="F807" s="2" t="s">
        <v>2056</v>
      </c>
      <c r="G807" s="2" t="s">
        <v>3</v>
      </c>
      <c r="H807" s="2" t="s">
        <v>2641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430731364.20000005</v>
      </c>
      <c r="R807" s="1">
        <v>0</v>
      </c>
      <c r="S807" s="1">
        <v>407633026.60000002</v>
      </c>
      <c r="T807" s="1">
        <v>0</v>
      </c>
      <c r="U807" s="2" t="s">
        <v>0</v>
      </c>
      <c r="V807" s="1">
        <v>0</v>
      </c>
      <c r="W807" s="1">
        <v>19912360</v>
      </c>
      <c r="X807" s="2" t="s">
        <v>0</v>
      </c>
      <c r="Y807" s="1">
        <v>3185977.6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41" t="s">
        <v>1</v>
      </c>
      <c r="AN807" s="2" t="s">
        <v>1</v>
      </c>
      <c r="AO807" s="141" t="s">
        <v>1</v>
      </c>
      <c r="AP807" s="45" t="s">
        <v>1</v>
      </c>
    </row>
    <row r="808" spans="1:42" ht="15" customHeight="1" x14ac:dyDescent="0.25">
      <c r="A808" s="2" t="s">
        <v>261</v>
      </c>
      <c r="B808" s="47">
        <v>44332</v>
      </c>
      <c r="C808" s="2" t="s">
        <v>35</v>
      </c>
      <c r="D808" s="2" t="s">
        <v>38</v>
      </c>
      <c r="E808" s="2" t="s">
        <v>208</v>
      </c>
      <c r="F808" s="2" t="s">
        <v>2642</v>
      </c>
      <c r="G808" s="2" t="s">
        <v>3</v>
      </c>
      <c r="H808" s="2" t="s">
        <v>2643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2644</v>
      </c>
      <c r="P808" s="2" t="s">
        <v>2645</v>
      </c>
      <c r="Q808" s="1">
        <v>3577788</v>
      </c>
      <c r="R808" s="1">
        <v>0</v>
      </c>
      <c r="S808" s="1">
        <v>0</v>
      </c>
      <c r="T808" s="1">
        <v>3084300</v>
      </c>
      <c r="U808" s="2" t="s">
        <v>9</v>
      </c>
      <c r="V808" s="1">
        <v>493488</v>
      </c>
      <c r="W808" s="1">
        <v>0</v>
      </c>
      <c r="X808" s="2" t="s">
        <v>0</v>
      </c>
      <c r="Y808" s="1">
        <v>0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41" t="s">
        <v>1</v>
      </c>
      <c r="AN808" s="2" t="s">
        <v>1</v>
      </c>
      <c r="AO808" s="141" t="s">
        <v>1</v>
      </c>
      <c r="AP808" s="45" t="s">
        <v>1</v>
      </c>
    </row>
    <row r="809" spans="1:42" ht="15" customHeight="1" x14ac:dyDescent="0.25">
      <c r="A809" s="2" t="s">
        <v>260</v>
      </c>
      <c r="B809" s="47">
        <v>44332</v>
      </c>
      <c r="C809" s="2" t="s">
        <v>35</v>
      </c>
      <c r="D809" s="2" t="s">
        <v>38</v>
      </c>
      <c r="E809" s="2" t="s">
        <v>208</v>
      </c>
      <c r="F809" s="2" t="s">
        <v>2056</v>
      </c>
      <c r="G809" s="2" t="s">
        <v>3</v>
      </c>
      <c r="H809" s="2" t="s">
        <v>2646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233352408.69999999</v>
      </c>
      <c r="R809" s="1">
        <v>0</v>
      </c>
      <c r="S809" s="1">
        <v>215802235.09999999</v>
      </c>
      <c r="T809" s="1">
        <v>0</v>
      </c>
      <c r="U809" s="2" t="s">
        <v>0</v>
      </c>
      <c r="V809" s="1">
        <v>0</v>
      </c>
      <c r="W809" s="1">
        <v>15129460</v>
      </c>
      <c r="X809" s="2" t="s">
        <v>0</v>
      </c>
      <c r="Y809" s="1">
        <v>2420713.6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41" t="s">
        <v>1</v>
      </c>
      <c r="AN809" s="2" t="s">
        <v>1</v>
      </c>
      <c r="AO809" s="141" t="s">
        <v>1</v>
      </c>
      <c r="AP809" s="2" t="s">
        <v>1</v>
      </c>
    </row>
    <row r="810" spans="1:42" ht="15" customHeight="1" x14ac:dyDescent="0.25">
      <c r="A810" s="2" t="s">
        <v>259</v>
      </c>
      <c r="B810" s="47">
        <v>44332</v>
      </c>
      <c r="C810" s="2" t="s">
        <v>27</v>
      </c>
      <c r="D810" s="2" t="s">
        <v>33</v>
      </c>
      <c r="E810" s="2" t="s">
        <v>32</v>
      </c>
      <c r="F810" s="2" t="s">
        <v>2318</v>
      </c>
      <c r="G810" s="2" t="s">
        <v>3</v>
      </c>
      <c r="H810" s="2" t="s">
        <v>2647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708499340.36360013</v>
      </c>
      <c r="R810" s="1">
        <v>0</v>
      </c>
      <c r="S810" s="1">
        <v>440688999.55000007</v>
      </c>
      <c r="T810" s="1">
        <v>0</v>
      </c>
      <c r="U810" s="2" t="s">
        <v>0</v>
      </c>
      <c r="V810" s="1">
        <v>0</v>
      </c>
      <c r="W810" s="1">
        <v>230870983.46000001</v>
      </c>
      <c r="X810" s="2" t="s">
        <v>9</v>
      </c>
      <c r="Y810" s="1">
        <v>36939357.353600003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41" t="s">
        <v>1</v>
      </c>
      <c r="AN810" s="2" t="s">
        <v>1</v>
      </c>
      <c r="AO810" s="141" t="s">
        <v>1</v>
      </c>
      <c r="AP810" s="2" t="s">
        <v>1</v>
      </c>
    </row>
    <row r="811" spans="1:42" ht="15" customHeight="1" x14ac:dyDescent="0.25">
      <c r="A811" s="2" t="s">
        <v>258</v>
      </c>
      <c r="B811" s="47">
        <v>44332</v>
      </c>
      <c r="C811" s="2" t="s">
        <v>27</v>
      </c>
      <c r="D811" s="2" t="s">
        <v>33</v>
      </c>
      <c r="E811" s="2" t="s">
        <v>32</v>
      </c>
      <c r="F811" s="2" t="s">
        <v>2320</v>
      </c>
      <c r="G811" s="2" t="s">
        <v>3</v>
      </c>
      <c r="H811" s="2" t="s">
        <v>2648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2649</v>
      </c>
      <c r="P811" s="2" t="s">
        <v>2650</v>
      </c>
      <c r="Q811" s="1">
        <v>74595836.799999997</v>
      </c>
      <c r="R811" s="1">
        <v>0</v>
      </c>
      <c r="S811" s="1">
        <v>72110397.599999994</v>
      </c>
      <c r="T811" s="1">
        <v>2142620</v>
      </c>
      <c r="U811" s="2" t="s">
        <v>9</v>
      </c>
      <c r="V811" s="1">
        <v>342819.2</v>
      </c>
      <c r="W811" s="1">
        <v>0</v>
      </c>
      <c r="X811" s="2" t="s">
        <v>0</v>
      </c>
      <c r="Y811" s="1">
        <v>0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41" t="s">
        <v>1</v>
      </c>
      <c r="AN811" s="2" t="s">
        <v>1</v>
      </c>
      <c r="AO811" s="141" t="s">
        <v>1</v>
      </c>
      <c r="AP811" s="2" t="s">
        <v>1</v>
      </c>
    </row>
    <row r="812" spans="1:42" ht="15" customHeight="1" x14ac:dyDescent="0.25">
      <c r="A812" s="2" t="s">
        <v>257</v>
      </c>
      <c r="B812" s="47">
        <v>44332</v>
      </c>
      <c r="C812" s="2" t="s">
        <v>27</v>
      </c>
      <c r="D812" s="2" t="s">
        <v>33</v>
      </c>
      <c r="E812" s="2" t="s">
        <v>32</v>
      </c>
      <c r="F812" s="2" t="s">
        <v>2318</v>
      </c>
      <c r="G812" s="2" t="s">
        <v>3</v>
      </c>
      <c r="H812" s="2" t="s">
        <v>2651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502028929.60799998</v>
      </c>
      <c r="R812" s="1">
        <v>0</v>
      </c>
      <c r="S812" s="1">
        <v>350450634.80000001</v>
      </c>
      <c r="T812" s="1">
        <v>0</v>
      </c>
      <c r="U812" s="2" t="s">
        <v>0</v>
      </c>
      <c r="V812" s="1">
        <v>0</v>
      </c>
      <c r="W812" s="1">
        <v>130670943.80000001</v>
      </c>
      <c r="X812" s="2" t="s">
        <v>0</v>
      </c>
      <c r="Y812" s="1">
        <v>20907351.008000001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41" t="s">
        <v>1</v>
      </c>
      <c r="AN812" s="2" t="s">
        <v>1</v>
      </c>
      <c r="AO812" s="141" t="s">
        <v>1</v>
      </c>
      <c r="AP812" s="2" t="s">
        <v>1</v>
      </c>
    </row>
    <row r="813" spans="1:42" ht="15" customHeight="1" x14ac:dyDescent="0.25">
      <c r="A813" s="2" t="s">
        <v>256</v>
      </c>
      <c r="B813" s="47">
        <v>44332</v>
      </c>
      <c r="C813" s="2" t="s">
        <v>6</v>
      </c>
      <c r="D813" s="2" t="s">
        <v>33</v>
      </c>
      <c r="E813" s="2" t="s">
        <v>204</v>
      </c>
      <c r="F813" s="2" t="s">
        <v>1020</v>
      </c>
      <c r="G813" s="2" t="s">
        <v>3</v>
      </c>
      <c r="H813" s="2" t="s">
        <v>2652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969</v>
      </c>
      <c r="P813" s="2" t="s">
        <v>970</v>
      </c>
      <c r="Q813" s="1">
        <v>30477584.699999999</v>
      </c>
      <c r="R813" s="1">
        <v>0</v>
      </c>
      <c r="S813" s="1">
        <v>27470168.699999999</v>
      </c>
      <c r="T813" s="1">
        <v>2592600</v>
      </c>
      <c r="U813" s="2" t="s">
        <v>9</v>
      </c>
      <c r="V813" s="1">
        <v>414816</v>
      </c>
      <c r="W813" s="1">
        <v>0</v>
      </c>
      <c r="X813" s="2" t="s">
        <v>0</v>
      </c>
      <c r="Y813" s="1">
        <v>0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41" t="s">
        <v>1</v>
      </c>
      <c r="AN813" s="2" t="s">
        <v>1</v>
      </c>
      <c r="AO813" s="141" t="s">
        <v>1</v>
      </c>
      <c r="AP813" s="2" t="s">
        <v>1</v>
      </c>
    </row>
    <row r="814" spans="1:42" ht="15" customHeight="1" x14ac:dyDescent="0.25">
      <c r="A814" s="2" t="s">
        <v>255</v>
      </c>
      <c r="B814" s="47">
        <v>44332</v>
      </c>
      <c r="C814" s="2" t="s">
        <v>6</v>
      </c>
      <c r="D814" s="2" t="s">
        <v>33</v>
      </c>
      <c r="E814" s="2" t="s">
        <v>204</v>
      </c>
      <c r="F814" s="2" t="s">
        <v>1020</v>
      </c>
      <c r="G814" s="2" t="s">
        <v>3</v>
      </c>
      <c r="H814" s="2" t="s">
        <v>2653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1850</v>
      </c>
      <c r="P814" s="2" t="s">
        <v>2654</v>
      </c>
      <c r="Q814" s="1">
        <v>561730000</v>
      </c>
      <c r="R814" s="1">
        <v>0</v>
      </c>
      <c r="S814" s="1">
        <v>561730000</v>
      </c>
      <c r="T814" s="1">
        <v>0</v>
      </c>
      <c r="U814" s="2" t="s">
        <v>0</v>
      </c>
      <c r="V814" s="1">
        <v>0</v>
      </c>
      <c r="W814" s="1">
        <v>0</v>
      </c>
      <c r="X814" s="2" t="s">
        <v>0</v>
      </c>
      <c r="Y814" s="1">
        <v>0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41" t="s">
        <v>1</v>
      </c>
      <c r="AN814" s="2" t="s">
        <v>1</v>
      </c>
      <c r="AO814" s="141" t="s">
        <v>1</v>
      </c>
      <c r="AP814" s="2" t="s">
        <v>1</v>
      </c>
    </row>
    <row r="815" spans="1:42" ht="15" customHeight="1" x14ac:dyDescent="0.25">
      <c r="A815" s="2" t="s">
        <v>254</v>
      </c>
      <c r="B815" s="47">
        <v>44332</v>
      </c>
      <c r="C815" s="2" t="s">
        <v>6</v>
      </c>
      <c r="D815" s="2" t="s">
        <v>33</v>
      </c>
      <c r="E815" s="2" t="s">
        <v>204</v>
      </c>
      <c r="F815" s="2" t="s">
        <v>1020</v>
      </c>
      <c r="G815" s="2" t="s">
        <v>3</v>
      </c>
      <c r="H815" s="2" t="s">
        <v>2655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</v>
      </c>
      <c r="P815" s="2" t="s">
        <v>1</v>
      </c>
      <c r="Q815" s="1">
        <v>730296716.43200016</v>
      </c>
      <c r="R815" s="1">
        <v>0</v>
      </c>
      <c r="S815" s="1">
        <v>595845811.30000019</v>
      </c>
      <c r="T815" s="1">
        <v>0</v>
      </c>
      <c r="U815" s="2" t="s">
        <v>0</v>
      </c>
      <c r="V815" s="1">
        <v>0</v>
      </c>
      <c r="W815" s="1">
        <v>115905952.69999999</v>
      </c>
      <c r="X815" s="2" t="s">
        <v>9</v>
      </c>
      <c r="Y815" s="1">
        <v>18544952.432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41" t="s">
        <v>1</v>
      </c>
      <c r="AN815" s="2" t="s">
        <v>1</v>
      </c>
      <c r="AO815" s="141" t="s">
        <v>1</v>
      </c>
      <c r="AP815" s="2" t="s">
        <v>1</v>
      </c>
    </row>
    <row r="816" spans="1:42" ht="15" customHeight="1" x14ac:dyDescent="0.25">
      <c r="A816" s="2" t="s">
        <v>253</v>
      </c>
      <c r="B816" s="47">
        <v>44332</v>
      </c>
      <c r="C816" s="2" t="s">
        <v>6</v>
      </c>
      <c r="D816" s="2" t="s">
        <v>33</v>
      </c>
      <c r="E816" s="2" t="s">
        <v>204</v>
      </c>
      <c r="F816" s="2" t="s">
        <v>1020</v>
      </c>
      <c r="G816" s="2" t="s">
        <v>3</v>
      </c>
      <c r="H816" s="2" t="s">
        <v>2656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1290925356.2719998</v>
      </c>
      <c r="R816" s="1">
        <v>0</v>
      </c>
      <c r="S816" s="1">
        <v>879482892.39999986</v>
      </c>
      <c r="T816" s="1">
        <v>0</v>
      </c>
      <c r="U816" s="2" t="s">
        <v>0</v>
      </c>
      <c r="V816" s="1">
        <v>0</v>
      </c>
      <c r="W816" s="1">
        <v>354691779.19999999</v>
      </c>
      <c r="X816" s="2" t="s">
        <v>9</v>
      </c>
      <c r="Y816" s="1">
        <v>56750684.671999991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41" t="s">
        <v>1</v>
      </c>
      <c r="AN816" s="2" t="s">
        <v>1</v>
      </c>
      <c r="AO816" s="141" t="s">
        <v>1</v>
      </c>
      <c r="AP816" s="2" t="s">
        <v>1</v>
      </c>
    </row>
    <row r="817" spans="1:42" ht="15" customHeight="1" x14ac:dyDescent="0.25">
      <c r="A817" s="2" t="s">
        <v>252</v>
      </c>
      <c r="B817" s="47">
        <v>44332</v>
      </c>
      <c r="C817" s="2" t="s">
        <v>6</v>
      </c>
      <c r="D817" s="2" t="s">
        <v>33</v>
      </c>
      <c r="E817" s="2" t="s">
        <v>204</v>
      </c>
      <c r="F817" s="2" t="s">
        <v>1020</v>
      </c>
      <c r="G817" s="2" t="s">
        <v>3</v>
      </c>
      <c r="H817" s="2" t="s">
        <v>2657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2035469315.6015999</v>
      </c>
      <c r="R817" s="1">
        <v>0</v>
      </c>
      <c r="S817" s="1">
        <v>1592534341.0999999</v>
      </c>
      <c r="T817" s="1">
        <v>0</v>
      </c>
      <c r="U817" s="2" t="s">
        <v>0</v>
      </c>
      <c r="V817" s="1">
        <v>0</v>
      </c>
      <c r="W817" s="1">
        <v>381840495.25999999</v>
      </c>
      <c r="X817" s="2" t="s">
        <v>0</v>
      </c>
      <c r="Y817" s="1">
        <v>61094479.241599999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41" t="s">
        <v>1</v>
      </c>
      <c r="AN817" s="2" t="s">
        <v>1</v>
      </c>
      <c r="AO817" s="141" t="s">
        <v>1</v>
      </c>
      <c r="AP817" s="2" t="s">
        <v>1</v>
      </c>
    </row>
    <row r="818" spans="1:42" ht="15" customHeight="1" x14ac:dyDescent="0.25">
      <c r="A818" s="2" t="s">
        <v>250</v>
      </c>
      <c r="B818" s="47">
        <v>44332</v>
      </c>
      <c r="C818" s="2" t="s">
        <v>27</v>
      </c>
      <c r="D818" s="2" t="s">
        <v>26</v>
      </c>
      <c r="E818" s="2" t="s">
        <v>251</v>
      </c>
      <c r="F818" s="2" t="s">
        <v>2271</v>
      </c>
      <c r="G818" s="2" t="s">
        <v>3</v>
      </c>
      <c r="H818" s="2" t="s">
        <v>2658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1059224848.228</v>
      </c>
      <c r="R818" s="1">
        <v>0</v>
      </c>
      <c r="S818" s="1">
        <v>724575635.29999995</v>
      </c>
      <c r="T818" s="1">
        <v>0</v>
      </c>
      <c r="U818" s="2" t="s">
        <v>0</v>
      </c>
      <c r="V818" s="1">
        <v>0</v>
      </c>
      <c r="W818" s="1">
        <v>288490700.80000001</v>
      </c>
      <c r="X818" s="2" t="s">
        <v>9</v>
      </c>
      <c r="Y818" s="1">
        <v>46158512.128000006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41" t="s">
        <v>1</v>
      </c>
      <c r="AN818" s="2" t="s">
        <v>1</v>
      </c>
      <c r="AO818" s="141" t="s">
        <v>1</v>
      </c>
      <c r="AP818" s="2" t="s">
        <v>1</v>
      </c>
    </row>
    <row r="819" spans="1:42" ht="15" customHeight="1" x14ac:dyDescent="0.25">
      <c r="A819" s="2" t="s">
        <v>249</v>
      </c>
      <c r="B819" s="47">
        <v>44332</v>
      </c>
      <c r="C819" s="2" t="s">
        <v>27</v>
      </c>
      <c r="D819" s="2" t="s">
        <v>26</v>
      </c>
      <c r="E819" s="2" t="s">
        <v>251</v>
      </c>
      <c r="F819" s="2" t="s">
        <v>2213</v>
      </c>
      <c r="G819" s="2" t="s">
        <v>3</v>
      </c>
      <c r="H819" s="2" t="s">
        <v>2659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</v>
      </c>
      <c r="P819" s="2" t="s">
        <v>1</v>
      </c>
      <c r="Q819" s="1">
        <v>62700.003200054169</v>
      </c>
      <c r="R819" s="1">
        <v>0</v>
      </c>
      <c r="S819" s="1">
        <v>62700.003200054169</v>
      </c>
      <c r="T819" s="1">
        <v>0</v>
      </c>
      <c r="U819" s="2" t="s">
        <v>0</v>
      </c>
      <c r="V819" s="1">
        <v>0</v>
      </c>
      <c r="W819" s="1">
        <v>0</v>
      </c>
      <c r="X819" s="2" t="s">
        <v>9</v>
      </c>
      <c r="Y819" s="1">
        <v>0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41" t="s">
        <v>1</v>
      </c>
      <c r="AN819" s="2" t="s">
        <v>1</v>
      </c>
      <c r="AO819" s="141" t="s">
        <v>1</v>
      </c>
      <c r="AP819" s="2" t="s">
        <v>1</v>
      </c>
    </row>
    <row r="820" spans="1:42" ht="15" customHeight="1" x14ac:dyDescent="0.25">
      <c r="A820" s="2" t="s">
        <v>248</v>
      </c>
      <c r="B820" s="47">
        <v>44332</v>
      </c>
      <c r="C820" s="2" t="s">
        <v>27</v>
      </c>
      <c r="D820" s="2" t="s">
        <v>26</v>
      </c>
      <c r="E820" s="2" t="s">
        <v>251</v>
      </c>
      <c r="F820" s="2" t="s">
        <v>2238</v>
      </c>
      <c r="G820" s="2" t="s">
        <v>3</v>
      </c>
      <c r="H820" s="2" t="s">
        <v>2608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131119.98799943924</v>
      </c>
      <c r="R820" s="1">
        <v>0</v>
      </c>
      <c r="S820" s="1">
        <v>131119.98799943924</v>
      </c>
      <c r="T820" s="1">
        <v>0</v>
      </c>
      <c r="U820" s="2" t="s">
        <v>0</v>
      </c>
      <c r="V820" s="1">
        <v>0</v>
      </c>
      <c r="W820" s="1">
        <v>0</v>
      </c>
      <c r="X820" s="2" t="s">
        <v>0</v>
      </c>
      <c r="Y820" s="1">
        <v>0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41" t="s">
        <v>1</v>
      </c>
      <c r="AN820" s="2" t="s">
        <v>1</v>
      </c>
      <c r="AO820" s="141" t="s">
        <v>1</v>
      </c>
      <c r="AP820" s="2" t="s">
        <v>1</v>
      </c>
    </row>
    <row r="821" spans="1:42" ht="15" customHeight="1" x14ac:dyDescent="0.25">
      <c r="A821" s="2" t="s">
        <v>247</v>
      </c>
      <c r="B821" s="47">
        <v>44332</v>
      </c>
      <c r="C821" s="2" t="s">
        <v>6</v>
      </c>
      <c r="D821" s="2" t="s">
        <v>26</v>
      </c>
      <c r="E821" s="2" t="s">
        <v>198</v>
      </c>
      <c r="F821" s="2" t="s">
        <v>1770</v>
      </c>
      <c r="G821" s="2" t="s">
        <v>3</v>
      </c>
      <c r="H821" s="2" t="s">
        <v>2660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3723003283.0100002</v>
      </c>
      <c r="R821" s="1">
        <v>0</v>
      </c>
      <c r="S821" s="1">
        <v>2947101739.0999999</v>
      </c>
      <c r="T821" s="1">
        <v>0</v>
      </c>
      <c r="U821" s="2" t="s">
        <v>0</v>
      </c>
      <c r="V821" s="1">
        <v>0</v>
      </c>
      <c r="W821" s="1">
        <v>668880641.30000007</v>
      </c>
      <c r="X821" s="2" t="s">
        <v>9</v>
      </c>
      <c r="Y821" s="1">
        <v>107020902.60800001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41" t="s">
        <v>1</v>
      </c>
      <c r="AN821" s="2" t="s">
        <v>1</v>
      </c>
      <c r="AO821" s="141" t="s">
        <v>1</v>
      </c>
      <c r="AP821" s="2" t="s">
        <v>1</v>
      </c>
    </row>
    <row r="822" spans="1:42" ht="15" customHeight="1" x14ac:dyDescent="0.25">
      <c r="A822" s="2" t="s">
        <v>246</v>
      </c>
      <c r="B822" s="47">
        <v>44332</v>
      </c>
      <c r="C822" s="2" t="s">
        <v>27</v>
      </c>
      <c r="D822" s="2" t="s">
        <v>26</v>
      </c>
      <c r="E822" s="2" t="s">
        <v>251</v>
      </c>
      <c r="F822" s="2" t="s">
        <v>2409</v>
      </c>
      <c r="G822" s="2" t="s">
        <v>3</v>
      </c>
      <c r="H822" s="2" t="s">
        <v>2661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999</v>
      </c>
      <c r="P822" s="2" t="s">
        <v>1000</v>
      </c>
      <c r="Q822" s="1">
        <v>20139092.107999999</v>
      </c>
      <c r="R822" s="1">
        <v>0</v>
      </c>
      <c r="S822" s="1">
        <v>4666680</v>
      </c>
      <c r="T822" s="1">
        <v>13338286.300000001</v>
      </c>
      <c r="U822" s="2" t="s">
        <v>9</v>
      </c>
      <c r="V822" s="1">
        <v>2134125.8080000002</v>
      </c>
      <c r="W822" s="1">
        <v>0</v>
      </c>
      <c r="X822" s="2" t="s">
        <v>0</v>
      </c>
      <c r="Y822" s="1">
        <v>0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41" t="s">
        <v>1</v>
      </c>
      <c r="AN822" s="2" t="s">
        <v>1</v>
      </c>
      <c r="AO822" s="141" t="s">
        <v>1</v>
      </c>
      <c r="AP822" s="2" t="s">
        <v>1</v>
      </c>
    </row>
    <row r="823" spans="1:42" ht="15" customHeight="1" x14ac:dyDescent="0.25">
      <c r="A823" s="2" t="s">
        <v>245</v>
      </c>
      <c r="B823" s="47">
        <v>44332</v>
      </c>
      <c r="C823" s="2" t="s">
        <v>27</v>
      </c>
      <c r="D823" s="2" t="s">
        <v>26</v>
      </c>
      <c r="E823" s="2" t="s">
        <v>251</v>
      </c>
      <c r="F823" s="2" t="s">
        <v>2271</v>
      </c>
      <c r="G823" s="2" t="s">
        <v>3</v>
      </c>
      <c r="H823" s="2" t="s">
        <v>2662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293288599.61000001</v>
      </c>
      <c r="R823" s="1">
        <v>0</v>
      </c>
      <c r="S823" s="1">
        <v>186590319.44999999</v>
      </c>
      <c r="T823" s="1">
        <v>0</v>
      </c>
      <c r="U823" s="2" t="s">
        <v>0</v>
      </c>
      <c r="V823" s="1">
        <v>0</v>
      </c>
      <c r="W823" s="1">
        <v>91981276</v>
      </c>
      <c r="X823" s="2" t="s">
        <v>0</v>
      </c>
      <c r="Y823" s="1">
        <v>14717004.16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41" t="s">
        <v>1</v>
      </c>
      <c r="AN823" s="2" t="s">
        <v>1</v>
      </c>
      <c r="AO823" s="141" t="s">
        <v>1</v>
      </c>
      <c r="AP823" s="2" t="s">
        <v>1</v>
      </c>
    </row>
    <row r="824" spans="1:42" ht="15" customHeight="1" x14ac:dyDescent="0.25">
      <c r="A824" s="2" t="s">
        <v>244</v>
      </c>
      <c r="B824" s="47">
        <v>44332</v>
      </c>
      <c r="C824" s="2" t="s">
        <v>27</v>
      </c>
      <c r="D824" s="2" t="s">
        <v>24</v>
      </c>
      <c r="E824" s="2" t="s">
        <v>356</v>
      </c>
      <c r="F824" s="2" t="s">
        <v>1102</v>
      </c>
      <c r="G824" s="2" t="s">
        <v>3</v>
      </c>
      <c r="H824" s="2" t="s">
        <v>2171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-65560.003599882126</v>
      </c>
      <c r="R824" s="1">
        <v>0</v>
      </c>
      <c r="S824" s="1">
        <v>-65560.003599882126</v>
      </c>
      <c r="T824" s="1">
        <v>0</v>
      </c>
      <c r="U824" s="2" t="s">
        <v>0</v>
      </c>
      <c r="V824" s="1">
        <v>0</v>
      </c>
      <c r="W824" s="1">
        <v>0</v>
      </c>
      <c r="X824" s="2" t="s">
        <v>0</v>
      </c>
      <c r="Y824" s="1">
        <v>0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41" t="s">
        <v>1</v>
      </c>
      <c r="AN824" s="2" t="s">
        <v>1</v>
      </c>
      <c r="AO824" s="141" t="s">
        <v>1</v>
      </c>
      <c r="AP824" s="2" t="s">
        <v>1</v>
      </c>
    </row>
    <row r="825" spans="1:42" ht="15" customHeight="1" x14ac:dyDescent="0.25">
      <c r="A825" s="2" t="s">
        <v>243</v>
      </c>
      <c r="B825" s="47">
        <v>44332</v>
      </c>
      <c r="C825" s="2" t="s">
        <v>6</v>
      </c>
      <c r="D825" s="2" t="s">
        <v>24</v>
      </c>
      <c r="E825" s="2" t="s">
        <v>194</v>
      </c>
      <c r="F825" s="2" t="s">
        <v>1131</v>
      </c>
      <c r="G825" s="2" t="s">
        <v>3</v>
      </c>
      <c r="H825" s="2" t="s">
        <v>2663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3136786319.04</v>
      </c>
      <c r="R825" s="1">
        <v>0</v>
      </c>
      <c r="S825" s="1">
        <v>2305222655.5999999</v>
      </c>
      <c r="T825" s="1">
        <v>0</v>
      </c>
      <c r="U825" s="2" t="s">
        <v>0</v>
      </c>
      <c r="V825" s="1">
        <v>0</v>
      </c>
      <c r="W825" s="1">
        <v>716865227.10000014</v>
      </c>
      <c r="X825" s="2" t="s">
        <v>9</v>
      </c>
      <c r="Y825" s="1">
        <v>114698436.33600003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41" t="s">
        <v>1</v>
      </c>
      <c r="AN825" s="2" t="s">
        <v>1</v>
      </c>
      <c r="AO825" s="141" t="s">
        <v>1</v>
      </c>
      <c r="AP825" s="2" t="s">
        <v>1</v>
      </c>
    </row>
    <row r="826" spans="1:42" ht="15" customHeight="1" x14ac:dyDescent="0.25">
      <c r="A826" s="2" t="s">
        <v>242</v>
      </c>
      <c r="B826" s="47">
        <v>44332</v>
      </c>
      <c r="C826" s="2" t="s">
        <v>27</v>
      </c>
      <c r="D826" s="2" t="s">
        <v>24</v>
      </c>
      <c r="E826" s="2" t="s">
        <v>356</v>
      </c>
      <c r="F826" s="2" t="s">
        <v>1113</v>
      </c>
      <c r="G826" s="2" t="s">
        <v>3</v>
      </c>
      <c r="H826" s="2" t="s">
        <v>2664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</v>
      </c>
      <c r="P826" s="2" t="s">
        <v>1</v>
      </c>
      <c r="Q826" s="1">
        <v>1137919437.6071997</v>
      </c>
      <c r="R826" s="1">
        <v>0</v>
      </c>
      <c r="S826" s="1">
        <v>731693356.5999999</v>
      </c>
      <c r="T826" s="1">
        <v>0</v>
      </c>
      <c r="U826" s="2" t="s">
        <v>0</v>
      </c>
      <c r="V826" s="1">
        <v>0</v>
      </c>
      <c r="W826" s="1">
        <v>350194897.42000002</v>
      </c>
      <c r="X826" s="2" t="s">
        <v>9</v>
      </c>
      <c r="Y826" s="1">
        <v>56031183.587199993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41" t="s">
        <v>1</v>
      </c>
      <c r="AN826" s="2" t="s">
        <v>1</v>
      </c>
      <c r="AO826" s="141" t="s">
        <v>1</v>
      </c>
      <c r="AP826" s="2" t="s">
        <v>1</v>
      </c>
    </row>
    <row r="827" spans="1:42" ht="15" customHeight="1" x14ac:dyDescent="0.25">
      <c r="A827" s="2" t="s">
        <v>241</v>
      </c>
      <c r="B827" s="47">
        <v>44332</v>
      </c>
      <c r="C827" s="2" t="s">
        <v>6</v>
      </c>
      <c r="D827" s="2" t="s">
        <v>22</v>
      </c>
      <c r="E827" s="2" t="s">
        <v>192</v>
      </c>
      <c r="F827" s="2" t="s">
        <v>2665</v>
      </c>
      <c r="G827" s="2" t="s">
        <v>13</v>
      </c>
      <c r="H827" s="2" t="s">
        <v>1</v>
      </c>
      <c r="I827" s="1" t="s">
        <v>2666</v>
      </c>
      <c r="J827" s="1" t="s">
        <v>1</v>
      </c>
      <c r="K827" s="1" t="s">
        <v>2667</v>
      </c>
      <c r="L827" s="1" t="s">
        <v>2668</v>
      </c>
      <c r="M827" s="1">
        <v>111568816</v>
      </c>
      <c r="N827" s="2" t="s">
        <v>12</v>
      </c>
      <c r="O827" s="2" t="s">
        <v>2669</v>
      </c>
      <c r="P827" s="2" t="s">
        <v>2670</v>
      </c>
      <c r="Q827" s="1">
        <v>-111568816</v>
      </c>
      <c r="R827" s="1">
        <v>0</v>
      </c>
      <c r="S827" s="1">
        <v>-92832960</v>
      </c>
      <c r="T827" s="1">
        <v>0</v>
      </c>
      <c r="U827" s="2" t="s">
        <v>0</v>
      </c>
      <c r="V827" s="1">
        <v>0</v>
      </c>
      <c r="W827" s="1">
        <v>-16151600</v>
      </c>
      <c r="X827" s="2" t="s">
        <v>9</v>
      </c>
      <c r="Y827" s="1">
        <v>-2584256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41" t="s">
        <v>1</v>
      </c>
      <c r="AN827" s="2" t="s">
        <v>1</v>
      </c>
      <c r="AO827" s="141" t="s">
        <v>1</v>
      </c>
      <c r="AP827" s="2" t="s">
        <v>1</v>
      </c>
    </row>
    <row r="828" spans="1:42" ht="15" customHeight="1" x14ac:dyDescent="0.25">
      <c r="A828" s="2" t="s">
        <v>240</v>
      </c>
      <c r="B828" s="47">
        <v>44332</v>
      </c>
      <c r="C828" s="2" t="s">
        <v>6</v>
      </c>
      <c r="D828" s="2" t="s">
        <v>22</v>
      </c>
      <c r="E828" s="2" t="s">
        <v>192</v>
      </c>
      <c r="F828" s="2" t="s">
        <v>2665</v>
      </c>
      <c r="G828" s="2" t="s">
        <v>3</v>
      </c>
      <c r="H828" s="2" t="s">
        <v>2671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3381296311.9287996</v>
      </c>
      <c r="R828" s="1">
        <v>0</v>
      </c>
      <c r="S828" s="1">
        <v>2770367410.6500001</v>
      </c>
      <c r="T828" s="1">
        <v>0</v>
      </c>
      <c r="U828" s="2" t="s">
        <v>0</v>
      </c>
      <c r="V828" s="1">
        <v>0</v>
      </c>
      <c r="W828" s="1">
        <v>526662845.93000001</v>
      </c>
      <c r="X828" s="2" t="s">
        <v>0</v>
      </c>
      <c r="Y828" s="1">
        <v>84266055.348799989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41" t="s">
        <v>1</v>
      </c>
      <c r="AN828" s="2" t="s">
        <v>1</v>
      </c>
      <c r="AO828" s="141" t="s">
        <v>1</v>
      </c>
      <c r="AP828" s="2" t="s">
        <v>1</v>
      </c>
    </row>
    <row r="829" spans="1:42" ht="15" customHeight="1" x14ac:dyDescent="0.25">
      <c r="A829" s="2" t="s">
        <v>239</v>
      </c>
      <c r="B829" s="47">
        <v>44332</v>
      </c>
      <c r="C829" s="2" t="s">
        <v>27</v>
      </c>
      <c r="D829" s="2" t="s">
        <v>973</v>
      </c>
      <c r="E829" s="2" t="s">
        <v>985</v>
      </c>
      <c r="F829" s="2" t="s">
        <v>2672</v>
      </c>
      <c r="G829" s="2" t="s">
        <v>3</v>
      </c>
      <c r="H829" s="2" t="s">
        <v>2673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182404131.19999999</v>
      </c>
      <c r="R829" s="1">
        <v>0</v>
      </c>
      <c r="S829" s="1">
        <v>37101000</v>
      </c>
      <c r="T829" s="1">
        <v>0</v>
      </c>
      <c r="U829" s="2" t="s">
        <v>0</v>
      </c>
      <c r="V829" s="1">
        <v>0</v>
      </c>
      <c r="W829" s="1">
        <v>125261320</v>
      </c>
      <c r="X829" s="2" t="s">
        <v>9</v>
      </c>
      <c r="Y829" s="1">
        <v>20041811.199999999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41" t="s">
        <v>1</v>
      </c>
      <c r="AN829" s="2" t="s">
        <v>1</v>
      </c>
      <c r="AO829" s="141" t="s">
        <v>1</v>
      </c>
      <c r="AP829" s="2" t="s">
        <v>1</v>
      </c>
    </row>
    <row r="830" spans="1:42" ht="15" customHeight="1" x14ac:dyDescent="0.25">
      <c r="A830" s="2" t="s">
        <v>238</v>
      </c>
      <c r="B830" s="47">
        <v>44332</v>
      </c>
      <c r="C830" s="2" t="s">
        <v>6</v>
      </c>
      <c r="D830" s="2" t="s">
        <v>973</v>
      </c>
      <c r="E830" s="2" t="s">
        <v>974</v>
      </c>
      <c r="F830" s="2" t="s">
        <v>874</v>
      </c>
      <c r="G830" s="2" t="s">
        <v>3</v>
      </c>
      <c r="H830" s="2" t="s">
        <v>2674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3056818764.3916001</v>
      </c>
      <c r="R830" s="1">
        <v>0</v>
      </c>
      <c r="S830" s="1">
        <v>2114170230.1500008</v>
      </c>
      <c r="T830" s="1">
        <v>0</v>
      </c>
      <c r="U830" s="2" t="s">
        <v>0</v>
      </c>
      <c r="V830" s="1">
        <v>0</v>
      </c>
      <c r="W830" s="1">
        <v>812628046.75999999</v>
      </c>
      <c r="X830" s="2" t="s">
        <v>0</v>
      </c>
      <c r="Y830" s="1">
        <v>130020487.4816</v>
      </c>
      <c r="Z830" s="1">
        <v>0</v>
      </c>
      <c r="AA830" s="2" t="s">
        <v>0</v>
      </c>
      <c r="AB830" s="1">
        <v>0</v>
      </c>
      <c r="AC830" s="1">
        <v>0</v>
      </c>
      <c r="AD830" s="2" t="s">
        <v>0</v>
      </c>
      <c r="AE830" s="1">
        <v>0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41" t="s">
        <v>1</v>
      </c>
      <c r="AN830" s="2" t="s">
        <v>1</v>
      </c>
      <c r="AO830" s="141" t="s">
        <v>1</v>
      </c>
      <c r="AP830" s="2" t="s">
        <v>1</v>
      </c>
    </row>
    <row r="831" spans="1:42" ht="15" customHeight="1" x14ac:dyDescent="0.25">
      <c r="A831" s="2" t="s">
        <v>237</v>
      </c>
      <c r="B831" s="47">
        <v>44332</v>
      </c>
      <c r="C831" s="2" t="s">
        <v>27</v>
      </c>
      <c r="D831" s="2" t="s">
        <v>973</v>
      </c>
      <c r="E831" s="2" t="s">
        <v>985</v>
      </c>
      <c r="F831" s="2" t="s">
        <v>2675</v>
      </c>
      <c r="G831" s="2" t="s">
        <v>3</v>
      </c>
      <c r="H831" s="2" t="s">
        <v>2676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999</v>
      </c>
      <c r="P831" s="2" t="s">
        <v>1000</v>
      </c>
      <c r="Q831" s="1">
        <v>6395080</v>
      </c>
      <c r="R831" s="1">
        <v>0</v>
      </c>
      <c r="S831" s="1">
        <v>0</v>
      </c>
      <c r="T831" s="1">
        <v>5513000</v>
      </c>
      <c r="U831" s="2" t="s">
        <v>9</v>
      </c>
      <c r="V831" s="1">
        <v>882080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41" t="s">
        <v>1</v>
      </c>
      <c r="AN831" s="2" t="s">
        <v>1</v>
      </c>
      <c r="AO831" s="141" t="s">
        <v>1</v>
      </c>
      <c r="AP831" s="2" t="s">
        <v>1</v>
      </c>
    </row>
    <row r="832" spans="1:42" ht="15" customHeight="1" x14ac:dyDescent="0.25">
      <c r="A832" s="2" t="s">
        <v>236</v>
      </c>
      <c r="B832" s="47">
        <v>44332</v>
      </c>
      <c r="C832" s="2" t="s">
        <v>27</v>
      </c>
      <c r="D832" s="2" t="s">
        <v>973</v>
      </c>
      <c r="E832" s="2" t="s">
        <v>985</v>
      </c>
      <c r="F832" s="2" t="s">
        <v>2672</v>
      </c>
      <c r="G832" s="2" t="s">
        <v>3</v>
      </c>
      <c r="H832" s="2" t="s">
        <v>2677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12597056</v>
      </c>
      <c r="R832" s="1">
        <v>0</v>
      </c>
      <c r="S832" s="1">
        <v>5960000</v>
      </c>
      <c r="T832" s="1">
        <v>0</v>
      </c>
      <c r="U832" s="2" t="s">
        <v>0</v>
      </c>
      <c r="V832" s="1">
        <v>0</v>
      </c>
      <c r="W832" s="1">
        <v>5721600</v>
      </c>
      <c r="X832" s="2" t="s">
        <v>0</v>
      </c>
      <c r="Y832" s="1">
        <v>915456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41" t="s">
        <v>1</v>
      </c>
      <c r="AN832" s="2" t="s">
        <v>1</v>
      </c>
      <c r="AO832" s="141" t="s">
        <v>1</v>
      </c>
      <c r="AP832" s="2" t="s">
        <v>1</v>
      </c>
    </row>
    <row r="833" spans="1:44" ht="15" customHeight="1" x14ac:dyDescent="0.25">
      <c r="A833" s="2" t="s">
        <v>235</v>
      </c>
      <c r="B833" s="47">
        <v>44332</v>
      </c>
      <c r="C833" s="2" t="s">
        <v>6</v>
      </c>
      <c r="D833" s="2" t="s">
        <v>19</v>
      </c>
      <c r="E833" s="2" t="s">
        <v>185</v>
      </c>
      <c r="F833" s="2" t="s">
        <v>1176</v>
      </c>
      <c r="G833" s="2" t="s">
        <v>3</v>
      </c>
      <c r="H833" s="2" t="s">
        <v>2678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2458568953.2299995</v>
      </c>
      <c r="R833" s="1">
        <v>0</v>
      </c>
      <c r="S833" s="1">
        <v>1898495629.8499994</v>
      </c>
      <c r="T833" s="1">
        <v>0</v>
      </c>
      <c r="U833" s="2" t="s">
        <v>0</v>
      </c>
      <c r="V833" s="1">
        <v>0</v>
      </c>
      <c r="W833" s="1">
        <v>482821830.5</v>
      </c>
      <c r="X833" s="2" t="s">
        <v>0</v>
      </c>
      <c r="Y833" s="1">
        <v>77251492.879999995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41" t="s">
        <v>1</v>
      </c>
      <c r="AN833" s="2" t="s">
        <v>1</v>
      </c>
      <c r="AO833" s="141" t="s">
        <v>1</v>
      </c>
      <c r="AP833" s="2" t="s">
        <v>1</v>
      </c>
    </row>
    <row r="834" spans="1:44" ht="15.75" customHeight="1" x14ac:dyDescent="0.25">
      <c r="A834" s="2" t="s">
        <v>234</v>
      </c>
      <c r="B834" s="47">
        <v>44332</v>
      </c>
      <c r="C834" s="2" t="s">
        <v>6</v>
      </c>
      <c r="D834" s="2" t="s">
        <v>17</v>
      </c>
      <c r="E834" s="2" t="s">
        <v>183</v>
      </c>
      <c r="F834" s="2" t="s">
        <v>2679</v>
      </c>
      <c r="G834" s="2" t="s">
        <v>3</v>
      </c>
      <c r="H834" s="2" t="s">
        <v>2680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967</v>
      </c>
      <c r="P834" s="2" t="s">
        <v>968</v>
      </c>
      <c r="Q834" s="1">
        <v>179620493.53199998</v>
      </c>
      <c r="R834" s="1">
        <v>0</v>
      </c>
      <c r="S834" s="1">
        <v>87772919.999999985</v>
      </c>
      <c r="T834" s="1">
        <v>79178942.700000003</v>
      </c>
      <c r="U834" s="2" t="s">
        <v>9</v>
      </c>
      <c r="V834" s="1">
        <v>12668630.832</v>
      </c>
      <c r="W834" s="1">
        <v>0</v>
      </c>
      <c r="X834" s="2" t="s">
        <v>0</v>
      </c>
      <c r="Y834" s="1">
        <v>0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41" t="s">
        <v>1</v>
      </c>
      <c r="AN834" s="2" t="s">
        <v>1</v>
      </c>
      <c r="AO834" s="141" t="s">
        <v>1</v>
      </c>
      <c r="AP834" s="2" t="s">
        <v>1</v>
      </c>
    </row>
    <row r="835" spans="1:44" ht="15" customHeight="1" x14ac:dyDescent="0.25">
      <c r="A835" s="2" t="s">
        <v>233</v>
      </c>
      <c r="B835" s="47">
        <v>44332</v>
      </c>
      <c r="C835" s="2" t="s">
        <v>6</v>
      </c>
      <c r="D835" s="2" t="s">
        <v>17</v>
      </c>
      <c r="E835" s="2" t="s">
        <v>183</v>
      </c>
      <c r="F835" s="2" t="s">
        <v>2679</v>
      </c>
      <c r="G835" s="2" t="s">
        <v>13</v>
      </c>
      <c r="H835" s="2" t="s">
        <v>1</v>
      </c>
      <c r="I835" s="1" t="s">
        <v>2681</v>
      </c>
      <c r="J835" s="1" t="s">
        <v>1</v>
      </c>
      <c r="K835" s="1" t="s">
        <v>2682</v>
      </c>
      <c r="L835" s="1" t="s">
        <v>2668</v>
      </c>
      <c r="M835" s="1">
        <v>8940000</v>
      </c>
      <c r="N835" s="2" t="s">
        <v>12</v>
      </c>
      <c r="O835" s="2" t="s">
        <v>2683</v>
      </c>
      <c r="P835" s="2" t="s">
        <v>2684</v>
      </c>
      <c r="Q835" s="1">
        <v>-8940000</v>
      </c>
      <c r="R835" s="1">
        <v>0</v>
      </c>
      <c r="S835" s="1">
        <v>-8940000</v>
      </c>
      <c r="T835" s="1">
        <v>0</v>
      </c>
      <c r="U835" s="2" t="s">
        <v>0</v>
      </c>
      <c r="V835" s="1">
        <v>0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41" t="s">
        <v>1</v>
      </c>
      <c r="AN835" s="2" t="s">
        <v>1</v>
      </c>
      <c r="AO835" s="141" t="s">
        <v>1</v>
      </c>
      <c r="AP835" s="2" t="s">
        <v>1</v>
      </c>
    </row>
    <row r="836" spans="1:44" ht="15" customHeight="1" x14ac:dyDescent="0.25">
      <c r="A836" s="2" t="s">
        <v>232</v>
      </c>
      <c r="B836" s="47">
        <v>44332</v>
      </c>
      <c r="C836" s="2" t="s">
        <v>6</v>
      </c>
      <c r="D836" s="2" t="s">
        <v>17</v>
      </c>
      <c r="E836" s="2" t="s">
        <v>183</v>
      </c>
      <c r="F836" s="2" t="s">
        <v>2679</v>
      </c>
      <c r="G836" s="2" t="s">
        <v>3</v>
      </c>
      <c r="H836" s="2" t="s">
        <v>2685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1918630629.5240004</v>
      </c>
      <c r="R836" s="1">
        <v>0</v>
      </c>
      <c r="S836" s="1">
        <v>1372807768.7999997</v>
      </c>
      <c r="T836" s="1">
        <v>0</v>
      </c>
      <c r="U836" s="2" t="s">
        <v>0</v>
      </c>
      <c r="V836" s="1">
        <v>0</v>
      </c>
      <c r="W836" s="1">
        <v>470536948.90000004</v>
      </c>
      <c r="X836" s="2" t="s">
        <v>9</v>
      </c>
      <c r="Y836" s="1">
        <v>75285911.824000001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41" t="s">
        <v>1</v>
      </c>
      <c r="AN836" s="2" t="s">
        <v>1</v>
      </c>
      <c r="AO836" s="141" t="s">
        <v>1</v>
      </c>
      <c r="AP836" s="2" t="s">
        <v>1</v>
      </c>
    </row>
    <row r="837" spans="1:44" ht="15" customHeight="1" x14ac:dyDescent="0.25">
      <c r="A837" s="2" t="s">
        <v>231</v>
      </c>
      <c r="B837" s="47">
        <v>44332</v>
      </c>
      <c r="C837" s="2" t="s">
        <v>6</v>
      </c>
      <c r="D837" s="2" t="s">
        <v>17</v>
      </c>
      <c r="E837" s="2" t="s">
        <v>183</v>
      </c>
      <c r="F837" s="2" t="s">
        <v>2679</v>
      </c>
      <c r="G837" s="2" t="s">
        <v>3</v>
      </c>
      <c r="H837" s="2" t="s">
        <v>2686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247928430.79999998</v>
      </c>
      <c r="R837" s="1">
        <v>0</v>
      </c>
      <c r="S837" s="1">
        <v>180354904.40000001</v>
      </c>
      <c r="T837" s="1">
        <v>0</v>
      </c>
      <c r="U837" s="2" t="s">
        <v>0</v>
      </c>
      <c r="V837" s="1">
        <v>0</v>
      </c>
      <c r="W837" s="1">
        <v>58253040</v>
      </c>
      <c r="X837" s="2" t="s">
        <v>9</v>
      </c>
      <c r="Y837" s="1">
        <v>9320486.4000000004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41" t="s">
        <v>1</v>
      </c>
      <c r="AN837" s="2" t="s">
        <v>1</v>
      </c>
      <c r="AO837" s="141" t="s">
        <v>1</v>
      </c>
      <c r="AP837" s="2" t="s">
        <v>1</v>
      </c>
    </row>
    <row r="838" spans="1:44" ht="15" customHeight="1" x14ac:dyDescent="0.25">
      <c r="A838" s="2" t="s">
        <v>229</v>
      </c>
      <c r="B838" s="47">
        <v>44332</v>
      </c>
      <c r="C838" s="2" t="s">
        <v>6</v>
      </c>
      <c r="D838" s="2" t="s">
        <v>14</v>
      </c>
      <c r="E838" s="2" t="s">
        <v>181</v>
      </c>
      <c r="F838" s="2" t="s">
        <v>2687</v>
      </c>
      <c r="G838" s="2" t="s">
        <v>3</v>
      </c>
      <c r="H838" s="2" t="s">
        <v>2688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731047281.60000002</v>
      </c>
      <c r="R838" s="1">
        <v>0</v>
      </c>
      <c r="S838" s="1">
        <v>650887546.39999998</v>
      </c>
      <c r="T838" s="1">
        <v>0</v>
      </c>
      <c r="U838" s="2" t="s">
        <v>0</v>
      </c>
      <c r="V838" s="1">
        <v>0</v>
      </c>
      <c r="W838" s="1">
        <v>69103220</v>
      </c>
      <c r="X838" s="2" t="s">
        <v>9</v>
      </c>
      <c r="Y838" s="1">
        <v>11056515.200000003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41" t="s">
        <v>1</v>
      </c>
      <c r="AN838" s="2" t="s">
        <v>1</v>
      </c>
      <c r="AO838" s="141" t="s">
        <v>1</v>
      </c>
      <c r="AP838" s="2" t="s">
        <v>1</v>
      </c>
    </row>
    <row r="839" spans="1:44" ht="15" customHeight="1" x14ac:dyDescent="0.25">
      <c r="A839" s="2" t="s">
        <v>228</v>
      </c>
      <c r="B839" s="47">
        <v>44332</v>
      </c>
      <c r="C839" s="2" t="s">
        <v>6</v>
      </c>
      <c r="D839" s="2" t="s">
        <v>14</v>
      </c>
      <c r="E839" s="2" t="s">
        <v>181</v>
      </c>
      <c r="F839" s="2" t="s">
        <v>2689</v>
      </c>
      <c r="G839" s="2" t="s">
        <v>3</v>
      </c>
      <c r="H839" s="2" t="s">
        <v>2690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1068</v>
      </c>
      <c r="P839" s="2" t="s">
        <v>2691</v>
      </c>
      <c r="Q839" s="1">
        <v>25569294</v>
      </c>
      <c r="R839" s="1">
        <v>0</v>
      </c>
      <c r="S839" s="1">
        <v>20626070</v>
      </c>
      <c r="T839" s="1">
        <v>4261400</v>
      </c>
      <c r="U839" s="2" t="s">
        <v>9</v>
      </c>
      <c r="V839" s="1">
        <v>681824</v>
      </c>
      <c r="W839" s="1">
        <v>0</v>
      </c>
      <c r="X839" s="2" t="s">
        <v>0</v>
      </c>
      <c r="Y839" s="1">
        <v>0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41" t="s">
        <v>1</v>
      </c>
      <c r="AN839" s="2" t="s">
        <v>1</v>
      </c>
      <c r="AO839" s="141" t="s">
        <v>1</v>
      </c>
      <c r="AP839" s="2" t="s">
        <v>1</v>
      </c>
    </row>
    <row r="840" spans="1:44" ht="15" customHeight="1" x14ac:dyDescent="0.25">
      <c r="A840" s="2" t="s">
        <v>227</v>
      </c>
      <c r="B840" s="47">
        <v>44332</v>
      </c>
      <c r="C840" s="2" t="s">
        <v>6</v>
      </c>
      <c r="D840" s="2" t="s">
        <v>14</v>
      </c>
      <c r="E840" s="2" t="s">
        <v>181</v>
      </c>
      <c r="F840" s="2" t="s">
        <v>2687</v>
      </c>
      <c r="G840" s="2" t="s">
        <v>3</v>
      </c>
      <c r="H840" s="2" t="s">
        <v>2692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1">
        <v>141760037.59999999</v>
      </c>
      <c r="R840" s="1">
        <v>0</v>
      </c>
      <c r="S840" s="1">
        <v>125851844</v>
      </c>
      <c r="T840" s="1">
        <v>0</v>
      </c>
      <c r="U840" s="2" t="s">
        <v>0</v>
      </c>
      <c r="V840" s="1">
        <v>0</v>
      </c>
      <c r="W840" s="1">
        <v>13713960</v>
      </c>
      <c r="X840" s="2" t="s">
        <v>0</v>
      </c>
      <c r="Y840" s="1">
        <v>2194233.6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41" t="s">
        <v>1</v>
      </c>
      <c r="AN840" s="2" t="s">
        <v>1</v>
      </c>
      <c r="AO840" s="141" t="s">
        <v>1</v>
      </c>
      <c r="AP840" s="2" t="s">
        <v>1</v>
      </c>
    </row>
    <row r="841" spans="1:44" ht="15" customHeight="1" x14ac:dyDescent="0.25">
      <c r="A841" s="2" t="s">
        <v>226</v>
      </c>
      <c r="B841" s="47">
        <v>44332</v>
      </c>
      <c r="C841" s="2" t="s">
        <v>6</v>
      </c>
      <c r="D841" s="2" t="s">
        <v>10</v>
      </c>
      <c r="E841" s="2" t="s">
        <v>178</v>
      </c>
      <c r="F841" s="2" t="s">
        <v>2693</v>
      </c>
      <c r="G841" s="2" t="s">
        <v>3</v>
      </c>
      <c r="H841" s="2" t="s">
        <v>2694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514481541</v>
      </c>
      <c r="R841" s="1">
        <v>0</v>
      </c>
      <c r="S841" s="1">
        <v>333580283.39999998</v>
      </c>
      <c r="T841" s="1">
        <v>0</v>
      </c>
      <c r="U841" s="2" t="s">
        <v>0</v>
      </c>
      <c r="V841" s="1">
        <v>0</v>
      </c>
      <c r="W841" s="1">
        <v>155949360</v>
      </c>
      <c r="X841" s="2" t="s">
        <v>0</v>
      </c>
      <c r="Y841" s="1">
        <v>24951897.600000001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41" t="s">
        <v>1</v>
      </c>
      <c r="AN841" s="2" t="s">
        <v>1</v>
      </c>
      <c r="AO841" s="141" t="s">
        <v>1</v>
      </c>
      <c r="AP841" s="2" t="s">
        <v>1</v>
      </c>
    </row>
    <row r="842" spans="1:44" ht="15" customHeight="1" x14ac:dyDescent="0.25">
      <c r="A842" s="2" t="s">
        <v>225</v>
      </c>
      <c r="B842" s="47">
        <v>44332</v>
      </c>
      <c r="C842" s="2" t="s">
        <v>6</v>
      </c>
      <c r="D842" s="2" t="s">
        <v>278</v>
      </c>
      <c r="E842" s="2" t="s">
        <v>202</v>
      </c>
      <c r="F842" s="2" t="s">
        <v>2695</v>
      </c>
      <c r="G842" s="2" t="s">
        <v>3</v>
      </c>
      <c r="H842" s="2" t="s">
        <v>2696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338660778.30000001</v>
      </c>
      <c r="R842" s="1">
        <v>0</v>
      </c>
      <c r="S842" s="1">
        <v>288122362.30000001</v>
      </c>
      <c r="T842" s="1">
        <v>0</v>
      </c>
      <c r="U842" s="2" t="s">
        <v>0</v>
      </c>
      <c r="V842" s="1">
        <v>0</v>
      </c>
      <c r="W842" s="1">
        <v>43567600</v>
      </c>
      <c r="X842" s="2" t="s">
        <v>0</v>
      </c>
      <c r="Y842" s="1">
        <v>6970816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41" t="s">
        <v>1</v>
      </c>
      <c r="AN842" s="2" t="s">
        <v>1</v>
      </c>
      <c r="AO842" s="141" t="s">
        <v>1</v>
      </c>
      <c r="AP842" s="2" t="s">
        <v>1</v>
      </c>
    </row>
    <row r="843" spans="1:44" ht="15" customHeight="1" x14ac:dyDescent="0.25">
      <c r="A843" s="2" t="s">
        <v>224</v>
      </c>
      <c r="B843" s="47">
        <v>44332</v>
      </c>
      <c r="C843" s="2" t="s">
        <v>6</v>
      </c>
      <c r="D843" s="2" t="s">
        <v>7</v>
      </c>
      <c r="E843" s="2" t="s">
        <v>741</v>
      </c>
      <c r="F843" s="2" t="s">
        <v>2697</v>
      </c>
      <c r="G843" s="2" t="s">
        <v>3</v>
      </c>
      <c r="H843" s="2" t="s">
        <v>2698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2699</v>
      </c>
      <c r="P843" s="2" t="s">
        <v>2700</v>
      </c>
      <c r="Q843" s="1">
        <v>10579000</v>
      </c>
      <c r="R843" s="1">
        <v>0</v>
      </c>
      <c r="S843" s="1">
        <v>10579000</v>
      </c>
      <c r="T843" s="1">
        <v>0</v>
      </c>
      <c r="U843" s="2" t="s">
        <v>0</v>
      </c>
      <c r="V843" s="1">
        <v>0</v>
      </c>
      <c r="W843" s="1">
        <v>0</v>
      </c>
      <c r="X843" s="2" t="s">
        <v>0</v>
      </c>
      <c r="Y843" s="1">
        <v>0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41" t="s">
        <v>1</v>
      </c>
      <c r="AN843" s="2" t="s">
        <v>1</v>
      </c>
      <c r="AO843" s="141" t="s">
        <v>1</v>
      </c>
      <c r="AP843" s="2" t="s">
        <v>1</v>
      </c>
    </row>
    <row r="844" spans="1:44" ht="15" customHeight="1" x14ac:dyDescent="0.25">
      <c r="A844" s="2" t="s">
        <v>223</v>
      </c>
      <c r="B844" s="47">
        <v>44332</v>
      </c>
      <c r="C844" s="2" t="s">
        <v>6</v>
      </c>
      <c r="D844" s="2" t="s">
        <v>7</v>
      </c>
      <c r="E844" s="2" t="s">
        <v>741</v>
      </c>
      <c r="F844" s="2" t="s">
        <v>2697</v>
      </c>
      <c r="G844" s="2" t="s">
        <v>3</v>
      </c>
      <c r="H844" s="2" t="s">
        <v>2701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</v>
      </c>
      <c r="P844" s="2" t="s">
        <v>1</v>
      </c>
      <c r="Q844" s="1">
        <v>391860583.19999999</v>
      </c>
      <c r="R844" s="1">
        <v>0</v>
      </c>
      <c r="S844" s="1">
        <v>304407000</v>
      </c>
      <c r="T844" s="1">
        <v>0</v>
      </c>
      <c r="U844" s="2" t="s">
        <v>0</v>
      </c>
      <c r="V844" s="1">
        <v>0</v>
      </c>
      <c r="W844" s="1">
        <v>75391020</v>
      </c>
      <c r="X844" s="2" t="s">
        <v>0</v>
      </c>
      <c r="Y844" s="1">
        <v>12062563.200000001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41" t="s">
        <v>1</v>
      </c>
      <c r="AN844" s="2" t="s">
        <v>1</v>
      </c>
      <c r="AO844" s="141" t="s">
        <v>1</v>
      </c>
      <c r="AP844" s="2" t="s">
        <v>1</v>
      </c>
    </row>
    <row r="845" spans="1:44" ht="15" customHeight="1" x14ac:dyDescent="0.25">
      <c r="A845" s="2" t="s">
        <v>222</v>
      </c>
      <c r="B845" s="47">
        <v>44332</v>
      </c>
      <c r="C845" s="2" t="s">
        <v>6</v>
      </c>
      <c r="D845" s="2" t="s">
        <v>7</v>
      </c>
      <c r="E845" s="2" t="s">
        <v>741</v>
      </c>
      <c r="F845" s="2" t="s">
        <v>2697</v>
      </c>
      <c r="G845" s="2" t="s">
        <v>3</v>
      </c>
      <c r="H845" s="2" t="s">
        <v>2702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532396906.39999998</v>
      </c>
      <c r="R845" s="1">
        <v>0</v>
      </c>
      <c r="S845" s="1">
        <v>475280200</v>
      </c>
      <c r="T845" s="1">
        <v>0</v>
      </c>
      <c r="U845" s="2" t="s">
        <v>0</v>
      </c>
      <c r="V845" s="1">
        <v>0</v>
      </c>
      <c r="W845" s="1">
        <v>49238540</v>
      </c>
      <c r="X845" s="2" t="s">
        <v>0</v>
      </c>
      <c r="Y845" s="1">
        <v>7878166.3999999994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41" t="s">
        <v>1</v>
      </c>
      <c r="AN845" s="2" t="s">
        <v>1</v>
      </c>
      <c r="AO845" s="141" t="s">
        <v>1</v>
      </c>
      <c r="AP845" s="2" t="s">
        <v>1</v>
      </c>
    </row>
    <row r="846" spans="1:44" ht="15" customHeight="1" x14ac:dyDescent="0.25">
      <c r="A846" s="2" t="s">
        <v>220</v>
      </c>
      <c r="B846" s="47">
        <v>44332</v>
      </c>
      <c r="C846" s="2" t="s">
        <v>6</v>
      </c>
      <c r="D846" s="2" t="s">
        <v>5</v>
      </c>
      <c r="E846" s="2" t="s">
        <v>175</v>
      </c>
      <c r="F846" s="2" t="s">
        <v>1234</v>
      </c>
      <c r="G846" s="2" t="s">
        <v>3</v>
      </c>
      <c r="H846" s="2" t="s">
        <v>2703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806304032.08800006</v>
      </c>
      <c r="R846" s="1">
        <v>0</v>
      </c>
      <c r="S846" s="1">
        <v>660117999.60000002</v>
      </c>
      <c r="T846" s="1">
        <v>0</v>
      </c>
      <c r="U846" s="2" t="s">
        <v>0</v>
      </c>
      <c r="V846" s="1">
        <v>0</v>
      </c>
      <c r="W846" s="1">
        <v>126022441.8</v>
      </c>
      <c r="X846" s="2" t="s">
        <v>9</v>
      </c>
      <c r="Y846" s="1">
        <v>20163590.688000005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41" t="s">
        <v>1</v>
      </c>
      <c r="AN846" s="2" t="s">
        <v>1</v>
      </c>
      <c r="AO846" s="141" t="s">
        <v>1</v>
      </c>
      <c r="AP846" s="2" t="s">
        <v>1</v>
      </c>
    </row>
    <row r="847" spans="1:44" ht="15" customHeight="1" x14ac:dyDescent="0.25">
      <c r="A847" s="2" t="s">
        <v>218</v>
      </c>
      <c r="B847" s="46">
        <v>44332</v>
      </c>
      <c r="C847" s="2" t="s">
        <v>6</v>
      </c>
      <c r="D847" s="2" t="s">
        <v>959</v>
      </c>
      <c r="E847" s="2" t="s">
        <v>873</v>
      </c>
      <c r="F847" s="59" t="s">
        <v>2592</v>
      </c>
      <c r="G847" s="2" t="s">
        <v>3</v>
      </c>
      <c r="H847" s="2" t="s">
        <v>1219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98</v>
      </c>
      <c r="P847" s="2" t="s">
        <v>1</v>
      </c>
      <c r="Q847" s="1">
        <v>0</v>
      </c>
      <c r="R847" s="1">
        <v>0</v>
      </c>
      <c r="S847" s="1">
        <v>0</v>
      </c>
      <c r="T847" s="1">
        <v>0</v>
      </c>
      <c r="U847" s="2" t="s">
        <v>0</v>
      </c>
      <c r="V847" s="1">
        <v>0</v>
      </c>
      <c r="W847" s="1">
        <v>0</v>
      </c>
      <c r="X847" s="2" t="s">
        <v>9</v>
      </c>
      <c r="Y847" s="1">
        <f>+W847*0.16</f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140"/>
      <c r="AK847" s="1">
        <v>0</v>
      </c>
      <c r="AL847" s="1">
        <v>0</v>
      </c>
      <c r="AM847" s="140"/>
      <c r="AN847" s="140"/>
      <c r="AO847" s="140"/>
      <c r="AP847" s="140"/>
      <c r="AQ847" s="101"/>
      <c r="AR847" s="7"/>
    </row>
    <row r="848" spans="1:44" ht="15" customHeight="1" x14ac:dyDescent="0.25">
      <c r="A848" s="2" t="s">
        <v>216</v>
      </c>
      <c r="B848" s="47">
        <v>44333</v>
      </c>
      <c r="C848" s="2" t="s">
        <v>6</v>
      </c>
      <c r="D848" s="2" t="s">
        <v>49</v>
      </c>
      <c r="E848" s="2" t="s">
        <v>230</v>
      </c>
      <c r="F848" s="2" t="s">
        <v>1226</v>
      </c>
      <c r="G848" s="2" t="s">
        <v>3</v>
      </c>
      <c r="H848" s="2" t="s">
        <v>2704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2201602731.7336001</v>
      </c>
      <c r="R848" s="1">
        <v>0</v>
      </c>
      <c r="S848" s="1">
        <v>1818796235.1999998</v>
      </c>
      <c r="T848" s="1">
        <v>0</v>
      </c>
      <c r="U848" s="2" t="s">
        <v>0</v>
      </c>
      <c r="V848" s="1">
        <v>0</v>
      </c>
      <c r="W848" s="1">
        <v>330005600.46000004</v>
      </c>
      <c r="X848" s="2" t="s">
        <v>0</v>
      </c>
      <c r="Y848" s="1">
        <v>52800896.073599994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41" t="s">
        <v>1</v>
      </c>
      <c r="AN848" s="2" t="s">
        <v>1</v>
      </c>
      <c r="AO848" s="141" t="s">
        <v>1</v>
      </c>
      <c r="AP848" s="2" t="s">
        <v>1</v>
      </c>
    </row>
    <row r="849" spans="1:42" ht="15" customHeight="1" x14ac:dyDescent="0.25">
      <c r="A849" s="2" t="s">
        <v>214</v>
      </c>
      <c r="B849" s="47">
        <v>44333</v>
      </c>
      <c r="C849" s="2" t="s">
        <v>27</v>
      </c>
      <c r="D849" s="2" t="s">
        <v>49</v>
      </c>
      <c r="E849" s="2" t="s">
        <v>221</v>
      </c>
      <c r="F849" s="2" t="s">
        <v>2705</v>
      </c>
      <c r="G849" s="2" t="s">
        <v>3</v>
      </c>
      <c r="H849" s="2" t="s">
        <v>2706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f>2236352957.7801+65560.02</f>
        <v>2236418517.8000998</v>
      </c>
      <c r="R849" s="1">
        <v>0</v>
      </c>
      <c r="S849" s="1">
        <f>65560+1220230141</f>
        <v>1220295701</v>
      </c>
      <c r="T849" s="1">
        <v>0</v>
      </c>
      <c r="U849" s="2" t="s">
        <v>0</v>
      </c>
      <c r="V849" s="1">
        <v>0</v>
      </c>
      <c r="W849" s="1">
        <v>875967945.49999988</v>
      </c>
      <c r="X849" s="2" t="s">
        <v>0</v>
      </c>
      <c r="Y849" s="1">
        <v>140154871.28000003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41" t="s">
        <v>1</v>
      </c>
      <c r="AN849" s="2" t="s">
        <v>1</v>
      </c>
      <c r="AO849" s="141" t="s">
        <v>1</v>
      </c>
      <c r="AP849" s="2" t="s">
        <v>1</v>
      </c>
    </row>
    <row r="850" spans="1:42" ht="15" customHeight="1" x14ac:dyDescent="0.25">
      <c r="A850" s="2" t="s">
        <v>213</v>
      </c>
      <c r="B850" s="47">
        <v>44333</v>
      </c>
      <c r="C850" s="2" t="s">
        <v>27</v>
      </c>
      <c r="D850" s="2" t="s">
        <v>42</v>
      </c>
      <c r="E850" s="2" t="s">
        <v>212</v>
      </c>
      <c r="F850" s="2" t="s">
        <v>2347</v>
      </c>
      <c r="G850" s="2" t="s">
        <v>3</v>
      </c>
      <c r="H850" s="2" t="s">
        <v>2707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521843857.41999996</v>
      </c>
      <c r="R850" s="1">
        <v>0</v>
      </c>
      <c r="S850" s="1">
        <v>385978135.90000004</v>
      </c>
      <c r="T850" s="1">
        <v>0</v>
      </c>
      <c r="U850" s="2" t="s">
        <v>0</v>
      </c>
      <c r="V850" s="1">
        <v>0</v>
      </c>
      <c r="W850" s="1">
        <v>117125622</v>
      </c>
      <c r="X850" s="2" t="s">
        <v>9</v>
      </c>
      <c r="Y850" s="1">
        <v>18740099.52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41" t="s">
        <v>1</v>
      </c>
      <c r="AN850" s="2" t="s">
        <v>1</v>
      </c>
      <c r="AO850" s="141" t="s">
        <v>1</v>
      </c>
      <c r="AP850" s="2" t="s">
        <v>1</v>
      </c>
    </row>
    <row r="851" spans="1:42" ht="15" customHeight="1" x14ac:dyDescent="0.25">
      <c r="A851" s="2" t="s">
        <v>211</v>
      </c>
      <c r="B851" s="47">
        <v>44333</v>
      </c>
      <c r="C851" s="2" t="s">
        <v>6</v>
      </c>
      <c r="D851" s="2" t="s">
        <v>42</v>
      </c>
      <c r="E851" s="2" t="s">
        <v>219</v>
      </c>
      <c r="F851" s="2" t="s">
        <v>1203</v>
      </c>
      <c r="G851" s="2" t="s">
        <v>3</v>
      </c>
      <c r="H851" s="2" t="s">
        <v>2708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2</v>
      </c>
      <c r="P851" s="2" t="s">
        <v>1</v>
      </c>
      <c r="Q851" s="1">
        <v>2843409235.2800002</v>
      </c>
      <c r="R851" s="1">
        <v>0</v>
      </c>
      <c r="S851" s="1">
        <v>2244419770.8000007</v>
      </c>
      <c r="T851" s="1">
        <v>0</v>
      </c>
      <c r="U851" s="2" t="s">
        <v>0</v>
      </c>
      <c r="V851" s="1">
        <v>0</v>
      </c>
      <c r="W851" s="1">
        <v>516370228</v>
      </c>
      <c r="X851" s="2" t="s">
        <v>0</v>
      </c>
      <c r="Y851" s="1">
        <v>82619236.480000004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41" t="s">
        <v>1</v>
      </c>
      <c r="AN851" s="2" t="s">
        <v>1</v>
      </c>
      <c r="AO851" s="141" t="s">
        <v>1</v>
      </c>
      <c r="AP851" s="2" t="s">
        <v>1</v>
      </c>
    </row>
    <row r="852" spans="1:42" ht="15" customHeight="1" x14ac:dyDescent="0.25">
      <c r="A852" s="2" t="s">
        <v>209</v>
      </c>
      <c r="B852" s="46">
        <v>44333</v>
      </c>
      <c r="C852" s="2" t="s">
        <v>6</v>
      </c>
      <c r="D852" s="2" t="s">
        <v>42</v>
      </c>
      <c r="E852" s="2" t="s">
        <v>215</v>
      </c>
      <c r="F852" s="59" t="s">
        <v>750</v>
      </c>
      <c r="G852" s="2" t="s">
        <v>991</v>
      </c>
      <c r="H852" s="2" t="s">
        <v>2709</v>
      </c>
      <c r="I852" s="2"/>
      <c r="J852" s="1"/>
      <c r="K852" s="1"/>
      <c r="L852" s="1"/>
      <c r="M852" s="1">
        <v>0</v>
      </c>
      <c r="N852" s="2"/>
      <c r="O852" s="2" t="s">
        <v>2</v>
      </c>
      <c r="P852" s="2"/>
      <c r="Q852" s="1">
        <v>226480218</v>
      </c>
      <c r="R852" s="1">
        <v>0</v>
      </c>
      <c r="S852" s="1">
        <f>+Q852</f>
        <v>226480218</v>
      </c>
      <c r="T852" s="1">
        <v>0</v>
      </c>
      <c r="U852" s="2" t="s">
        <v>0</v>
      </c>
      <c r="V852" s="1">
        <v>0</v>
      </c>
      <c r="W852" s="1">
        <v>0</v>
      </c>
      <c r="X852" s="2" t="s">
        <v>0</v>
      </c>
      <c r="Y852" s="1">
        <v>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140"/>
      <c r="AK852" s="1">
        <v>0</v>
      </c>
      <c r="AL852" s="1">
        <v>0</v>
      </c>
      <c r="AM852" s="140"/>
      <c r="AN852" s="140"/>
      <c r="AO852" s="140"/>
      <c r="AP852" s="140"/>
    </row>
    <row r="853" spans="1:42" ht="15" customHeight="1" x14ac:dyDescent="0.25">
      <c r="A853" s="2" t="s">
        <v>207</v>
      </c>
      <c r="B853" s="47">
        <v>44333</v>
      </c>
      <c r="C853" s="2" t="s">
        <v>35</v>
      </c>
      <c r="D853" s="2" t="s">
        <v>42</v>
      </c>
      <c r="E853" s="2" t="s">
        <v>217</v>
      </c>
      <c r="F853" s="2" t="s">
        <v>2710</v>
      </c>
      <c r="G853" s="2" t="s">
        <v>3</v>
      </c>
      <c r="H853" s="2" t="s">
        <v>2711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743752622.19999969</v>
      </c>
      <c r="R853" s="1">
        <v>0</v>
      </c>
      <c r="S853" s="1">
        <v>719402922.99999976</v>
      </c>
      <c r="T853" s="1">
        <v>0</v>
      </c>
      <c r="U853" s="2" t="s">
        <v>0</v>
      </c>
      <c r="V853" s="1">
        <v>0</v>
      </c>
      <c r="W853" s="1">
        <v>20991120</v>
      </c>
      <c r="X853" s="2" t="s">
        <v>9</v>
      </c>
      <c r="Y853" s="1">
        <v>3358579.2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41" t="s">
        <v>1</v>
      </c>
      <c r="AN853" s="2" t="s">
        <v>1</v>
      </c>
      <c r="AO853" s="141" t="s">
        <v>1</v>
      </c>
      <c r="AP853" s="2" t="s">
        <v>1</v>
      </c>
    </row>
    <row r="854" spans="1:42" ht="15" customHeight="1" x14ac:dyDescent="0.25">
      <c r="A854" s="2" t="s">
        <v>206</v>
      </c>
      <c r="B854" s="47">
        <v>44333</v>
      </c>
      <c r="C854" s="2" t="s">
        <v>27</v>
      </c>
      <c r="D854" s="2" t="s">
        <v>42</v>
      </c>
      <c r="E854" s="2" t="s">
        <v>212</v>
      </c>
      <c r="F854" s="2" t="s">
        <v>2712</v>
      </c>
      <c r="G854" s="2" t="s">
        <v>3</v>
      </c>
      <c r="H854" s="2" t="s">
        <v>2713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999</v>
      </c>
      <c r="P854" s="2" t="s">
        <v>1000</v>
      </c>
      <c r="Q854" s="1">
        <v>37767477</v>
      </c>
      <c r="R854" s="1">
        <v>0</v>
      </c>
      <c r="S854" s="1">
        <v>9456285</v>
      </c>
      <c r="T854" s="1">
        <v>24406200</v>
      </c>
      <c r="U854" s="2" t="s">
        <v>9</v>
      </c>
      <c r="V854" s="1">
        <v>3904992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41" t="s">
        <v>1</v>
      </c>
      <c r="AN854" s="2" t="s">
        <v>1</v>
      </c>
      <c r="AO854" s="141" t="s">
        <v>1</v>
      </c>
      <c r="AP854" s="2" t="s">
        <v>1</v>
      </c>
    </row>
    <row r="855" spans="1:42" ht="15" customHeight="1" x14ac:dyDescent="0.25">
      <c r="A855" s="2" t="s">
        <v>205</v>
      </c>
      <c r="B855" s="47">
        <v>44333</v>
      </c>
      <c r="C855" s="2" t="s">
        <v>27</v>
      </c>
      <c r="D855" s="2" t="s">
        <v>42</v>
      </c>
      <c r="E855" s="2" t="s">
        <v>212</v>
      </c>
      <c r="F855" s="2" t="s">
        <v>2347</v>
      </c>
      <c r="G855" s="2" t="s">
        <v>3</v>
      </c>
      <c r="H855" s="2" t="s">
        <v>2714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330129968.60000002</v>
      </c>
      <c r="R855" s="1">
        <v>0</v>
      </c>
      <c r="S855" s="1">
        <v>276391852.10000002</v>
      </c>
      <c r="T855" s="1">
        <v>0</v>
      </c>
      <c r="U855" s="2" t="s">
        <v>0</v>
      </c>
      <c r="V855" s="1">
        <v>0</v>
      </c>
      <c r="W855" s="1">
        <v>46325962.5</v>
      </c>
      <c r="X855" s="2" t="s">
        <v>0</v>
      </c>
      <c r="Y855" s="1">
        <v>7412154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41" t="s">
        <v>1</v>
      </c>
      <c r="AN855" s="2" t="s">
        <v>1</v>
      </c>
      <c r="AO855" s="141" t="s">
        <v>1</v>
      </c>
      <c r="AP855" s="2" t="s">
        <v>1</v>
      </c>
    </row>
    <row r="856" spans="1:42" ht="15" customHeight="1" x14ac:dyDescent="0.25">
      <c r="A856" s="2" t="s">
        <v>203</v>
      </c>
      <c r="B856" s="47">
        <v>44333</v>
      </c>
      <c r="C856" s="2" t="s">
        <v>27</v>
      </c>
      <c r="D856" s="2" t="s">
        <v>42</v>
      </c>
      <c r="E856" s="2" t="s">
        <v>212</v>
      </c>
      <c r="F856" s="2" t="s">
        <v>2712</v>
      </c>
      <c r="G856" s="2" t="s">
        <v>13</v>
      </c>
      <c r="H856" s="2" t="s">
        <v>1</v>
      </c>
      <c r="I856" s="1" t="s">
        <v>1175</v>
      </c>
      <c r="J856" s="1" t="s">
        <v>1</v>
      </c>
      <c r="K856" s="1" t="s">
        <v>2715</v>
      </c>
      <c r="L856" s="1" t="s">
        <v>2716</v>
      </c>
      <c r="M856" s="1">
        <v>36791437.600000001</v>
      </c>
      <c r="N856" s="2" t="s">
        <v>12</v>
      </c>
      <c r="O856" s="2" t="s">
        <v>2717</v>
      </c>
      <c r="P856" s="2" t="s">
        <v>2718</v>
      </c>
      <c r="Q856" s="1">
        <v>-5066000</v>
      </c>
      <c r="R856" s="1">
        <v>0</v>
      </c>
      <c r="S856" s="1">
        <v>-5066000</v>
      </c>
      <c r="T856" s="1">
        <v>0</v>
      </c>
      <c r="U856" s="2" t="s">
        <v>0</v>
      </c>
      <c r="V856" s="1">
        <v>0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41" t="s">
        <v>1</v>
      </c>
      <c r="AN856" s="2" t="s">
        <v>1</v>
      </c>
      <c r="AO856" s="141" t="s">
        <v>1</v>
      </c>
      <c r="AP856" s="2" t="s">
        <v>1</v>
      </c>
    </row>
    <row r="857" spans="1:42" ht="15" customHeight="1" x14ac:dyDescent="0.25">
      <c r="A857" s="2" t="s">
        <v>201</v>
      </c>
      <c r="B857" s="47">
        <v>44333</v>
      </c>
      <c r="C857" s="2" t="s">
        <v>6</v>
      </c>
      <c r="D857" s="2" t="s">
        <v>38</v>
      </c>
      <c r="E857" s="2" t="s">
        <v>210</v>
      </c>
      <c r="F857" s="2" t="s">
        <v>2719</v>
      </c>
      <c r="G857" s="2" t="s">
        <v>3</v>
      </c>
      <c r="H857" s="2" t="s">
        <v>2720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1179</v>
      </c>
      <c r="P857" s="2" t="s">
        <v>1194</v>
      </c>
      <c r="Q857" s="1">
        <v>114655224</v>
      </c>
      <c r="R857" s="1">
        <v>0</v>
      </c>
      <c r="S857" s="1">
        <v>114655224</v>
      </c>
      <c r="T857" s="1">
        <v>0</v>
      </c>
      <c r="U857" s="2" t="s">
        <v>0</v>
      </c>
      <c r="V857" s="1">
        <v>0</v>
      </c>
      <c r="W857" s="1">
        <v>0</v>
      </c>
      <c r="X857" s="2" t="s">
        <v>0</v>
      </c>
      <c r="Y857" s="1">
        <v>0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41" t="s">
        <v>1</v>
      </c>
      <c r="AN857" s="2" t="s">
        <v>1</v>
      </c>
      <c r="AO857" s="141" t="s">
        <v>1</v>
      </c>
      <c r="AP857" s="2" t="s">
        <v>1</v>
      </c>
    </row>
    <row r="858" spans="1:42" ht="15" customHeight="1" x14ac:dyDescent="0.25">
      <c r="A858" s="2" t="s">
        <v>200</v>
      </c>
      <c r="B858" s="47">
        <v>44333</v>
      </c>
      <c r="C858" s="2" t="s">
        <v>6</v>
      </c>
      <c r="D858" s="2" t="s">
        <v>38</v>
      </c>
      <c r="E858" s="2" t="s">
        <v>210</v>
      </c>
      <c r="F858" s="2" t="s">
        <v>2719</v>
      </c>
      <c r="G858" s="2" t="s">
        <v>3</v>
      </c>
      <c r="H858" s="2" t="s">
        <v>2721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2243317640.3075023</v>
      </c>
      <c r="R858" s="1">
        <v>0</v>
      </c>
      <c r="S858" s="1">
        <v>1747601063.1499019</v>
      </c>
      <c r="T858" s="1">
        <v>0</v>
      </c>
      <c r="U858" s="2" t="s">
        <v>0</v>
      </c>
      <c r="V858" s="1">
        <v>0</v>
      </c>
      <c r="W858" s="1">
        <v>427341876.86000001</v>
      </c>
      <c r="X858" s="2" t="s">
        <v>0</v>
      </c>
      <c r="Y858" s="1">
        <v>68374700.297600001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41" t="s">
        <v>1</v>
      </c>
      <c r="AN858" s="2" t="s">
        <v>1</v>
      </c>
      <c r="AO858" s="141" t="s">
        <v>1</v>
      </c>
      <c r="AP858" s="2" t="s">
        <v>1</v>
      </c>
    </row>
    <row r="859" spans="1:42" ht="15" customHeight="1" x14ac:dyDescent="0.25">
      <c r="A859" s="2" t="s">
        <v>199</v>
      </c>
      <c r="B859" s="47">
        <v>44333</v>
      </c>
      <c r="C859" s="2" t="s">
        <v>6</v>
      </c>
      <c r="D859" s="2" t="s">
        <v>38</v>
      </c>
      <c r="E859" s="2" t="s">
        <v>210</v>
      </c>
      <c r="F859" s="2" t="s">
        <v>2719</v>
      </c>
      <c r="G859" s="2" t="s">
        <v>3</v>
      </c>
      <c r="H859" s="2" t="s">
        <v>2722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136161426.96799999</v>
      </c>
      <c r="R859" s="1">
        <v>0</v>
      </c>
      <c r="S859" s="1">
        <v>120445915.40000001</v>
      </c>
      <c r="T859" s="1">
        <v>0</v>
      </c>
      <c r="U859" s="2" t="s">
        <v>0</v>
      </c>
      <c r="V859" s="1">
        <v>0</v>
      </c>
      <c r="W859" s="1">
        <v>13547854.800000001</v>
      </c>
      <c r="X859" s="2" t="s">
        <v>9</v>
      </c>
      <c r="Y859" s="1">
        <v>2167656.7680000002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41" t="s">
        <v>1</v>
      </c>
      <c r="AN859" s="2" t="s">
        <v>1</v>
      </c>
      <c r="AO859" s="141" t="s">
        <v>1</v>
      </c>
      <c r="AP859" s="2" t="s">
        <v>1</v>
      </c>
    </row>
    <row r="860" spans="1:42" ht="15" customHeight="1" x14ac:dyDescent="0.25">
      <c r="A860" s="2" t="s">
        <v>197</v>
      </c>
      <c r="B860" s="47">
        <v>44333</v>
      </c>
      <c r="C860" s="2" t="s">
        <v>27</v>
      </c>
      <c r="D860" s="2" t="s">
        <v>38</v>
      </c>
      <c r="E860" s="2" t="s">
        <v>4</v>
      </c>
      <c r="F860" s="2" t="s">
        <v>2311</v>
      </c>
      <c r="G860" s="2" t="s">
        <v>3</v>
      </c>
      <c r="H860" s="2" t="s">
        <v>2723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1718985166.3039999</v>
      </c>
      <c r="R860" s="1">
        <v>0</v>
      </c>
      <c r="S860" s="1">
        <v>1165146504.8999999</v>
      </c>
      <c r="T860" s="1">
        <v>0</v>
      </c>
      <c r="U860" s="2" t="s">
        <v>0</v>
      </c>
      <c r="V860" s="1">
        <v>0</v>
      </c>
      <c r="W860" s="1">
        <v>477447121.9000001</v>
      </c>
      <c r="X860" s="2" t="s">
        <v>9</v>
      </c>
      <c r="Y860" s="1">
        <v>76391539.504000008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41" t="s">
        <v>1</v>
      </c>
      <c r="AN860" s="2" t="s">
        <v>1</v>
      </c>
      <c r="AO860" s="141" t="s">
        <v>1</v>
      </c>
      <c r="AP860" s="2" t="s">
        <v>1</v>
      </c>
    </row>
    <row r="861" spans="1:42" ht="15" customHeight="1" x14ac:dyDescent="0.25">
      <c r="A861" s="2" t="s">
        <v>196</v>
      </c>
      <c r="B861" s="47">
        <v>44333</v>
      </c>
      <c r="C861" s="2" t="s">
        <v>6</v>
      </c>
      <c r="D861" s="2" t="s">
        <v>33</v>
      </c>
      <c r="E861" s="2" t="s">
        <v>204</v>
      </c>
      <c r="F861" s="2" t="s">
        <v>1506</v>
      </c>
      <c r="G861" s="2" t="s">
        <v>3</v>
      </c>
      <c r="H861" s="2" t="s">
        <v>2724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760</v>
      </c>
      <c r="P861" s="2" t="s">
        <v>1239</v>
      </c>
      <c r="Q861" s="1">
        <v>49308629.600000001</v>
      </c>
      <c r="R861" s="1">
        <v>0</v>
      </c>
      <c r="S861" s="1">
        <v>38837982.399999999</v>
      </c>
      <c r="T861" s="1">
        <v>9026420</v>
      </c>
      <c r="U861" s="2" t="s">
        <v>9</v>
      </c>
      <c r="V861" s="1">
        <v>1444227.2</v>
      </c>
      <c r="W861" s="1">
        <v>0</v>
      </c>
      <c r="X861" s="2" t="s">
        <v>0</v>
      </c>
      <c r="Y861" s="1">
        <v>0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41" t="s">
        <v>1</v>
      </c>
      <c r="AN861" s="2" t="s">
        <v>1</v>
      </c>
      <c r="AO861" s="141" t="s">
        <v>1</v>
      </c>
      <c r="AP861" s="2" t="s">
        <v>1</v>
      </c>
    </row>
    <row r="862" spans="1:42" ht="15" customHeight="1" x14ac:dyDescent="0.25">
      <c r="A862" s="2" t="s">
        <v>195</v>
      </c>
      <c r="B862" s="47">
        <v>44333</v>
      </c>
      <c r="C862" s="2" t="s">
        <v>6</v>
      </c>
      <c r="D862" s="2" t="s">
        <v>33</v>
      </c>
      <c r="E862" s="2" t="s">
        <v>204</v>
      </c>
      <c r="F862" s="2" t="s">
        <v>1506</v>
      </c>
      <c r="G862" s="2" t="s">
        <v>3</v>
      </c>
      <c r="H862" s="2" t="s">
        <v>2725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2</v>
      </c>
      <c r="P862" s="2" t="s">
        <v>1</v>
      </c>
      <c r="Q862" s="1">
        <v>742103517.57599998</v>
      </c>
      <c r="R862" s="1">
        <v>0</v>
      </c>
      <c r="S862" s="1">
        <v>581759175.5</v>
      </c>
      <c r="T862" s="1">
        <v>0</v>
      </c>
      <c r="U862" s="2" t="s">
        <v>0</v>
      </c>
      <c r="V862" s="1">
        <v>0</v>
      </c>
      <c r="W862" s="1">
        <v>138227881.09999999</v>
      </c>
      <c r="X862" s="2" t="s">
        <v>0</v>
      </c>
      <c r="Y862" s="1">
        <v>22116460.976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41" t="s">
        <v>1</v>
      </c>
      <c r="AN862" s="2" t="s">
        <v>1</v>
      </c>
      <c r="AO862" s="141" t="s">
        <v>1</v>
      </c>
      <c r="AP862" s="2" t="s">
        <v>1</v>
      </c>
    </row>
    <row r="863" spans="1:42" ht="15" customHeight="1" x14ac:dyDescent="0.25">
      <c r="A863" s="2" t="s">
        <v>193</v>
      </c>
      <c r="B863" s="47">
        <v>44333</v>
      </c>
      <c r="C863" s="2" t="s">
        <v>6</v>
      </c>
      <c r="D863" s="2" t="s">
        <v>33</v>
      </c>
      <c r="E863" s="2" t="s">
        <v>204</v>
      </c>
      <c r="F863" s="2" t="s">
        <v>1506</v>
      </c>
      <c r="G863" s="2" t="s">
        <v>3</v>
      </c>
      <c r="H863" s="2" t="s">
        <v>2726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1864528639.0120001</v>
      </c>
      <c r="R863" s="1">
        <v>0</v>
      </c>
      <c r="S863" s="1">
        <v>1419663070.2000003</v>
      </c>
      <c r="T863" s="1">
        <v>0</v>
      </c>
      <c r="U863" s="2" t="s">
        <v>0</v>
      </c>
      <c r="V863" s="1">
        <v>0</v>
      </c>
      <c r="W863" s="1">
        <v>383504800.69999999</v>
      </c>
      <c r="X863" s="2" t="s">
        <v>9</v>
      </c>
      <c r="Y863" s="1">
        <v>61360768.112000011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41" t="s">
        <v>1</v>
      </c>
      <c r="AN863" s="2" t="s">
        <v>1</v>
      </c>
      <c r="AO863" s="141" t="s">
        <v>1</v>
      </c>
      <c r="AP863" s="2" t="s">
        <v>1</v>
      </c>
    </row>
    <row r="864" spans="1:42" ht="15" customHeight="1" x14ac:dyDescent="0.25">
      <c r="A864" s="2" t="s">
        <v>191</v>
      </c>
      <c r="B864" s="47">
        <v>44333</v>
      </c>
      <c r="C864" s="2" t="s">
        <v>27</v>
      </c>
      <c r="D864" s="2" t="s">
        <v>33</v>
      </c>
      <c r="E864" s="2" t="s">
        <v>32</v>
      </c>
      <c r="F864" s="2" t="s">
        <v>2325</v>
      </c>
      <c r="G864" s="2" t="s">
        <v>3</v>
      </c>
      <c r="H864" s="2" t="s">
        <v>2727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1187303458.3855999</v>
      </c>
      <c r="R864" s="1">
        <v>0</v>
      </c>
      <c r="S864" s="1">
        <v>789882855.89999998</v>
      </c>
      <c r="T864" s="1">
        <v>0</v>
      </c>
      <c r="U864" s="2" t="s">
        <v>0</v>
      </c>
      <c r="V864" s="1">
        <v>0</v>
      </c>
      <c r="W864" s="1">
        <v>342603967.65999997</v>
      </c>
      <c r="X864" s="2" t="s">
        <v>9</v>
      </c>
      <c r="Y864" s="1">
        <v>54816634.825600006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41" t="s">
        <v>1</v>
      </c>
      <c r="AN864" s="2" t="s">
        <v>1</v>
      </c>
      <c r="AO864" s="141" t="s">
        <v>1</v>
      </c>
      <c r="AP864" s="2" t="s">
        <v>1</v>
      </c>
    </row>
    <row r="865" spans="1:42" ht="15" customHeight="1" x14ac:dyDescent="0.25">
      <c r="A865" s="2" t="s">
        <v>190</v>
      </c>
      <c r="B865" s="47">
        <v>44333</v>
      </c>
      <c r="C865" s="2" t="s">
        <v>27</v>
      </c>
      <c r="D865" s="2" t="s">
        <v>33</v>
      </c>
      <c r="E865" s="2" t="s">
        <v>32</v>
      </c>
      <c r="F865" s="2" t="s">
        <v>2327</v>
      </c>
      <c r="G865" s="2" t="s">
        <v>3</v>
      </c>
      <c r="H865" s="2" t="s">
        <v>2728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1247</v>
      </c>
      <c r="P865" s="2" t="s">
        <v>1248</v>
      </c>
      <c r="Q865" s="1">
        <v>2980000</v>
      </c>
      <c r="R865" s="1">
        <v>0</v>
      </c>
      <c r="S865" s="1">
        <v>2980000</v>
      </c>
      <c r="T865" s="1">
        <v>0</v>
      </c>
      <c r="U865" s="2" t="s">
        <v>0</v>
      </c>
      <c r="V865" s="1">
        <v>0</v>
      </c>
      <c r="W865" s="1">
        <v>0</v>
      </c>
      <c r="X865" s="2" t="s">
        <v>0</v>
      </c>
      <c r="Y865" s="1">
        <v>0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41" t="s">
        <v>1</v>
      </c>
      <c r="AN865" s="2" t="s">
        <v>1</v>
      </c>
      <c r="AO865" s="141" t="s">
        <v>1</v>
      </c>
      <c r="AP865" s="2" t="s">
        <v>1</v>
      </c>
    </row>
    <row r="866" spans="1:42" ht="15" customHeight="1" x14ac:dyDescent="0.25">
      <c r="A866" s="2" t="s">
        <v>189</v>
      </c>
      <c r="B866" s="47">
        <v>44333</v>
      </c>
      <c r="C866" s="2" t="s">
        <v>27</v>
      </c>
      <c r="D866" s="2" t="s">
        <v>33</v>
      </c>
      <c r="E866" s="2" t="s">
        <v>32</v>
      </c>
      <c r="F866" s="2" t="s">
        <v>2325</v>
      </c>
      <c r="G866" s="2" t="s">
        <v>3</v>
      </c>
      <c r="H866" s="2" t="s">
        <v>2729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646874237.90320003</v>
      </c>
      <c r="R866" s="1">
        <v>0</v>
      </c>
      <c r="S866" s="1">
        <v>422293585.70000005</v>
      </c>
      <c r="T866" s="1">
        <v>0</v>
      </c>
      <c r="U866" s="2" t="s">
        <v>0</v>
      </c>
      <c r="V866" s="1">
        <v>0</v>
      </c>
      <c r="W866" s="1">
        <v>193604010.51999998</v>
      </c>
      <c r="X866" s="2" t="s">
        <v>9</v>
      </c>
      <c r="Y866" s="1">
        <v>30976641.683200002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41" t="s">
        <v>1</v>
      </c>
      <c r="AN866" s="2" t="s">
        <v>1</v>
      </c>
      <c r="AO866" s="141" t="s">
        <v>1</v>
      </c>
      <c r="AP866" s="2" t="s">
        <v>1</v>
      </c>
    </row>
    <row r="867" spans="1:42" ht="15" customHeight="1" x14ac:dyDescent="0.25">
      <c r="A867" s="2" t="s">
        <v>188</v>
      </c>
      <c r="B867" s="47">
        <v>44333</v>
      </c>
      <c r="C867" s="2" t="s">
        <v>6</v>
      </c>
      <c r="D867" s="2" t="s">
        <v>26</v>
      </c>
      <c r="E867" s="2" t="s">
        <v>198</v>
      </c>
      <c r="F867" s="2" t="s">
        <v>1772</v>
      </c>
      <c r="G867" s="2" t="s">
        <v>3</v>
      </c>
      <c r="H867" s="2" t="s">
        <v>2730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3416178639.1423998</v>
      </c>
      <c r="R867" s="1">
        <v>0</v>
      </c>
      <c r="S867" s="1">
        <v>2536009578.1500006</v>
      </c>
      <c r="T867" s="1">
        <v>0</v>
      </c>
      <c r="U867" s="2" t="s">
        <v>0</v>
      </c>
      <c r="V867" s="1">
        <v>0</v>
      </c>
      <c r="W867" s="1">
        <v>758766431.88999987</v>
      </c>
      <c r="X867" s="2" t="s">
        <v>9</v>
      </c>
      <c r="Y867" s="1">
        <v>121402629.10240002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41" t="s">
        <v>1</v>
      </c>
      <c r="AN867" s="2" t="s">
        <v>1</v>
      </c>
      <c r="AO867" s="141" t="s">
        <v>1</v>
      </c>
      <c r="AP867" s="2" t="s">
        <v>1</v>
      </c>
    </row>
    <row r="868" spans="1:42" ht="15" customHeight="1" x14ac:dyDescent="0.25">
      <c r="A868" s="2" t="s">
        <v>187</v>
      </c>
      <c r="B868" s="47">
        <v>44333</v>
      </c>
      <c r="C868" s="2" t="s">
        <v>27</v>
      </c>
      <c r="D868" s="2" t="s">
        <v>26</v>
      </c>
      <c r="E868" s="2" t="s">
        <v>251</v>
      </c>
      <c r="F868" s="2" t="s">
        <v>2273</v>
      </c>
      <c r="G868" s="2" t="s">
        <v>3</v>
      </c>
      <c r="H868" s="2" t="s">
        <v>2731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1223900326.6028001</v>
      </c>
      <c r="R868" s="1">
        <v>0</v>
      </c>
      <c r="S868" s="1">
        <v>719245409.49999988</v>
      </c>
      <c r="T868" s="1">
        <v>0</v>
      </c>
      <c r="U868" s="2" t="s">
        <v>0</v>
      </c>
      <c r="V868" s="1">
        <v>0</v>
      </c>
      <c r="W868" s="1">
        <v>435047342.33000004</v>
      </c>
      <c r="X868" s="2" t="s">
        <v>0</v>
      </c>
      <c r="Y868" s="1">
        <v>69607574.772800013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41" t="s">
        <v>1</v>
      </c>
      <c r="AN868" s="2" t="s">
        <v>1</v>
      </c>
      <c r="AO868" s="141" t="s">
        <v>1</v>
      </c>
      <c r="AP868" s="2" t="s">
        <v>1</v>
      </c>
    </row>
    <row r="869" spans="1:42" ht="15" customHeight="1" x14ac:dyDescent="0.25">
      <c r="A869" s="2" t="s">
        <v>186</v>
      </c>
      <c r="B869" s="47">
        <v>44333</v>
      </c>
      <c r="C869" s="2" t="s">
        <v>6</v>
      </c>
      <c r="D869" s="2" t="s">
        <v>24</v>
      </c>
      <c r="E869" s="2" t="s">
        <v>194</v>
      </c>
      <c r="F869" s="2" t="s">
        <v>1137</v>
      </c>
      <c r="G869" s="2" t="s">
        <v>3</v>
      </c>
      <c r="H869" s="2" t="s">
        <v>2732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2733</v>
      </c>
      <c r="P869" s="2" t="s">
        <v>2734</v>
      </c>
      <c r="Q869" s="1">
        <v>79347182.819999993</v>
      </c>
      <c r="R869" s="1">
        <v>0</v>
      </c>
      <c r="S869" s="1">
        <v>40619701.799999997</v>
      </c>
      <c r="T869" s="1">
        <v>33385759.5</v>
      </c>
      <c r="U869" s="2" t="s">
        <v>9</v>
      </c>
      <c r="V869" s="1">
        <v>5341721.5199999996</v>
      </c>
      <c r="W869" s="1">
        <v>0</v>
      </c>
      <c r="X869" s="2" t="s">
        <v>0</v>
      </c>
      <c r="Y869" s="1">
        <v>0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41" t="s">
        <v>1</v>
      </c>
      <c r="AN869" s="2" t="s">
        <v>1</v>
      </c>
      <c r="AO869" s="141" t="s">
        <v>1</v>
      </c>
      <c r="AP869" s="2" t="s">
        <v>1</v>
      </c>
    </row>
    <row r="870" spans="1:42" ht="15" customHeight="1" x14ac:dyDescent="0.25">
      <c r="A870" s="2" t="s">
        <v>184</v>
      </c>
      <c r="B870" s="47">
        <v>44333</v>
      </c>
      <c r="C870" s="2" t="s">
        <v>6</v>
      </c>
      <c r="D870" s="2" t="s">
        <v>24</v>
      </c>
      <c r="E870" s="2" t="s">
        <v>194</v>
      </c>
      <c r="F870" s="2" t="s">
        <v>1137</v>
      </c>
      <c r="G870" s="2" t="s">
        <v>3</v>
      </c>
      <c r="H870" s="2" t="s">
        <v>2735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589138344.60799992</v>
      </c>
      <c r="R870" s="1">
        <v>0</v>
      </c>
      <c r="S870" s="1">
        <v>515576136.90000004</v>
      </c>
      <c r="T870" s="1">
        <v>0</v>
      </c>
      <c r="U870" s="2" t="s">
        <v>0</v>
      </c>
      <c r="V870" s="1">
        <v>0</v>
      </c>
      <c r="W870" s="1">
        <v>63415696.299999997</v>
      </c>
      <c r="X870" s="2" t="s">
        <v>9</v>
      </c>
      <c r="Y870" s="1">
        <v>10146511.408000002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41" t="s">
        <v>1</v>
      </c>
      <c r="AN870" s="2" t="s">
        <v>1</v>
      </c>
      <c r="AO870" s="141" t="s">
        <v>1</v>
      </c>
      <c r="AP870" s="2" t="s">
        <v>1</v>
      </c>
    </row>
    <row r="871" spans="1:42" ht="15" customHeight="1" x14ac:dyDescent="0.25">
      <c r="A871" s="2" t="s">
        <v>182</v>
      </c>
      <c r="B871" s="47">
        <v>44333</v>
      </c>
      <c r="C871" s="2" t="s">
        <v>6</v>
      </c>
      <c r="D871" s="2" t="s">
        <v>24</v>
      </c>
      <c r="E871" s="2" t="s">
        <v>194</v>
      </c>
      <c r="F871" s="2" t="s">
        <v>1137</v>
      </c>
      <c r="G871" s="2" t="s">
        <v>3</v>
      </c>
      <c r="H871" s="2" t="s">
        <v>2736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</v>
      </c>
      <c r="P871" s="2" t="s">
        <v>1</v>
      </c>
      <c r="Q871" s="1">
        <v>2152625326.0768003</v>
      </c>
      <c r="R871" s="1">
        <v>0</v>
      </c>
      <c r="S871" s="1">
        <v>1588165374.8499999</v>
      </c>
      <c r="T871" s="1">
        <v>0</v>
      </c>
      <c r="U871" s="2" t="s">
        <v>0</v>
      </c>
      <c r="V871" s="1">
        <v>0</v>
      </c>
      <c r="W871" s="1">
        <v>486603406.22999996</v>
      </c>
      <c r="X871" s="2" t="s">
        <v>9</v>
      </c>
      <c r="Y871" s="1">
        <v>77856544.996800005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41" t="s">
        <v>1</v>
      </c>
      <c r="AN871" s="2" t="s">
        <v>1</v>
      </c>
      <c r="AO871" s="141" t="s">
        <v>1</v>
      </c>
      <c r="AP871" s="2" t="s">
        <v>1</v>
      </c>
    </row>
    <row r="872" spans="1:42" ht="15" customHeight="1" x14ac:dyDescent="0.25">
      <c r="A872" s="2" t="s">
        <v>180</v>
      </c>
      <c r="B872" s="47">
        <v>44333</v>
      </c>
      <c r="C872" s="2" t="s">
        <v>27</v>
      </c>
      <c r="D872" s="2" t="s">
        <v>24</v>
      </c>
      <c r="E872" s="2" t="s">
        <v>356</v>
      </c>
      <c r="F872" s="2" t="s">
        <v>1116</v>
      </c>
      <c r="G872" s="2" t="s">
        <v>3</v>
      </c>
      <c r="H872" s="2" t="s">
        <v>2737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2298891.2000000002</v>
      </c>
      <c r="R872" s="1">
        <v>0</v>
      </c>
      <c r="S872" s="1">
        <v>1490000</v>
      </c>
      <c r="T872" s="1">
        <v>0</v>
      </c>
      <c r="U872" s="2" t="s">
        <v>0</v>
      </c>
      <c r="V872" s="1">
        <v>0</v>
      </c>
      <c r="W872" s="1">
        <v>697320</v>
      </c>
      <c r="X872" s="2" t="s">
        <v>0</v>
      </c>
      <c r="Y872" s="1">
        <v>111571.2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41" t="s">
        <v>1</v>
      </c>
      <c r="AN872" s="2" t="s">
        <v>1</v>
      </c>
      <c r="AO872" s="141" t="s">
        <v>1</v>
      </c>
      <c r="AP872" s="2" t="s">
        <v>1</v>
      </c>
    </row>
    <row r="873" spans="1:42" ht="15" customHeight="1" x14ac:dyDescent="0.25">
      <c r="A873" s="2" t="s">
        <v>179</v>
      </c>
      <c r="B873" s="47">
        <v>44333</v>
      </c>
      <c r="C873" s="2" t="s">
        <v>6</v>
      </c>
      <c r="D873" s="2" t="s">
        <v>22</v>
      </c>
      <c r="E873" s="2" t="s">
        <v>192</v>
      </c>
      <c r="F873" s="2" t="s">
        <v>2738</v>
      </c>
      <c r="G873" s="2" t="s">
        <v>3</v>
      </c>
      <c r="H873" s="2" t="s">
        <v>2739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98</v>
      </c>
      <c r="P873" s="2" t="s">
        <v>1</v>
      </c>
      <c r="Q873" s="1">
        <v>0</v>
      </c>
      <c r="R873" s="1">
        <v>0</v>
      </c>
      <c r="S873" s="1">
        <v>0</v>
      </c>
      <c r="T873" s="1">
        <v>0</v>
      </c>
      <c r="U873" s="2" t="s">
        <v>0</v>
      </c>
      <c r="V873" s="1">
        <v>0</v>
      </c>
      <c r="W873" s="1">
        <v>0</v>
      </c>
      <c r="X873" s="2" t="s">
        <v>0</v>
      </c>
      <c r="Y873" s="1">
        <v>0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41" t="s">
        <v>1</v>
      </c>
      <c r="AN873" s="2" t="s">
        <v>1</v>
      </c>
      <c r="AO873" s="141" t="s">
        <v>1</v>
      </c>
      <c r="AP873" s="2" t="s">
        <v>1</v>
      </c>
    </row>
    <row r="874" spans="1:42" ht="15" customHeight="1" x14ac:dyDescent="0.25">
      <c r="A874" s="2" t="s">
        <v>177</v>
      </c>
      <c r="B874" s="47">
        <v>44333</v>
      </c>
      <c r="C874" s="2" t="s">
        <v>27</v>
      </c>
      <c r="D874" s="2" t="s">
        <v>973</v>
      </c>
      <c r="E874" s="2" t="s">
        <v>985</v>
      </c>
      <c r="F874" s="2" t="s">
        <v>2740</v>
      </c>
      <c r="G874" s="2" t="s">
        <v>3</v>
      </c>
      <c r="H874" s="2" t="s">
        <v>2741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85113806.400000006</v>
      </c>
      <c r="R874" s="1">
        <v>0</v>
      </c>
      <c r="S874" s="1">
        <v>5960000</v>
      </c>
      <c r="T874" s="1">
        <v>0</v>
      </c>
      <c r="U874" s="2" t="s">
        <v>0</v>
      </c>
      <c r="V874" s="1">
        <v>0</v>
      </c>
      <c r="W874" s="1">
        <v>68236040</v>
      </c>
      <c r="X874" s="2" t="s">
        <v>9</v>
      </c>
      <c r="Y874" s="1">
        <v>10917766.4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41" t="s">
        <v>1</v>
      </c>
      <c r="AN874" s="2" t="s">
        <v>1</v>
      </c>
      <c r="AO874" s="141" t="s">
        <v>1</v>
      </c>
      <c r="AP874" s="2" t="s">
        <v>1</v>
      </c>
    </row>
    <row r="875" spans="1:42" ht="15" customHeight="1" x14ac:dyDescent="0.25">
      <c r="A875" s="2" t="s">
        <v>176</v>
      </c>
      <c r="B875" s="47">
        <v>44333</v>
      </c>
      <c r="C875" s="2" t="s">
        <v>6</v>
      </c>
      <c r="D875" s="2" t="s">
        <v>973</v>
      </c>
      <c r="E875" s="2" t="s">
        <v>974</v>
      </c>
      <c r="F875" s="2" t="s">
        <v>875</v>
      </c>
      <c r="G875" s="2" t="s">
        <v>3</v>
      </c>
      <c r="H875" s="2" t="s">
        <v>2742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1">
        <v>519951711.19999993</v>
      </c>
      <c r="R875" s="1">
        <v>0</v>
      </c>
      <c r="S875" s="1">
        <v>419604264</v>
      </c>
      <c r="T875" s="1">
        <v>0</v>
      </c>
      <c r="U875" s="2" t="s">
        <v>0</v>
      </c>
      <c r="V875" s="1">
        <v>0</v>
      </c>
      <c r="W875" s="1">
        <v>86506420</v>
      </c>
      <c r="X875" s="2" t="s">
        <v>0</v>
      </c>
      <c r="Y875" s="1">
        <v>13841027.199999999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41" t="s">
        <v>1</v>
      </c>
      <c r="AN875" s="2" t="s">
        <v>1</v>
      </c>
      <c r="AO875" s="141" t="s">
        <v>1</v>
      </c>
      <c r="AP875" s="2" t="s">
        <v>1</v>
      </c>
    </row>
    <row r="876" spans="1:42" ht="15" customHeight="1" x14ac:dyDescent="0.25">
      <c r="A876" s="2" t="s">
        <v>174</v>
      </c>
      <c r="B876" s="47">
        <v>44333</v>
      </c>
      <c r="C876" s="2" t="s">
        <v>6</v>
      </c>
      <c r="D876" s="2" t="s">
        <v>19</v>
      </c>
      <c r="E876" s="2" t="s">
        <v>185</v>
      </c>
      <c r="F876" s="2" t="s">
        <v>1491</v>
      </c>
      <c r="G876" s="2" t="s">
        <v>3</v>
      </c>
      <c r="H876" s="2" t="s">
        <v>2743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2744</v>
      </c>
      <c r="P876" s="2" t="s">
        <v>2745</v>
      </c>
      <c r="Q876" s="1">
        <v>37846000</v>
      </c>
      <c r="R876" s="1">
        <v>0</v>
      </c>
      <c r="S876" s="1">
        <v>37846000</v>
      </c>
      <c r="T876" s="1">
        <v>0</v>
      </c>
      <c r="U876" s="2" t="s">
        <v>0</v>
      </c>
      <c r="V876" s="1">
        <v>0</v>
      </c>
      <c r="W876" s="1">
        <v>0</v>
      </c>
      <c r="X876" s="2" t="s">
        <v>0</v>
      </c>
      <c r="Y876" s="1">
        <v>0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41" t="s">
        <v>1</v>
      </c>
      <c r="AN876" s="2" t="s">
        <v>1</v>
      </c>
      <c r="AO876" s="141" t="s">
        <v>1</v>
      </c>
      <c r="AP876" s="2" t="s">
        <v>1</v>
      </c>
    </row>
    <row r="877" spans="1:42" ht="15" customHeight="1" x14ac:dyDescent="0.25">
      <c r="A877" s="2" t="s">
        <v>173</v>
      </c>
      <c r="B877" s="47">
        <v>44333</v>
      </c>
      <c r="C877" s="2" t="s">
        <v>6</v>
      </c>
      <c r="D877" s="2" t="s">
        <v>19</v>
      </c>
      <c r="E877" s="2" t="s">
        <v>185</v>
      </c>
      <c r="F877" s="2" t="s">
        <v>1491</v>
      </c>
      <c r="G877" s="2" t="s">
        <v>3</v>
      </c>
      <c r="H877" s="2" t="s">
        <v>2746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1033</v>
      </c>
      <c r="P877" s="2" t="s">
        <v>1034</v>
      </c>
      <c r="Q877" s="1">
        <v>70167219.512000009</v>
      </c>
      <c r="R877" s="1">
        <v>0</v>
      </c>
      <c r="S877" s="1">
        <v>61557748</v>
      </c>
      <c r="T877" s="1">
        <v>7421958.2000000002</v>
      </c>
      <c r="U877" s="2" t="s">
        <v>9</v>
      </c>
      <c r="V877" s="1">
        <v>1187513.3119999999</v>
      </c>
      <c r="W877" s="1">
        <v>0</v>
      </c>
      <c r="X877" s="2" t="s">
        <v>0</v>
      </c>
      <c r="Y877" s="1">
        <v>0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41" t="s">
        <v>1</v>
      </c>
      <c r="AN877" s="2" t="s">
        <v>1</v>
      </c>
      <c r="AO877" s="141" t="s">
        <v>1</v>
      </c>
      <c r="AP877" s="2" t="s">
        <v>1</v>
      </c>
    </row>
    <row r="878" spans="1:42" ht="15" customHeight="1" x14ac:dyDescent="0.25">
      <c r="A878" s="2" t="s">
        <v>172</v>
      </c>
      <c r="B878" s="47">
        <v>44333</v>
      </c>
      <c r="C878" s="2" t="s">
        <v>6</v>
      </c>
      <c r="D878" s="2" t="s">
        <v>19</v>
      </c>
      <c r="E878" s="2" t="s">
        <v>185</v>
      </c>
      <c r="F878" s="2" t="s">
        <v>1491</v>
      </c>
      <c r="G878" s="2" t="s">
        <v>3</v>
      </c>
      <c r="H878" s="2" t="s">
        <v>2747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2748</v>
      </c>
      <c r="P878" s="2" t="s">
        <v>2749</v>
      </c>
      <c r="Q878" s="1">
        <v>21258426</v>
      </c>
      <c r="R878" s="1">
        <v>0</v>
      </c>
      <c r="S878" s="1">
        <v>9488022</v>
      </c>
      <c r="T878" s="1">
        <v>0</v>
      </c>
      <c r="U878" s="2" t="s">
        <v>0</v>
      </c>
      <c r="V878" s="1">
        <v>0</v>
      </c>
      <c r="W878" s="1">
        <v>10146900</v>
      </c>
      <c r="X878" s="2" t="s">
        <v>9</v>
      </c>
      <c r="Y878" s="1">
        <v>1623504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41" t="s">
        <v>1</v>
      </c>
      <c r="AN878" s="2" t="s">
        <v>1</v>
      </c>
      <c r="AO878" s="141" t="s">
        <v>1</v>
      </c>
      <c r="AP878" s="2" t="s">
        <v>1</v>
      </c>
    </row>
    <row r="879" spans="1:42" ht="15" customHeight="1" x14ac:dyDescent="0.25">
      <c r="A879" s="2" t="s">
        <v>171</v>
      </c>
      <c r="B879" s="47">
        <v>44333</v>
      </c>
      <c r="C879" s="2" t="s">
        <v>6</v>
      </c>
      <c r="D879" s="2" t="s">
        <v>19</v>
      </c>
      <c r="E879" s="2" t="s">
        <v>185</v>
      </c>
      <c r="F879" s="2" t="s">
        <v>1491</v>
      </c>
      <c r="G879" s="2" t="s">
        <v>3</v>
      </c>
      <c r="H879" s="2" t="s">
        <v>2750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288053510.36400002</v>
      </c>
      <c r="R879" s="1">
        <v>0</v>
      </c>
      <c r="S879" s="1">
        <v>193885594.40000001</v>
      </c>
      <c r="T879" s="1">
        <v>0</v>
      </c>
      <c r="U879" s="2" t="s">
        <v>0</v>
      </c>
      <c r="V879" s="1">
        <v>0</v>
      </c>
      <c r="W879" s="1">
        <v>81179237.900000006</v>
      </c>
      <c r="X879" s="2" t="s">
        <v>9</v>
      </c>
      <c r="Y879" s="1">
        <v>12988678.063999999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41" t="s">
        <v>1</v>
      </c>
      <c r="AN879" s="2" t="s">
        <v>1</v>
      </c>
      <c r="AO879" s="141" t="s">
        <v>1</v>
      </c>
      <c r="AP879" s="2" t="s">
        <v>1</v>
      </c>
    </row>
    <row r="880" spans="1:42" ht="15" customHeight="1" x14ac:dyDescent="0.25">
      <c r="A880" s="2" t="s">
        <v>170</v>
      </c>
      <c r="B880" s="47">
        <v>44333</v>
      </c>
      <c r="C880" s="2" t="s">
        <v>6</v>
      </c>
      <c r="D880" s="2" t="s">
        <v>19</v>
      </c>
      <c r="E880" s="2" t="s">
        <v>185</v>
      </c>
      <c r="F880" s="2" t="s">
        <v>1491</v>
      </c>
      <c r="G880" s="2" t="s">
        <v>3</v>
      </c>
      <c r="H880" s="2" t="s">
        <v>2751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1171235758.6856</v>
      </c>
      <c r="R880" s="1">
        <v>0</v>
      </c>
      <c r="S880" s="1">
        <v>932599766.5</v>
      </c>
      <c r="T880" s="1">
        <v>0</v>
      </c>
      <c r="U880" s="2" t="s">
        <v>0</v>
      </c>
      <c r="V880" s="1">
        <v>0</v>
      </c>
      <c r="W880" s="1">
        <v>205720682.91</v>
      </c>
      <c r="X880" s="2" t="s">
        <v>9</v>
      </c>
      <c r="Y880" s="1">
        <v>32915309.2656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41" t="s">
        <v>1</v>
      </c>
      <c r="AN880" s="2" t="s">
        <v>1</v>
      </c>
      <c r="AO880" s="141" t="s">
        <v>1</v>
      </c>
      <c r="AP880" s="2" t="s">
        <v>1</v>
      </c>
    </row>
    <row r="881" spans="1:44" ht="15" customHeight="1" x14ac:dyDescent="0.25">
      <c r="A881" s="2" t="s">
        <v>169</v>
      </c>
      <c r="B881" s="47">
        <v>44333</v>
      </c>
      <c r="C881" s="2" t="s">
        <v>6</v>
      </c>
      <c r="D881" s="2" t="s">
        <v>17</v>
      </c>
      <c r="E881" s="2" t="s">
        <v>183</v>
      </c>
      <c r="F881" s="2" t="s">
        <v>2752</v>
      </c>
      <c r="G881" s="2" t="s">
        <v>3</v>
      </c>
      <c r="H881" s="2" t="s">
        <v>2753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98</v>
      </c>
      <c r="P881" s="2" t="s">
        <v>1</v>
      </c>
      <c r="Q881" s="1">
        <v>0</v>
      </c>
      <c r="R881" s="1">
        <v>0</v>
      </c>
      <c r="S881" s="1">
        <v>0</v>
      </c>
      <c r="T881" s="1">
        <v>0</v>
      </c>
      <c r="U881" s="2" t="s">
        <v>0</v>
      </c>
      <c r="V881" s="1">
        <v>0</v>
      </c>
      <c r="W881" s="1">
        <v>0</v>
      </c>
      <c r="X881" s="2" t="s">
        <v>9</v>
      </c>
      <c r="Y881" s="1">
        <v>0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41" t="s">
        <v>1</v>
      </c>
      <c r="AN881" s="2" t="s">
        <v>1</v>
      </c>
      <c r="AO881" s="141" t="s">
        <v>1</v>
      </c>
      <c r="AP881" s="2" t="s">
        <v>1</v>
      </c>
    </row>
    <row r="882" spans="1:44" ht="15" customHeight="1" x14ac:dyDescent="0.25">
      <c r="A882" s="2" t="s">
        <v>168</v>
      </c>
      <c r="B882" s="47">
        <v>44333</v>
      </c>
      <c r="C882" s="2" t="s">
        <v>6</v>
      </c>
      <c r="D882" s="2" t="s">
        <v>14</v>
      </c>
      <c r="E882" s="2" t="s">
        <v>181</v>
      </c>
      <c r="F882" s="2" t="s">
        <v>2754</v>
      </c>
      <c r="G882" s="2" t="s">
        <v>3</v>
      </c>
      <c r="H882" s="2" t="s">
        <v>2755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1257408551.3999999</v>
      </c>
      <c r="R882" s="1">
        <v>0</v>
      </c>
      <c r="S882" s="1">
        <v>1194277012.9999998</v>
      </c>
      <c r="T882" s="1">
        <v>0</v>
      </c>
      <c r="U882" s="2" t="s">
        <v>0</v>
      </c>
      <c r="V882" s="1">
        <v>0</v>
      </c>
      <c r="W882" s="1">
        <v>54423740</v>
      </c>
      <c r="X882" s="2" t="s">
        <v>0</v>
      </c>
      <c r="Y882" s="1">
        <v>8707798.4000000004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41" t="s">
        <v>1</v>
      </c>
      <c r="AN882" s="2" t="s">
        <v>1</v>
      </c>
      <c r="AO882" s="141" t="s">
        <v>1</v>
      </c>
      <c r="AP882" s="2" t="s">
        <v>1</v>
      </c>
    </row>
    <row r="883" spans="1:44" ht="15" customHeight="1" x14ac:dyDescent="0.25">
      <c r="A883" s="2" t="s">
        <v>167</v>
      </c>
      <c r="B883" s="47">
        <v>44333</v>
      </c>
      <c r="C883" s="2" t="s">
        <v>6</v>
      </c>
      <c r="D883" s="2" t="s">
        <v>10</v>
      </c>
      <c r="E883" s="2" t="s">
        <v>178</v>
      </c>
      <c r="F883" s="2" t="s">
        <v>2756</v>
      </c>
      <c r="G883" s="2" t="s">
        <v>3</v>
      </c>
      <c r="H883" s="2" t="s">
        <v>2757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972</v>
      </c>
      <c r="P883" s="2" t="s">
        <v>1494</v>
      </c>
      <c r="Q883" s="1">
        <v>18065236.800000001</v>
      </c>
      <c r="R883" s="1">
        <v>0</v>
      </c>
      <c r="S883" s="1">
        <v>0</v>
      </c>
      <c r="T883" s="1">
        <v>15573480</v>
      </c>
      <c r="U883" s="2" t="s">
        <v>9</v>
      </c>
      <c r="V883" s="1">
        <v>2491756.7999999998</v>
      </c>
      <c r="W883" s="1">
        <v>0</v>
      </c>
      <c r="X883" s="2" t="s">
        <v>0</v>
      </c>
      <c r="Y883" s="1">
        <v>0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41" t="s">
        <v>1</v>
      </c>
      <c r="AN883" s="2" t="s">
        <v>1</v>
      </c>
      <c r="AO883" s="141" t="s">
        <v>1</v>
      </c>
      <c r="AP883" s="2" t="s">
        <v>1</v>
      </c>
    </row>
    <row r="884" spans="1:44" ht="15" customHeight="1" x14ac:dyDescent="0.25">
      <c r="A884" s="2" t="s">
        <v>166</v>
      </c>
      <c r="B884" s="47">
        <v>44333</v>
      </c>
      <c r="C884" s="2" t="s">
        <v>6</v>
      </c>
      <c r="D884" s="2" t="s">
        <v>10</v>
      </c>
      <c r="E884" s="2" t="s">
        <v>178</v>
      </c>
      <c r="F884" s="2" t="s">
        <v>2756</v>
      </c>
      <c r="G884" s="2" t="s">
        <v>3</v>
      </c>
      <c r="H884" s="2" t="s">
        <v>2758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43524953.267999999</v>
      </c>
      <c r="R884" s="1">
        <v>0</v>
      </c>
      <c r="S884" s="1">
        <v>11140319.999999996</v>
      </c>
      <c r="T884" s="1">
        <v>0</v>
      </c>
      <c r="U884" s="2" t="s">
        <v>0</v>
      </c>
      <c r="V884" s="1">
        <v>0</v>
      </c>
      <c r="W884" s="1">
        <v>27917787.300000001</v>
      </c>
      <c r="X884" s="2" t="s">
        <v>0</v>
      </c>
      <c r="Y884" s="1">
        <v>4466845.9679999994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41" t="s">
        <v>1</v>
      </c>
      <c r="AN884" s="2" t="s">
        <v>1</v>
      </c>
      <c r="AO884" s="141" t="s">
        <v>1</v>
      </c>
      <c r="AP884" s="2" t="s">
        <v>1</v>
      </c>
    </row>
    <row r="885" spans="1:44" ht="15" customHeight="1" x14ac:dyDescent="0.25">
      <c r="A885" s="2" t="s">
        <v>165</v>
      </c>
      <c r="B885" s="47">
        <v>44333</v>
      </c>
      <c r="C885" s="2" t="s">
        <v>6</v>
      </c>
      <c r="D885" s="2" t="s">
        <v>10</v>
      </c>
      <c r="E885" s="2" t="s">
        <v>178</v>
      </c>
      <c r="F885" s="2" t="s">
        <v>2756</v>
      </c>
      <c r="G885" s="2" t="s">
        <v>3</v>
      </c>
      <c r="H885" s="2" t="s">
        <v>2759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62482360.299999997</v>
      </c>
      <c r="R885" s="1">
        <v>0</v>
      </c>
      <c r="S885" s="1">
        <v>37645252.299999997</v>
      </c>
      <c r="T885" s="1">
        <v>0</v>
      </c>
      <c r="U885" s="2" t="s">
        <v>0</v>
      </c>
      <c r="V885" s="1">
        <v>0</v>
      </c>
      <c r="W885" s="1">
        <v>21411300</v>
      </c>
      <c r="X885" s="2" t="s">
        <v>0</v>
      </c>
      <c r="Y885" s="1">
        <v>3425808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41" t="s">
        <v>1</v>
      </c>
      <c r="AN885" s="2" t="s">
        <v>1</v>
      </c>
      <c r="AO885" s="141" t="s">
        <v>1</v>
      </c>
      <c r="AP885" s="2" t="s">
        <v>1</v>
      </c>
    </row>
    <row r="886" spans="1:44" ht="15" customHeight="1" x14ac:dyDescent="0.25">
      <c r="A886" s="2" t="s">
        <v>164</v>
      </c>
      <c r="B886" s="47">
        <v>44333</v>
      </c>
      <c r="C886" s="2" t="s">
        <v>6</v>
      </c>
      <c r="D886" s="2" t="s">
        <v>278</v>
      </c>
      <c r="E886" s="2" t="s">
        <v>202</v>
      </c>
      <c r="F886" s="2" t="s">
        <v>2760</v>
      </c>
      <c r="G886" s="2" t="s">
        <v>3</v>
      </c>
      <c r="H886" s="2" t="s">
        <v>2761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509246607.1559999</v>
      </c>
      <c r="R886" s="1">
        <v>0</v>
      </c>
      <c r="S886" s="1">
        <v>463137492.69999993</v>
      </c>
      <c r="T886" s="1">
        <v>0</v>
      </c>
      <c r="U886" s="2" t="s">
        <v>0</v>
      </c>
      <c r="V886" s="1">
        <v>0</v>
      </c>
      <c r="W886" s="1">
        <v>39749236.600000001</v>
      </c>
      <c r="X886" s="2" t="s">
        <v>0</v>
      </c>
      <c r="Y886" s="1">
        <v>6359877.8560000006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41" t="s">
        <v>1</v>
      </c>
      <c r="AN886" s="2" t="s">
        <v>1</v>
      </c>
      <c r="AO886" s="141" t="s">
        <v>1</v>
      </c>
      <c r="AP886" s="2" t="s">
        <v>1</v>
      </c>
    </row>
    <row r="887" spans="1:44" ht="15" customHeight="1" x14ac:dyDescent="0.25">
      <c r="A887" s="2" t="s">
        <v>163</v>
      </c>
      <c r="B887" s="47">
        <v>44333</v>
      </c>
      <c r="C887" s="2" t="s">
        <v>6</v>
      </c>
      <c r="D887" s="2" t="s">
        <v>7</v>
      </c>
      <c r="E887" s="2" t="s">
        <v>741</v>
      </c>
      <c r="F887" s="2" t="s">
        <v>2762</v>
      </c>
      <c r="G887" s="2" t="s">
        <v>3</v>
      </c>
      <c r="H887" s="2" t="s">
        <v>2763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302845718.40000004</v>
      </c>
      <c r="R887" s="1">
        <v>0</v>
      </c>
      <c r="S887" s="1">
        <v>234615400</v>
      </c>
      <c r="T887" s="1">
        <v>0</v>
      </c>
      <c r="U887" s="2" t="s">
        <v>0</v>
      </c>
      <c r="V887" s="1">
        <v>0</v>
      </c>
      <c r="W887" s="1">
        <v>58819240</v>
      </c>
      <c r="X887" s="2" t="s">
        <v>0</v>
      </c>
      <c r="Y887" s="1">
        <v>9411078.4000000004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41" t="s">
        <v>1</v>
      </c>
      <c r="AN887" s="2" t="s">
        <v>1</v>
      </c>
      <c r="AO887" s="141" t="s">
        <v>1</v>
      </c>
      <c r="AP887" s="2" t="s">
        <v>1</v>
      </c>
    </row>
    <row r="888" spans="1:44" ht="15" customHeight="1" x14ac:dyDescent="0.25">
      <c r="A888" s="2" t="s">
        <v>162</v>
      </c>
      <c r="B888" s="47">
        <v>44333</v>
      </c>
      <c r="C888" s="2" t="s">
        <v>6</v>
      </c>
      <c r="D888" s="2" t="s">
        <v>5</v>
      </c>
      <c r="E888" s="2" t="s">
        <v>175</v>
      </c>
      <c r="F888" s="2" t="s">
        <v>1243</v>
      </c>
      <c r="G888" s="2" t="s">
        <v>3</v>
      </c>
      <c r="H888" s="2" t="s">
        <v>2764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611046381.82000005</v>
      </c>
      <c r="R888" s="1">
        <v>0</v>
      </c>
      <c r="S888" s="1">
        <v>452861831.0999999</v>
      </c>
      <c r="T888" s="1">
        <v>0</v>
      </c>
      <c r="U888" s="2" t="s">
        <v>0</v>
      </c>
      <c r="V888" s="1">
        <v>0</v>
      </c>
      <c r="W888" s="1">
        <v>136365992</v>
      </c>
      <c r="X888" s="2" t="s">
        <v>9</v>
      </c>
      <c r="Y888" s="1">
        <v>21818558.719999999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41" t="s">
        <v>1</v>
      </c>
      <c r="AN888" s="2" t="s">
        <v>1</v>
      </c>
      <c r="AO888" s="141" t="s">
        <v>1</v>
      </c>
      <c r="AP888" s="2" t="s">
        <v>1</v>
      </c>
    </row>
    <row r="889" spans="1:44" ht="15" customHeight="1" x14ac:dyDescent="0.25">
      <c r="A889" s="2" t="s">
        <v>161</v>
      </c>
      <c r="B889" s="46">
        <v>44333</v>
      </c>
      <c r="C889" s="2" t="s">
        <v>6</v>
      </c>
      <c r="D889" s="2" t="s">
        <v>959</v>
      </c>
      <c r="E889" s="2" t="s">
        <v>873</v>
      </c>
      <c r="F889" s="59" t="s">
        <v>2765</v>
      </c>
      <c r="G889" s="2" t="s">
        <v>3</v>
      </c>
      <c r="H889" s="2" t="s">
        <v>1219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98</v>
      </c>
      <c r="P889" s="2" t="s">
        <v>1</v>
      </c>
      <c r="Q889" s="1">
        <v>0</v>
      </c>
      <c r="R889" s="1">
        <v>0</v>
      </c>
      <c r="S889" s="1">
        <v>0</v>
      </c>
      <c r="T889" s="1">
        <v>0</v>
      </c>
      <c r="U889" s="2" t="s">
        <v>0</v>
      </c>
      <c r="V889" s="1">
        <v>0</v>
      </c>
      <c r="W889" s="1">
        <v>0</v>
      </c>
      <c r="X889" s="2" t="s">
        <v>9</v>
      </c>
      <c r="Y889" s="1">
        <f>+W889*0.16</f>
        <v>0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140"/>
      <c r="AK889" s="1">
        <v>0</v>
      </c>
      <c r="AL889" s="1">
        <v>0</v>
      </c>
      <c r="AM889" s="140"/>
      <c r="AN889" s="140"/>
      <c r="AO889" s="140"/>
      <c r="AP889" s="140"/>
      <c r="AQ889" s="101"/>
      <c r="AR889" s="7"/>
    </row>
    <row r="890" spans="1:44" ht="15" customHeight="1" x14ac:dyDescent="0.25">
      <c r="A890" s="2" t="s">
        <v>160</v>
      </c>
      <c r="B890" s="47">
        <v>44334</v>
      </c>
      <c r="C890" s="2" t="s">
        <v>6</v>
      </c>
      <c r="D890" s="2" t="s">
        <v>49</v>
      </c>
      <c r="E890" s="2" t="s">
        <v>230</v>
      </c>
      <c r="F890" s="2" t="s">
        <v>1232</v>
      </c>
      <c r="G890" s="2" t="s">
        <v>3</v>
      </c>
      <c r="H890" s="2" t="s">
        <v>2766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2940370344.3799992</v>
      </c>
      <c r="R890" s="1">
        <v>0</v>
      </c>
      <c r="S890" s="1">
        <v>2244279644.8499999</v>
      </c>
      <c r="T890" s="1">
        <v>0</v>
      </c>
      <c r="U890" s="2" t="s">
        <v>0</v>
      </c>
      <c r="V890" s="1">
        <v>0</v>
      </c>
      <c r="W890" s="1">
        <v>600078189.25</v>
      </c>
      <c r="X890" s="2" t="s">
        <v>9</v>
      </c>
      <c r="Y890" s="1">
        <v>96012510.279999986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41" t="s">
        <v>1</v>
      </c>
      <c r="AN890" s="2" t="s">
        <v>1</v>
      </c>
      <c r="AO890" s="141" t="s">
        <v>1</v>
      </c>
      <c r="AP890" s="2" t="s">
        <v>1</v>
      </c>
    </row>
    <row r="891" spans="1:44" ht="15" customHeight="1" x14ac:dyDescent="0.25">
      <c r="A891" s="2" t="s">
        <v>159</v>
      </c>
      <c r="B891" s="47">
        <v>44334</v>
      </c>
      <c r="C891" s="2" t="s">
        <v>27</v>
      </c>
      <c r="D891" s="2" t="s">
        <v>49</v>
      </c>
      <c r="E891" s="2" t="s">
        <v>221</v>
      </c>
      <c r="F891" s="2" t="s">
        <v>2767</v>
      </c>
      <c r="G891" s="2" t="s">
        <v>3</v>
      </c>
      <c r="H891" s="2" t="s">
        <v>2768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2254065034.6348</v>
      </c>
      <c r="R891" s="1">
        <v>0</v>
      </c>
      <c r="S891" s="1">
        <v>1396369164.75</v>
      </c>
      <c r="T891" s="1">
        <v>0</v>
      </c>
      <c r="U891" s="2" t="s">
        <v>0</v>
      </c>
      <c r="V891" s="1">
        <v>0</v>
      </c>
      <c r="W891" s="1">
        <v>739392991.28000009</v>
      </c>
      <c r="X891" s="2" t="s">
        <v>9</v>
      </c>
      <c r="Y891" s="1">
        <v>118302878.60480003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41" t="s">
        <v>1</v>
      </c>
      <c r="AN891" s="2" t="s">
        <v>1</v>
      </c>
      <c r="AO891" s="141" t="s">
        <v>1</v>
      </c>
      <c r="AP891" s="2" t="s">
        <v>1</v>
      </c>
    </row>
    <row r="892" spans="1:44" x14ac:dyDescent="0.25">
      <c r="A892" s="2" t="s">
        <v>158</v>
      </c>
      <c r="B892" s="47">
        <v>44334</v>
      </c>
      <c r="C892" s="2" t="s">
        <v>27</v>
      </c>
      <c r="D892" s="2" t="s">
        <v>49</v>
      </c>
      <c r="E892" s="2" t="s">
        <v>221</v>
      </c>
      <c r="F892" s="2" t="s">
        <v>2769</v>
      </c>
      <c r="G892" s="2" t="s">
        <v>13</v>
      </c>
      <c r="H892" s="2" t="s">
        <v>1</v>
      </c>
      <c r="I892" s="1" t="s">
        <v>2770</v>
      </c>
      <c r="J892" s="1" t="s">
        <v>1</v>
      </c>
      <c r="K892" s="1" t="s">
        <v>2771</v>
      </c>
      <c r="L892" s="1" t="s">
        <v>2772</v>
      </c>
      <c r="M892" s="1">
        <v>92046433.700000003</v>
      </c>
      <c r="N892" s="2" t="s">
        <v>12</v>
      </c>
      <c r="O892" s="2" t="s">
        <v>2773</v>
      </c>
      <c r="P892" s="2" t="s">
        <v>2774</v>
      </c>
      <c r="Q892" s="1">
        <v>-2822656</v>
      </c>
      <c r="R892" s="1">
        <v>0</v>
      </c>
      <c r="S892" s="1">
        <v>-2822656</v>
      </c>
      <c r="T892" s="1">
        <v>0</v>
      </c>
      <c r="U892" s="2" t="s">
        <v>0</v>
      </c>
      <c r="V892" s="1">
        <v>0</v>
      </c>
      <c r="W892" s="1">
        <v>0</v>
      </c>
      <c r="X892" s="2" t="s">
        <v>0</v>
      </c>
      <c r="Y892" s="1">
        <v>0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41" t="s">
        <v>1</v>
      </c>
      <c r="AN892" s="2" t="s">
        <v>1</v>
      </c>
      <c r="AO892" s="141" t="s">
        <v>1</v>
      </c>
      <c r="AP892" s="2" t="s">
        <v>1</v>
      </c>
    </row>
    <row r="893" spans="1:44" ht="15" customHeight="1" x14ac:dyDescent="0.25">
      <c r="A893" s="2" t="s">
        <v>157</v>
      </c>
      <c r="B893" s="47">
        <v>44334</v>
      </c>
      <c r="C893" s="2" t="s">
        <v>27</v>
      </c>
      <c r="D893" s="2" t="s">
        <v>49</v>
      </c>
      <c r="E893" s="2" t="s">
        <v>221</v>
      </c>
      <c r="F893" s="2" t="s">
        <v>2769</v>
      </c>
      <c r="G893" s="2" t="s">
        <v>13</v>
      </c>
      <c r="H893" s="2" t="s">
        <v>1</v>
      </c>
      <c r="I893" s="1" t="s">
        <v>1139</v>
      </c>
      <c r="J893" s="1" t="s">
        <v>1</v>
      </c>
      <c r="K893" s="1" t="s">
        <v>2775</v>
      </c>
      <c r="L893" s="1" t="s">
        <v>2772</v>
      </c>
      <c r="M893" s="1">
        <v>59545394.5</v>
      </c>
      <c r="N893" s="2" t="s">
        <v>12</v>
      </c>
      <c r="O893" s="2" t="s">
        <v>2776</v>
      </c>
      <c r="P893" s="2" t="s">
        <v>2777</v>
      </c>
      <c r="Q893" s="1">
        <v>-319872</v>
      </c>
      <c r="R893" s="1">
        <v>0</v>
      </c>
      <c r="S893" s="1">
        <v>-319872</v>
      </c>
      <c r="T893" s="1">
        <v>0</v>
      </c>
      <c r="U893" s="2" t="s">
        <v>0</v>
      </c>
      <c r="V893" s="1">
        <v>0</v>
      </c>
      <c r="W893" s="1">
        <v>0</v>
      </c>
      <c r="X893" s="2" t="s">
        <v>0</v>
      </c>
      <c r="Y893" s="1">
        <v>0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41" t="s">
        <v>1</v>
      </c>
      <c r="AN893" s="2" t="s">
        <v>1</v>
      </c>
      <c r="AO893" s="141" t="s">
        <v>1</v>
      </c>
      <c r="AP893" s="2" t="s">
        <v>1</v>
      </c>
    </row>
    <row r="894" spans="1:44" ht="15" customHeight="1" x14ac:dyDescent="0.25">
      <c r="A894" s="2" t="s">
        <v>156</v>
      </c>
      <c r="B894" s="47">
        <v>44334</v>
      </c>
      <c r="C894" s="2" t="s">
        <v>27</v>
      </c>
      <c r="D894" s="2" t="s">
        <v>49</v>
      </c>
      <c r="E894" s="2" t="s">
        <v>221</v>
      </c>
      <c r="F894" s="2" t="s">
        <v>2769</v>
      </c>
      <c r="G894" s="2" t="s">
        <v>13</v>
      </c>
      <c r="H894" s="2" t="s">
        <v>1</v>
      </c>
      <c r="I894" s="1" t="s">
        <v>1256</v>
      </c>
      <c r="J894" s="1" t="s">
        <v>1</v>
      </c>
      <c r="K894" s="1" t="s">
        <v>2778</v>
      </c>
      <c r="L894" s="1" t="s">
        <v>2772</v>
      </c>
      <c r="M894" s="1">
        <v>35333788.200000003</v>
      </c>
      <c r="N894" s="2" t="s">
        <v>12</v>
      </c>
      <c r="O894" s="2" t="s">
        <v>2779</v>
      </c>
      <c r="P894" s="2" t="s">
        <v>2780</v>
      </c>
      <c r="Q894" s="1">
        <v>-4433520</v>
      </c>
      <c r="R894" s="1">
        <v>0</v>
      </c>
      <c r="S894" s="1">
        <v>0</v>
      </c>
      <c r="T894" s="1">
        <v>0</v>
      </c>
      <c r="U894" s="2" t="s">
        <v>0</v>
      </c>
      <c r="V894" s="1">
        <v>0</v>
      </c>
      <c r="W894" s="1">
        <v>-3822000</v>
      </c>
      <c r="X894" s="2" t="s">
        <v>9</v>
      </c>
      <c r="Y894" s="1">
        <v>-611520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41" t="s">
        <v>1</v>
      </c>
      <c r="AN894" s="2" t="s">
        <v>1</v>
      </c>
      <c r="AO894" s="141" t="s">
        <v>1</v>
      </c>
      <c r="AP894" s="2" t="s">
        <v>1</v>
      </c>
    </row>
    <row r="895" spans="1:44" ht="15" customHeight="1" x14ac:dyDescent="0.25">
      <c r="A895" s="2" t="s">
        <v>155</v>
      </c>
      <c r="B895" s="47">
        <v>44334</v>
      </c>
      <c r="C895" s="2" t="s">
        <v>6</v>
      </c>
      <c r="D895" s="2" t="s">
        <v>42</v>
      </c>
      <c r="E895" s="2" t="s">
        <v>219</v>
      </c>
      <c r="F895" s="2" t="s">
        <v>1209</v>
      </c>
      <c r="G895" s="2" t="s">
        <v>3</v>
      </c>
      <c r="H895" s="2" t="s">
        <v>2781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1530910699.7339997</v>
      </c>
      <c r="R895" s="1">
        <v>0</v>
      </c>
      <c r="S895" s="1">
        <v>1116780383.1000004</v>
      </c>
      <c r="T895" s="1">
        <v>0</v>
      </c>
      <c r="U895" s="2" t="s">
        <v>0</v>
      </c>
      <c r="V895" s="1">
        <v>0</v>
      </c>
      <c r="W895" s="1">
        <v>357008893.64999998</v>
      </c>
      <c r="X895" s="2" t="s">
        <v>9</v>
      </c>
      <c r="Y895" s="1">
        <v>57121422.98399999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41" t="s">
        <v>1</v>
      </c>
      <c r="AN895" s="2" t="s">
        <v>1</v>
      </c>
      <c r="AO895" s="141" t="s">
        <v>1</v>
      </c>
      <c r="AP895" s="2" t="s">
        <v>1</v>
      </c>
    </row>
    <row r="896" spans="1:44" ht="15" customHeight="1" x14ac:dyDescent="0.25">
      <c r="A896" s="2" t="s">
        <v>154</v>
      </c>
      <c r="B896" s="46">
        <v>44334</v>
      </c>
      <c r="C896" s="2" t="s">
        <v>6</v>
      </c>
      <c r="D896" s="2" t="s">
        <v>42</v>
      </c>
      <c r="E896" s="2" t="s">
        <v>215</v>
      </c>
      <c r="F896" s="59" t="s">
        <v>751</v>
      </c>
      <c r="G896" s="2" t="s">
        <v>991</v>
      </c>
      <c r="H896" s="2" t="s">
        <v>2782</v>
      </c>
      <c r="I896" s="2"/>
      <c r="J896" s="1"/>
      <c r="K896" s="1"/>
      <c r="L896" s="1"/>
      <c r="M896" s="1">
        <v>0</v>
      </c>
      <c r="N896" s="2"/>
      <c r="O896" s="2" t="s">
        <v>2</v>
      </c>
      <c r="P896" s="2"/>
      <c r="Q896" s="1">
        <v>293922810.19999999</v>
      </c>
      <c r="R896" s="1">
        <v>0</v>
      </c>
      <c r="S896" s="1">
        <f>+Q896</f>
        <v>293922810.19999999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140"/>
      <c r="AK896" s="1">
        <v>0</v>
      </c>
      <c r="AL896" s="1">
        <v>0</v>
      </c>
      <c r="AM896" s="140"/>
      <c r="AN896" s="140"/>
      <c r="AO896" s="140"/>
      <c r="AP896" s="140"/>
    </row>
    <row r="897" spans="1:42" ht="15" customHeight="1" x14ac:dyDescent="0.25">
      <c r="A897" s="2" t="s">
        <v>153</v>
      </c>
      <c r="B897" s="46">
        <v>44334</v>
      </c>
      <c r="C897" s="2" t="s">
        <v>6</v>
      </c>
      <c r="D897" s="2" t="s">
        <v>42</v>
      </c>
      <c r="E897" s="2" t="s">
        <v>215</v>
      </c>
      <c r="F897" s="59" t="s">
        <v>751</v>
      </c>
      <c r="G897" s="2" t="s">
        <v>13</v>
      </c>
      <c r="H897" s="140"/>
      <c r="I897" s="2" t="s">
        <v>2783</v>
      </c>
      <c r="J897" s="1"/>
      <c r="K897" s="1"/>
      <c r="L897" s="1"/>
      <c r="M897" s="1">
        <v>0</v>
      </c>
      <c r="N897" s="2"/>
      <c r="O897" s="2" t="s">
        <v>2</v>
      </c>
      <c r="P897" s="2"/>
      <c r="Q897" s="1">
        <v>-33355060</v>
      </c>
      <c r="R897" s="1">
        <v>0</v>
      </c>
      <c r="S897" s="1">
        <f>+Q897</f>
        <v>-33355060</v>
      </c>
      <c r="T897" s="1">
        <v>0</v>
      </c>
      <c r="U897" s="2" t="s">
        <v>0</v>
      </c>
      <c r="V897" s="1">
        <v>0</v>
      </c>
      <c r="W897" s="1">
        <v>0</v>
      </c>
      <c r="X897" s="2" t="s">
        <v>0</v>
      </c>
      <c r="Y897" s="1">
        <v>0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  <c r="AH897" s="1">
        <v>0</v>
      </c>
      <c r="AI897" s="1">
        <v>0</v>
      </c>
      <c r="AJ897" s="140"/>
      <c r="AK897" s="1">
        <v>0</v>
      </c>
      <c r="AL897" s="1">
        <v>0</v>
      </c>
      <c r="AM897" s="140"/>
      <c r="AN897" s="140"/>
      <c r="AO897" s="140"/>
      <c r="AP897" s="140"/>
    </row>
    <row r="898" spans="1:42" ht="15" customHeight="1" x14ac:dyDescent="0.25">
      <c r="A898" s="2" t="s">
        <v>152</v>
      </c>
      <c r="B898" s="47">
        <v>44334</v>
      </c>
      <c r="C898" s="2" t="s">
        <v>35</v>
      </c>
      <c r="D898" s="2" t="s">
        <v>42</v>
      </c>
      <c r="E898" s="2" t="s">
        <v>217</v>
      </c>
      <c r="F898" s="2" t="s">
        <v>2784</v>
      </c>
      <c r="G898" s="2" t="s">
        <v>3</v>
      </c>
      <c r="H898" s="2" t="s">
        <v>2785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462263577.39999998</v>
      </c>
      <c r="R898" s="1">
        <v>0</v>
      </c>
      <c r="S898" s="1">
        <v>440631410.19999999</v>
      </c>
      <c r="T898" s="1">
        <v>0</v>
      </c>
      <c r="U898" s="2" t="s">
        <v>0</v>
      </c>
      <c r="V898" s="1">
        <v>0</v>
      </c>
      <c r="W898" s="1">
        <v>18648420</v>
      </c>
      <c r="X898" s="2" t="s">
        <v>0</v>
      </c>
      <c r="Y898" s="1">
        <v>2983747.2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41" t="s">
        <v>1</v>
      </c>
      <c r="AN898" s="2" t="s">
        <v>1</v>
      </c>
      <c r="AO898" s="141" t="s">
        <v>1</v>
      </c>
      <c r="AP898" s="2" t="s">
        <v>1</v>
      </c>
    </row>
    <row r="899" spans="1:42" ht="15" customHeight="1" x14ac:dyDescent="0.25">
      <c r="A899" s="2" t="s">
        <v>151</v>
      </c>
      <c r="B899" s="47">
        <v>44334</v>
      </c>
      <c r="C899" s="2" t="s">
        <v>27</v>
      </c>
      <c r="D899" s="2" t="s">
        <v>42</v>
      </c>
      <c r="E899" s="2" t="s">
        <v>212</v>
      </c>
      <c r="F899" s="2" t="s">
        <v>2349</v>
      </c>
      <c r="G899" s="2" t="s">
        <v>3</v>
      </c>
      <c r="H899" s="2" t="s">
        <v>2786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1337728499.1199999</v>
      </c>
      <c r="R899" s="1">
        <v>0</v>
      </c>
      <c r="S899" s="1">
        <v>764414488.8499999</v>
      </c>
      <c r="T899" s="1">
        <v>0</v>
      </c>
      <c r="U899" s="2" t="s">
        <v>0</v>
      </c>
      <c r="V899" s="1">
        <v>0</v>
      </c>
      <c r="W899" s="1">
        <v>494236215.75</v>
      </c>
      <c r="X899" s="2" t="s">
        <v>9</v>
      </c>
      <c r="Y899" s="1">
        <v>79077794.519999981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41" t="s">
        <v>1</v>
      </c>
      <c r="AN899" s="2" t="s">
        <v>1</v>
      </c>
      <c r="AO899" s="141" t="s">
        <v>1</v>
      </c>
      <c r="AP899" s="2" t="s">
        <v>1</v>
      </c>
    </row>
    <row r="900" spans="1:42" ht="15" customHeight="1" x14ac:dyDescent="0.25">
      <c r="A900" s="2" t="s">
        <v>150</v>
      </c>
      <c r="B900" s="47">
        <v>44334</v>
      </c>
      <c r="C900" s="2" t="s">
        <v>6</v>
      </c>
      <c r="D900" s="2" t="s">
        <v>38</v>
      </c>
      <c r="E900" s="2" t="s">
        <v>210</v>
      </c>
      <c r="F900" s="2" t="s">
        <v>2787</v>
      </c>
      <c r="G900" s="2" t="s">
        <v>3</v>
      </c>
      <c r="H900" s="2" t="s">
        <v>2788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2758660844.3416004</v>
      </c>
      <c r="R900" s="1">
        <v>0</v>
      </c>
      <c r="S900" s="1">
        <v>2093522765.5500004</v>
      </c>
      <c r="T900" s="1">
        <v>0</v>
      </c>
      <c r="U900" s="2" t="s">
        <v>0</v>
      </c>
      <c r="V900" s="1">
        <v>0</v>
      </c>
      <c r="W900" s="1">
        <v>573394895.50999999</v>
      </c>
      <c r="X900" s="2" t="s">
        <v>9</v>
      </c>
      <c r="Y900" s="1">
        <v>91743183.281599969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41" t="s">
        <v>1</v>
      </c>
      <c r="AN900" s="2" t="s">
        <v>1</v>
      </c>
      <c r="AO900" s="141" t="s">
        <v>1</v>
      </c>
      <c r="AP900" s="2" t="s">
        <v>1</v>
      </c>
    </row>
    <row r="901" spans="1:42" ht="15" customHeight="1" x14ac:dyDescent="0.25">
      <c r="A901" s="2" t="s">
        <v>149</v>
      </c>
      <c r="B901" s="47">
        <v>44334</v>
      </c>
      <c r="C901" s="2" t="s">
        <v>27</v>
      </c>
      <c r="D901" s="2" t="s">
        <v>38</v>
      </c>
      <c r="E901" s="2" t="s">
        <v>4</v>
      </c>
      <c r="F901" s="2" t="s">
        <v>2318</v>
      </c>
      <c r="G901" s="2" t="s">
        <v>3</v>
      </c>
      <c r="H901" s="2" t="s">
        <v>2789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469781065.35000002</v>
      </c>
      <c r="R901" s="1">
        <v>0</v>
      </c>
      <c r="S901" s="1">
        <v>388188846.15000004</v>
      </c>
      <c r="T901" s="1">
        <v>0</v>
      </c>
      <c r="U901" s="2" t="s">
        <v>0</v>
      </c>
      <c r="V901" s="1">
        <v>0</v>
      </c>
      <c r="W901" s="1">
        <v>70338120</v>
      </c>
      <c r="X901" s="2" t="s">
        <v>9</v>
      </c>
      <c r="Y901" s="1">
        <v>11254099.200000001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41" t="s">
        <v>1</v>
      </c>
      <c r="AN901" s="2" t="s">
        <v>1</v>
      </c>
      <c r="AO901" s="141" t="s">
        <v>1</v>
      </c>
      <c r="AP901" s="2" t="s">
        <v>1</v>
      </c>
    </row>
    <row r="902" spans="1:42" ht="15" customHeight="1" x14ac:dyDescent="0.25">
      <c r="A902" s="2" t="s">
        <v>148</v>
      </c>
      <c r="B902" s="47">
        <v>44334</v>
      </c>
      <c r="C902" s="2" t="s">
        <v>27</v>
      </c>
      <c r="D902" s="2" t="s">
        <v>38</v>
      </c>
      <c r="E902" s="2" t="s">
        <v>4</v>
      </c>
      <c r="F902" s="2" t="s">
        <v>2320</v>
      </c>
      <c r="G902" s="2" t="s">
        <v>3</v>
      </c>
      <c r="H902" s="2" t="s">
        <v>2790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978</v>
      </c>
      <c r="P902" s="2" t="s">
        <v>979</v>
      </c>
      <c r="Q902" s="1">
        <v>101113758.90000001</v>
      </c>
      <c r="R902" s="1">
        <v>0</v>
      </c>
      <c r="S902" s="1">
        <v>88686261.299999997</v>
      </c>
      <c r="T902" s="1">
        <v>10713360</v>
      </c>
      <c r="U902" s="2" t="s">
        <v>9</v>
      </c>
      <c r="V902" s="1">
        <v>1714137.6</v>
      </c>
      <c r="W902" s="1">
        <v>0</v>
      </c>
      <c r="X902" s="2" t="s">
        <v>0</v>
      </c>
      <c r="Y902" s="1">
        <v>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41" t="s">
        <v>1</v>
      </c>
      <c r="AN902" s="2" t="s">
        <v>1</v>
      </c>
      <c r="AO902" s="141" t="s">
        <v>1</v>
      </c>
      <c r="AP902" s="2" t="s">
        <v>1</v>
      </c>
    </row>
    <row r="903" spans="1:42" ht="15" customHeight="1" x14ac:dyDescent="0.25">
      <c r="A903" s="2" t="s">
        <v>147</v>
      </c>
      <c r="B903" s="47">
        <v>44334</v>
      </c>
      <c r="C903" s="2" t="s">
        <v>27</v>
      </c>
      <c r="D903" s="2" t="s">
        <v>38</v>
      </c>
      <c r="E903" s="2" t="s">
        <v>4</v>
      </c>
      <c r="F903" s="2" t="s">
        <v>2318</v>
      </c>
      <c r="G903" s="2" t="s">
        <v>3</v>
      </c>
      <c r="H903" s="2" t="s">
        <v>2791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1512303767.2135999</v>
      </c>
      <c r="R903" s="1">
        <v>0</v>
      </c>
      <c r="S903" s="1">
        <v>1094888397.5</v>
      </c>
      <c r="T903" s="1">
        <v>0</v>
      </c>
      <c r="U903" s="2" t="s">
        <v>0</v>
      </c>
      <c r="V903" s="1">
        <v>0</v>
      </c>
      <c r="W903" s="1">
        <v>359840835.96000004</v>
      </c>
      <c r="X903" s="2" t="s">
        <v>9</v>
      </c>
      <c r="Y903" s="1">
        <v>57574533.753599994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41" t="s">
        <v>1</v>
      </c>
      <c r="AN903" s="2" t="s">
        <v>1</v>
      </c>
      <c r="AO903" s="141" t="s">
        <v>1</v>
      </c>
      <c r="AP903" s="2" t="s">
        <v>1</v>
      </c>
    </row>
    <row r="904" spans="1:42" ht="15" customHeight="1" x14ac:dyDescent="0.25">
      <c r="A904" s="2" t="s">
        <v>146</v>
      </c>
      <c r="B904" s="47">
        <v>44334</v>
      </c>
      <c r="C904" s="2" t="s">
        <v>35</v>
      </c>
      <c r="D904" s="2" t="s">
        <v>38</v>
      </c>
      <c r="E904" s="2" t="s">
        <v>208</v>
      </c>
      <c r="F904" s="2" t="s">
        <v>2058</v>
      </c>
      <c r="G904" s="2" t="s">
        <v>3</v>
      </c>
      <c r="H904" s="2" t="s">
        <v>2792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1036381700.2</v>
      </c>
      <c r="R904" s="1">
        <v>0</v>
      </c>
      <c r="S904" s="1">
        <v>983782857.39999998</v>
      </c>
      <c r="T904" s="1">
        <v>0</v>
      </c>
      <c r="U904" s="2" t="s">
        <v>0</v>
      </c>
      <c r="V904" s="1">
        <v>0</v>
      </c>
      <c r="W904" s="1">
        <v>45343830</v>
      </c>
      <c r="X904" s="2" t="s">
        <v>9</v>
      </c>
      <c r="Y904" s="1">
        <v>7255012.7999999989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41" t="s">
        <v>1</v>
      </c>
      <c r="AN904" s="2" t="s">
        <v>1</v>
      </c>
      <c r="AO904" s="141" t="s">
        <v>1</v>
      </c>
      <c r="AP904" s="2" t="s">
        <v>1</v>
      </c>
    </row>
    <row r="905" spans="1:42" ht="15" customHeight="1" x14ac:dyDescent="0.25">
      <c r="A905" s="2" t="s">
        <v>145</v>
      </c>
      <c r="B905" s="47">
        <v>44334</v>
      </c>
      <c r="C905" s="2" t="s">
        <v>6</v>
      </c>
      <c r="D905" s="2" t="s">
        <v>33</v>
      </c>
      <c r="E905" s="2" t="s">
        <v>204</v>
      </c>
      <c r="F905" s="2" t="s">
        <v>1508</v>
      </c>
      <c r="G905" s="2" t="s">
        <v>13</v>
      </c>
      <c r="H905" s="2" t="s">
        <v>1</v>
      </c>
      <c r="I905" s="1" t="s">
        <v>1208</v>
      </c>
      <c r="J905" s="1" t="s">
        <v>1</v>
      </c>
      <c r="K905" s="1" t="s">
        <v>2793</v>
      </c>
      <c r="L905" s="1" t="s">
        <v>2794</v>
      </c>
      <c r="M905" s="1">
        <v>28929835.199999999</v>
      </c>
      <c r="N905" s="2" t="s">
        <v>12</v>
      </c>
      <c r="O905" s="2" t="s">
        <v>2795</v>
      </c>
      <c r="P905" s="2" t="s">
        <v>2796</v>
      </c>
      <c r="Q905" s="1">
        <v>-668438.4</v>
      </c>
      <c r="R905" s="1">
        <v>0</v>
      </c>
      <c r="S905" s="1">
        <v>0</v>
      </c>
      <c r="T905" s="1">
        <v>0</v>
      </c>
      <c r="U905" s="2" t="s">
        <v>0</v>
      </c>
      <c r="V905" s="1">
        <v>0</v>
      </c>
      <c r="W905" s="1">
        <v>-576240</v>
      </c>
      <c r="X905" s="2" t="s">
        <v>9</v>
      </c>
      <c r="Y905" s="1">
        <v>-92198.399999999994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41" t="s">
        <v>1</v>
      </c>
      <c r="AN905" s="2" t="s">
        <v>1</v>
      </c>
      <c r="AO905" s="141" t="s">
        <v>1</v>
      </c>
      <c r="AP905" s="2" t="s">
        <v>1</v>
      </c>
    </row>
    <row r="906" spans="1:42" ht="15" customHeight="1" x14ac:dyDescent="0.25">
      <c r="A906" s="2" t="s">
        <v>144</v>
      </c>
      <c r="B906" s="47">
        <v>44334</v>
      </c>
      <c r="C906" s="2" t="s">
        <v>6</v>
      </c>
      <c r="D906" s="2" t="s">
        <v>33</v>
      </c>
      <c r="E906" s="2" t="s">
        <v>204</v>
      </c>
      <c r="F906" s="2" t="s">
        <v>1508</v>
      </c>
      <c r="G906" s="2" t="s">
        <v>3</v>
      </c>
      <c r="H906" s="2" t="s">
        <v>2797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v>1433048432.4016001</v>
      </c>
      <c r="R906" s="1">
        <v>0</v>
      </c>
      <c r="S906" s="1">
        <v>1167932179.3500001</v>
      </c>
      <c r="T906" s="1">
        <v>0</v>
      </c>
      <c r="U906" s="2" t="s">
        <v>0</v>
      </c>
      <c r="V906" s="1">
        <v>0</v>
      </c>
      <c r="W906" s="1">
        <v>228548494.00999999</v>
      </c>
      <c r="X906" s="2" t="s">
        <v>0</v>
      </c>
      <c r="Y906" s="1">
        <v>36567759.041599996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41" t="s">
        <v>1</v>
      </c>
      <c r="AN906" s="2" t="s">
        <v>1</v>
      </c>
      <c r="AO906" s="141" t="s">
        <v>1</v>
      </c>
      <c r="AP906" s="2" t="s">
        <v>1</v>
      </c>
    </row>
    <row r="907" spans="1:42" ht="15" customHeight="1" x14ac:dyDescent="0.25">
      <c r="A907" s="2" t="s">
        <v>143</v>
      </c>
      <c r="B907" s="47">
        <v>44334</v>
      </c>
      <c r="C907" s="2" t="s">
        <v>27</v>
      </c>
      <c r="D907" s="2" t="s">
        <v>33</v>
      </c>
      <c r="E907" s="2" t="s">
        <v>32</v>
      </c>
      <c r="F907" s="2" t="s">
        <v>2333</v>
      </c>
      <c r="G907" s="2" t="s">
        <v>3</v>
      </c>
      <c r="H907" s="2" t="s">
        <v>2798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198604477.59999999</v>
      </c>
      <c r="R907" s="1">
        <v>0</v>
      </c>
      <c r="S907" s="1">
        <v>103930660</v>
      </c>
      <c r="T907" s="1">
        <v>0</v>
      </c>
      <c r="U907" s="2" t="s">
        <v>0</v>
      </c>
      <c r="V907" s="1">
        <v>0</v>
      </c>
      <c r="W907" s="1">
        <v>81615360</v>
      </c>
      <c r="X907" s="2" t="s">
        <v>9</v>
      </c>
      <c r="Y907" s="1">
        <v>13058457.6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41" t="s">
        <v>1</v>
      </c>
      <c r="AN907" s="2" t="s">
        <v>1</v>
      </c>
      <c r="AO907" s="141" t="s">
        <v>1</v>
      </c>
      <c r="AP907" s="2" t="s">
        <v>1</v>
      </c>
    </row>
    <row r="908" spans="1:42" ht="15" customHeight="1" x14ac:dyDescent="0.25">
      <c r="A908" s="2" t="s">
        <v>142</v>
      </c>
      <c r="B908" s="47">
        <v>44334</v>
      </c>
      <c r="C908" s="2" t="s">
        <v>27</v>
      </c>
      <c r="D908" s="2" t="s">
        <v>33</v>
      </c>
      <c r="E908" s="2" t="s">
        <v>32</v>
      </c>
      <c r="F908" s="2" t="s">
        <v>2335</v>
      </c>
      <c r="G908" s="2" t="s">
        <v>3</v>
      </c>
      <c r="H908" s="2" t="s">
        <v>2799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2468</v>
      </c>
      <c r="P908" s="2" t="s">
        <v>2469</v>
      </c>
      <c r="Q908" s="1">
        <v>5093448</v>
      </c>
      <c r="R908" s="1">
        <v>0</v>
      </c>
      <c r="S908" s="1">
        <v>3831600</v>
      </c>
      <c r="T908" s="1">
        <v>1087800</v>
      </c>
      <c r="U908" s="2" t="s">
        <v>9</v>
      </c>
      <c r="V908" s="1">
        <v>174048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41" t="s">
        <v>1</v>
      </c>
      <c r="AN908" s="2" t="s">
        <v>1</v>
      </c>
      <c r="AO908" s="141" t="s">
        <v>1</v>
      </c>
      <c r="AP908" s="2" t="s">
        <v>1</v>
      </c>
    </row>
    <row r="909" spans="1:42" ht="15" customHeight="1" x14ac:dyDescent="0.25">
      <c r="A909" s="2" t="s">
        <v>141</v>
      </c>
      <c r="B909" s="47">
        <v>44334</v>
      </c>
      <c r="C909" s="2" t="s">
        <v>27</v>
      </c>
      <c r="D909" s="2" t="s">
        <v>33</v>
      </c>
      <c r="E909" s="2" t="s">
        <v>32</v>
      </c>
      <c r="F909" s="2" t="s">
        <v>2333</v>
      </c>
      <c r="G909" s="2" t="s">
        <v>3</v>
      </c>
      <c r="H909" s="2" t="s">
        <v>2800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536304616.40999997</v>
      </c>
      <c r="R909" s="1">
        <v>0</v>
      </c>
      <c r="S909" s="1">
        <v>324338409.75</v>
      </c>
      <c r="T909" s="1">
        <v>0</v>
      </c>
      <c r="U909" s="2" t="s">
        <v>0</v>
      </c>
      <c r="V909" s="1">
        <v>0</v>
      </c>
      <c r="W909" s="1">
        <v>182729488.5</v>
      </c>
      <c r="X909" s="2" t="s">
        <v>0</v>
      </c>
      <c r="Y909" s="1">
        <v>29236718.159999996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41" t="s">
        <v>1</v>
      </c>
      <c r="AN909" s="2" t="s">
        <v>1</v>
      </c>
      <c r="AO909" s="141" t="s">
        <v>1</v>
      </c>
      <c r="AP909" s="2" t="s">
        <v>1</v>
      </c>
    </row>
    <row r="910" spans="1:42" ht="15" customHeight="1" x14ac:dyDescent="0.25">
      <c r="A910" s="2" t="s">
        <v>140</v>
      </c>
      <c r="B910" s="47">
        <v>44334</v>
      </c>
      <c r="C910" s="2" t="s">
        <v>27</v>
      </c>
      <c r="D910" s="2" t="s">
        <v>33</v>
      </c>
      <c r="E910" s="2" t="s">
        <v>32</v>
      </c>
      <c r="F910" s="2" t="s">
        <v>2335</v>
      </c>
      <c r="G910" s="2" t="s">
        <v>13</v>
      </c>
      <c r="H910" s="2" t="s">
        <v>1</v>
      </c>
      <c r="I910" s="1" t="s">
        <v>1269</v>
      </c>
      <c r="J910" s="1" t="s">
        <v>1</v>
      </c>
      <c r="K910" s="1" t="s">
        <v>2801</v>
      </c>
      <c r="L910" s="1" t="s">
        <v>2716</v>
      </c>
      <c r="M910" s="1">
        <v>33109945.600000001</v>
      </c>
      <c r="N910" s="2" t="s">
        <v>12</v>
      </c>
      <c r="O910" s="2" t="s">
        <v>2802</v>
      </c>
      <c r="P910" s="2" t="s">
        <v>2803</v>
      </c>
      <c r="Q910" s="1">
        <v>-6043440</v>
      </c>
      <c r="R910" s="1">
        <v>0</v>
      </c>
      <c r="S910" s="1">
        <v>-6043440</v>
      </c>
      <c r="T910" s="1">
        <v>0</v>
      </c>
      <c r="U910" s="2" t="s">
        <v>0</v>
      </c>
      <c r="V910" s="1">
        <v>0</v>
      </c>
      <c r="W910" s="1">
        <v>0</v>
      </c>
      <c r="X910" s="2" t="s">
        <v>0</v>
      </c>
      <c r="Y910" s="1">
        <v>0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41" t="s">
        <v>1</v>
      </c>
      <c r="AN910" s="2" t="s">
        <v>1</v>
      </c>
      <c r="AO910" s="141" t="s">
        <v>1</v>
      </c>
      <c r="AP910" s="2" t="s">
        <v>1</v>
      </c>
    </row>
    <row r="911" spans="1:42" ht="15" customHeight="1" x14ac:dyDescent="0.25">
      <c r="A911" s="2" t="s">
        <v>139</v>
      </c>
      <c r="B911" s="47">
        <v>44334</v>
      </c>
      <c r="C911" s="2" t="s">
        <v>6</v>
      </c>
      <c r="D911" s="2" t="s">
        <v>26</v>
      </c>
      <c r="E911" s="2" t="s">
        <v>198</v>
      </c>
      <c r="F911" s="2" t="s">
        <v>1774</v>
      </c>
      <c r="G911" s="2" t="s">
        <v>3</v>
      </c>
      <c r="H911" s="2" t="s">
        <v>2804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2521806119.9100003</v>
      </c>
      <c r="R911" s="1">
        <v>0</v>
      </c>
      <c r="S911" s="1">
        <v>1901806727.6000004</v>
      </c>
      <c r="T911" s="1">
        <v>0</v>
      </c>
      <c r="U911" s="2" t="s">
        <v>0</v>
      </c>
      <c r="V911" s="1">
        <v>0</v>
      </c>
      <c r="W911" s="1">
        <v>534482234.75</v>
      </c>
      <c r="X911" s="2" t="s">
        <v>9</v>
      </c>
      <c r="Y911" s="1">
        <f>+W911*0.16</f>
        <v>85517157.560000002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41" t="s">
        <v>1</v>
      </c>
      <c r="AN911" s="2" t="s">
        <v>1</v>
      </c>
      <c r="AO911" s="141" t="s">
        <v>1</v>
      </c>
      <c r="AP911" s="2" t="s">
        <v>1</v>
      </c>
    </row>
    <row r="912" spans="1:42" ht="15" customHeight="1" x14ac:dyDescent="0.25">
      <c r="A912" s="2" t="s">
        <v>138</v>
      </c>
      <c r="B912" s="47">
        <v>44334</v>
      </c>
      <c r="C912" s="2" t="s">
        <v>27</v>
      </c>
      <c r="D912" s="2" t="s">
        <v>26</v>
      </c>
      <c r="E912" s="2" t="s">
        <v>251</v>
      </c>
      <c r="F912" s="2" t="s">
        <v>2251</v>
      </c>
      <c r="G912" s="2" t="s">
        <v>3</v>
      </c>
      <c r="H912" s="2" t="s">
        <v>2805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1197885268.9059999</v>
      </c>
      <c r="R912" s="1">
        <v>0</v>
      </c>
      <c r="S912" s="1">
        <v>684602226.24999988</v>
      </c>
      <c r="T912" s="1">
        <v>0</v>
      </c>
      <c r="U912" s="2" t="s">
        <v>0</v>
      </c>
      <c r="V912" s="1">
        <v>0</v>
      </c>
      <c r="W912" s="1">
        <v>442485381.60000002</v>
      </c>
      <c r="X912" s="2" t="s">
        <v>9</v>
      </c>
      <c r="Y912" s="1">
        <v>70797661.055999994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41" t="s">
        <v>1</v>
      </c>
      <c r="AN912" s="2" t="s">
        <v>1</v>
      </c>
      <c r="AO912" s="141" t="s">
        <v>1</v>
      </c>
      <c r="AP912" s="2" t="s">
        <v>1</v>
      </c>
    </row>
    <row r="913" spans="1:42" ht="15" customHeight="1" x14ac:dyDescent="0.25">
      <c r="A913" s="2" t="s">
        <v>137</v>
      </c>
      <c r="B913" s="47">
        <v>44334</v>
      </c>
      <c r="C913" s="2" t="s">
        <v>27</v>
      </c>
      <c r="D913" s="2" t="s">
        <v>26</v>
      </c>
      <c r="E913" s="2" t="s">
        <v>251</v>
      </c>
      <c r="F913" s="2" t="s">
        <v>2415</v>
      </c>
      <c r="G913" s="2" t="s">
        <v>3</v>
      </c>
      <c r="H913" s="2" t="s">
        <v>2806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1012</v>
      </c>
      <c r="P913" s="2" t="s">
        <v>1013</v>
      </c>
      <c r="Q913" s="1">
        <v>99804366.486000001</v>
      </c>
      <c r="R913" s="1">
        <v>0</v>
      </c>
      <c r="S913" s="1">
        <v>61443166.949999996</v>
      </c>
      <c r="T913" s="1">
        <v>33069999.600000001</v>
      </c>
      <c r="U913" s="2" t="s">
        <v>9</v>
      </c>
      <c r="V913" s="1">
        <v>5291199.9359999998</v>
      </c>
      <c r="W913" s="1">
        <v>0</v>
      </c>
      <c r="X913" s="2" t="s">
        <v>0</v>
      </c>
      <c r="Y913" s="1">
        <v>0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41" t="s">
        <v>1</v>
      </c>
      <c r="AN913" s="2" t="s">
        <v>1</v>
      </c>
      <c r="AO913" s="141" t="s">
        <v>1</v>
      </c>
      <c r="AP913" s="2" t="s">
        <v>1</v>
      </c>
    </row>
    <row r="914" spans="1:42" ht="15" customHeight="1" x14ac:dyDescent="0.25">
      <c r="A914" s="2" t="s">
        <v>136</v>
      </c>
      <c r="B914" s="47">
        <v>44334</v>
      </c>
      <c r="C914" s="2" t="s">
        <v>27</v>
      </c>
      <c r="D914" s="2" t="s">
        <v>26</v>
      </c>
      <c r="E914" s="2" t="s">
        <v>251</v>
      </c>
      <c r="F914" s="2" t="s">
        <v>2251</v>
      </c>
      <c r="G914" s="2" t="s">
        <v>3</v>
      </c>
      <c r="H914" s="2" t="s">
        <v>2807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</v>
      </c>
      <c r="P914" s="2" t="s">
        <v>1</v>
      </c>
      <c r="Q914" s="1">
        <v>431902500.02399999</v>
      </c>
      <c r="R914" s="1">
        <v>0</v>
      </c>
      <c r="S914" s="1">
        <v>249514059.89999995</v>
      </c>
      <c r="T914" s="1">
        <v>0</v>
      </c>
      <c r="U914" s="2" t="s">
        <v>0</v>
      </c>
      <c r="V914" s="1">
        <v>0</v>
      </c>
      <c r="W914" s="1">
        <v>157231413.90000001</v>
      </c>
      <c r="X914" s="2" t="s">
        <v>9</v>
      </c>
      <c r="Y914" s="1">
        <v>25157026.224000003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41" t="s">
        <v>1</v>
      </c>
      <c r="AN914" s="2" t="s">
        <v>1</v>
      </c>
      <c r="AO914" s="141" t="s">
        <v>1</v>
      </c>
      <c r="AP914" s="2" t="s">
        <v>1</v>
      </c>
    </row>
    <row r="915" spans="1:42" ht="15" customHeight="1" x14ac:dyDescent="0.25">
      <c r="A915" s="2" t="s">
        <v>135</v>
      </c>
      <c r="B915" s="47">
        <v>44334</v>
      </c>
      <c r="C915" s="2" t="s">
        <v>6</v>
      </c>
      <c r="D915" s="2" t="s">
        <v>24</v>
      </c>
      <c r="E915" s="2" t="s">
        <v>194</v>
      </c>
      <c r="F915" s="2" t="s">
        <v>1143</v>
      </c>
      <c r="G915" s="2" t="s">
        <v>13</v>
      </c>
      <c r="H915" s="2" t="s">
        <v>1</v>
      </c>
      <c r="I915" s="1" t="s">
        <v>2808</v>
      </c>
      <c r="J915" s="1" t="s">
        <v>1</v>
      </c>
      <c r="K915" s="1" t="s">
        <v>2809</v>
      </c>
      <c r="L915" s="1" t="s">
        <v>2794</v>
      </c>
      <c r="M915" s="1">
        <v>27839506.800000001</v>
      </c>
      <c r="N915" s="2" t="s">
        <v>12</v>
      </c>
      <c r="O915" s="2" t="s">
        <v>2810</v>
      </c>
      <c r="P915" s="2" t="s">
        <v>2811</v>
      </c>
      <c r="Q915" s="1">
        <v>-5824272.2999999998</v>
      </c>
      <c r="R915" s="1">
        <v>0</v>
      </c>
      <c r="S915" s="1">
        <v>-5824272.2999999998</v>
      </c>
      <c r="T915" s="1">
        <v>0</v>
      </c>
      <c r="U915" s="2" t="s">
        <v>0</v>
      </c>
      <c r="V915" s="1">
        <v>0</v>
      </c>
      <c r="W915" s="1">
        <v>0</v>
      </c>
      <c r="X915" s="2" t="s">
        <v>0</v>
      </c>
      <c r="Y915" s="1">
        <v>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41" t="s">
        <v>1</v>
      </c>
      <c r="AN915" s="2" t="s">
        <v>1</v>
      </c>
      <c r="AO915" s="141" t="s">
        <v>1</v>
      </c>
      <c r="AP915" s="2" t="s">
        <v>1</v>
      </c>
    </row>
    <row r="916" spans="1:42" ht="15" customHeight="1" x14ac:dyDescent="0.25">
      <c r="A916" s="2" t="s">
        <v>134</v>
      </c>
      <c r="B916" s="47">
        <v>44334</v>
      </c>
      <c r="C916" s="2" t="s">
        <v>6</v>
      </c>
      <c r="D916" s="2" t="s">
        <v>24</v>
      </c>
      <c r="E916" s="2" t="s">
        <v>194</v>
      </c>
      <c r="F916" s="2" t="s">
        <v>1143</v>
      </c>
      <c r="G916" s="2" t="s">
        <v>3</v>
      </c>
      <c r="H916" s="2" t="s">
        <v>2812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v>4114140641.6783996</v>
      </c>
      <c r="R916" s="1">
        <v>0</v>
      </c>
      <c r="S916" s="1">
        <v>3076569019.2000003</v>
      </c>
      <c r="T916" s="1">
        <v>0</v>
      </c>
      <c r="U916" s="2" t="s">
        <v>0</v>
      </c>
      <c r="V916" s="1">
        <v>0</v>
      </c>
      <c r="W916" s="1">
        <v>894458295.24000013</v>
      </c>
      <c r="X916" s="2" t="s">
        <v>9</v>
      </c>
      <c r="Y916" s="1">
        <v>143113327.23840004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41" t="s">
        <v>1</v>
      </c>
      <c r="AN916" s="2" t="s">
        <v>1</v>
      </c>
      <c r="AO916" s="141" t="s">
        <v>1</v>
      </c>
      <c r="AP916" s="2" t="s">
        <v>1</v>
      </c>
    </row>
    <row r="917" spans="1:42" ht="15" customHeight="1" x14ac:dyDescent="0.25">
      <c r="A917" s="2" t="s">
        <v>133</v>
      </c>
      <c r="B917" s="47">
        <v>44334</v>
      </c>
      <c r="C917" s="2" t="s">
        <v>6</v>
      </c>
      <c r="D917" s="2" t="s">
        <v>22</v>
      </c>
      <c r="E917" s="2" t="s">
        <v>192</v>
      </c>
      <c r="F917" s="2" t="s">
        <v>2813</v>
      </c>
      <c r="G917" s="2" t="s">
        <v>3</v>
      </c>
      <c r="H917" s="2" t="s">
        <v>2739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98</v>
      </c>
      <c r="P917" s="2" t="s">
        <v>1</v>
      </c>
      <c r="Q917" s="1">
        <v>0</v>
      </c>
      <c r="R917" s="1">
        <v>0</v>
      </c>
      <c r="S917" s="1">
        <v>0</v>
      </c>
      <c r="T917" s="1">
        <v>0</v>
      </c>
      <c r="U917" s="2" t="s">
        <v>0</v>
      </c>
      <c r="V917" s="1">
        <v>0</v>
      </c>
      <c r="W917" s="1">
        <v>0</v>
      </c>
      <c r="X917" s="2" t="s">
        <v>0</v>
      </c>
      <c r="Y917" s="1">
        <v>0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41" t="s">
        <v>1</v>
      </c>
      <c r="AN917" s="2" t="s">
        <v>1</v>
      </c>
      <c r="AO917" s="141" t="s">
        <v>1</v>
      </c>
      <c r="AP917" s="2" t="s">
        <v>1</v>
      </c>
    </row>
    <row r="918" spans="1:42" ht="15" customHeight="1" x14ac:dyDescent="0.25">
      <c r="A918" s="2" t="s">
        <v>132</v>
      </c>
      <c r="B918" s="47">
        <v>44334</v>
      </c>
      <c r="C918" s="2" t="s">
        <v>27</v>
      </c>
      <c r="D918" s="2" t="s">
        <v>973</v>
      </c>
      <c r="E918" s="2" t="s">
        <v>985</v>
      </c>
      <c r="F918" s="2" t="s">
        <v>2814</v>
      </c>
      <c r="G918" s="2" t="s">
        <v>3</v>
      </c>
      <c r="H918" s="2" t="s">
        <v>2815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112777576.79999998</v>
      </c>
      <c r="R918" s="1">
        <v>0</v>
      </c>
      <c r="S918" s="1">
        <v>6997200</v>
      </c>
      <c r="T918" s="1">
        <v>0</v>
      </c>
      <c r="U918" s="2" t="s">
        <v>0</v>
      </c>
      <c r="V918" s="1">
        <v>0</v>
      </c>
      <c r="W918" s="1">
        <v>91189980</v>
      </c>
      <c r="X918" s="2" t="s">
        <v>9</v>
      </c>
      <c r="Y918" s="1">
        <v>14590396.800000001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41" t="s">
        <v>1</v>
      </c>
      <c r="AN918" s="2" t="s">
        <v>1</v>
      </c>
      <c r="AO918" s="141" t="s">
        <v>1</v>
      </c>
      <c r="AP918" s="2" t="s">
        <v>1</v>
      </c>
    </row>
    <row r="919" spans="1:42" ht="15" customHeight="1" x14ac:dyDescent="0.25">
      <c r="A919" s="2" t="s">
        <v>131</v>
      </c>
      <c r="B919" s="47">
        <v>44334</v>
      </c>
      <c r="C919" s="2" t="s">
        <v>6</v>
      </c>
      <c r="D919" s="2" t="s">
        <v>973</v>
      </c>
      <c r="E919" s="2" t="s">
        <v>974</v>
      </c>
      <c r="F919" s="2" t="s">
        <v>876</v>
      </c>
      <c r="G919" s="2" t="s">
        <v>3</v>
      </c>
      <c r="H919" s="2" t="s">
        <v>2816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2380622540.3688002</v>
      </c>
      <c r="R919" s="1">
        <v>0</v>
      </c>
      <c r="S919" s="1">
        <v>1725086600.0499995</v>
      </c>
      <c r="T919" s="1">
        <v>0</v>
      </c>
      <c r="U919" s="2" t="s">
        <v>0</v>
      </c>
      <c r="V919" s="1">
        <v>0</v>
      </c>
      <c r="W919" s="1">
        <v>565117189.93000007</v>
      </c>
      <c r="X919" s="2" t="s">
        <v>0</v>
      </c>
      <c r="Y919" s="1">
        <v>90418750.388799995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41" t="s">
        <v>1</v>
      </c>
      <c r="AN919" s="2" t="s">
        <v>1</v>
      </c>
      <c r="AO919" s="141" t="s">
        <v>1</v>
      </c>
      <c r="AP919" s="2" t="s">
        <v>1</v>
      </c>
    </row>
    <row r="920" spans="1:42" ht="15" customHeight="1" x14ac:dyDescent="0.25">
      <c r="A920" s="2" t="s">
        <v>130</v>
      </c>
      <c r="B920" s="47">
        <v>44334</v>
      </c>
      <c r="C920" s="2" t="s">
        <v>6</v>
      </c>
      <c r="D920" s="2" t="s">
        <v>19</v>
      </c>
      <c r="E920" s="2" t="s">
        <v>185</v>
      </c>
      <c r="F920" s="2" t="s">
        <v>1503</v>
      </c>
      <c r="G920" s="2" t="s">
        <v>3</v>
      </c>
      <c r="H920" s="2" t="s">
        <v>2817</v>
      </c>
      <c r="I920" s="1" t="s">
        <v>1</v>
      </c>
      <c r="J920" s="1" t="s">
        <v>1</v>
      </c>
      <c r="K920" s="1" t="s">
        <v>1</v>
      </c>
      <c r="L920" s="1" t="s">
        <v>1</v>
      </c>
      <c r="M920" s="1">
        <v>0</v>
      </c>
      <c r="N920" s="2" t="s">
        <v>1</v>
      </c>
      <c r="O920" s="2" t="s">
        <v>2818</v>
      </c>
      <c r="P920" s="2" t="s">
        <v>2819</v>
      </c>
      <c r="Q920" s="1">
        <v>30000112.800000001</v>
      </c>
      <c r="R920" s="1">
        <v>0</v>
      </c>
      <c r="S920" s="1">
        <v>23411220</v>
      </c>
      <c r="T920" s="1">
        <v>5680080</v>
      </c>
      <c r="U920" s="2" t="s">
        <v>9</v>
      </c>
      <c r="V920" s="1">
        <v>908812.80000000005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41" t="s">
        <v>1</v>
      </c>
      <c r="AN920" s="2" t="s">
        <v>1</v>
      </c>
      <c r="AO920" s="141" t="s">
        <v>1</v>
      </c>
      <c r="AP920" s="2" t="s">
        <v>1</v>
      </c>
    </row>
    <row r="921" spans="1:42" ht="15" customHeight="1" x14ac:dyDescent="0.25">
      <c r="A921" s="2" t="s">
        <v>129</v>
      </c>
      <c r="B921" s="47">
        <v>44334</v>
      </c>
      <c r="C921" s="2" t="s">
        <v>6</v>
      </c>
      <c r="D921" s="2" t="s">
        <v>19</v>
      </c>
      <c r="E921" s="2" t="s">
        <v>185</v>
      </c>
      <c r="F921" s="2" t="s">
        <v>1503</v>
      </c>
      <c r="G921" s="2" t="s">
        <v>13</v>
      </c>
      <c r="H921" s="2" t="s">
        <v>1</v>
      </c>
      <c r="I921" s="1" t="s">
        <v>1026</v>
      </c>
      <c r="J921" s="1" t="s">
        <v>1</v>
      </c>
      <c r="K921" s="1" t="s">
        <v>2820</v>
      </c>
      <c r="L921" s="1" t="s">
        <v>2794</v>
      </c>
      <c r="M921" s="1">
        <v>29283679.800000001</v>
      </c>
      <c r="N921" s="2" t="s">
        <v>12</v>
      </c>
      <c r="O921" s="2" t="s">
        <v>2821</v>
      </c>
      <c r="P921" s="2" t="s">
        <v>2822</v>
      </c>
      <c r="Q921" s="1">
        <v>-1950000</v>
      </c>
      <c r="R921" s="1">
        <v>0</v>
      </c>
      <c r="S921" s="1">
        <v>-1950000</v>
      </c>
      <c r="T921" s="1">
        <v>0</v>
      </c>
      <c r="U921" s="2" t="s">
        <v>0</v>
      </c>
      <c r="V921" s="1">
        <v>0</v>
      </c>
      <c r="W921" s="1">
        <v>0</v>
      </c>
      <c r="X921" s="2" t="s">
        <v>0</v>
      </c>
      <c r="Y921" s="1">
        <v>0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41" t="s">
        <v>1</v>
      </c>
      <c r="AN921" s="2" t="s">
        <v>1</v>
      </c>
      <c r="AO921" s="141" t="s">
        <v>1</v>
      </c>
      <c r="AP921" s="2" t="s">
        <v>1</v>
      </c>
    </row>
    <row r="922" spans="1:42" ht="15" customHeight="1" x14ac:dyDescent="0.25">
      <c r="A922" s="2" t="s">
        <v>128</v>
      </c>
      <c r="B922" s="47">
        <v>44334</v>
      </c>
      <c r="C922" s="2" t="s">
        <v>6</v>
      </c>
      <c r="D922" s="2" t="s">
        <v>19</v>
      </c>
      <c r="E922" s="2" t="s">
        <v>185</v>
      </c>
      <c r="F922" s="2" t="s">
        <v>1503</v>
      </c>
      <c r="G922" s="2" t="s">
        <v>13</v>
      </c>
      <c r="H922" s="2" t="s">
        <v>1</v>
      </c>
      <c r="I922" s="1" t="s">
        <v>1048</v>
      </c>
      <c r="J922" s="1" t="s">
        <v>1</v>
      </c>
      <c r="K922" s="1" t="s">
        <v>2820</v>
      </c>
      <c r="L922" s="1" t="s">
        <v>2794</v>
      </c>
      <c r="M922" s="1">
        <v>29283679.800000001</v>
      </c>
      <c r="N922" s="2" t="s">
        <v>12</v>
      </c>
      <c r="O922" s="2" t="s">
        <v>2821</v>
      </c>
      <c r="P922" s="2" t="s">
        <v>2822</v>
      </c>
      <c r="Q922" s="1">
        <v>-27333679.800000001</v>
      </c>
      <c r="R922" s="1">
        <v>0</v>
      </c>
      <c r="S922" s="1">
        <v>-17232075</v>
      </c>
      <c r="T922" s="1">
        <v>0</v>
      </c>
      <c r="U922" s="2" t="s">
        <v>0</v>
      </c>
      <c r="V922" s="1">
        <v>0</v>
      </c>
      <c r="W922" s="1">
        <v>-8708280</v>
      </c>
      <c r="X922" s="2" t="s">
        <v>9</v>
      </c>
      <c r="Y922" s="1">
        <v>-1393324.8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41" t="s">
        <v>1</v>
      </c>
      <c r="AN922" s="2" t="s">
        <v>1</v>
      </c>
      <c r="AO922" s="141" t="s">
        <v>1</v>
      </c>
      <c r="AP922" s="2" t="s">
        <v>1</v>
      </c>
    </row>
    <row r="923" spans="1:42" ht="15" customHeight="1" x14ac:dyDescent="0.25">
      <c r="A923" s="2" t="s">
        <v>127</v>
      </c>
      <c r="B923" s="47">
        <v>44334</v>
      </c>
      <c r="C923" s="2" t="s">
        <v>6</v>
      </c>
      <c r="D923" s="2" t="s">
        <v>19</v>
      </c>
      <c r="E923" s="2" t="s">
        <v>185</v>
      </c>
      <c r="F923" s="2" t="s">
        <v>1503</v>
      </c>
      <c r="G923" s="2" t="s">
        <v>3</v>
      </c>
      <c r="H923" s="2" t="s">
        <v>2823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460434740.20000017</v>
      </c>
      <c r="R923" s="1">
        <v>0</v>
      </c>
      <c r="S923" s="1">
        <v>353842688.20000005</v>
      </c>
      <c r="T923" s="1">
        <v>0</v>
      </c>
      <c r="U923" s="2" t="s">
        <v>0</v>
      </c>
      <c r="V923" s="1">
        <v>0</v>
      </c>
      <c r="W923" s="1">
        <v>91889700</v>
      </c>
      <c r="X923" s="2" t="s">
        <v>9</v>
      </c>
      <c r="Y923" s="1">
        <v>14702352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41" t="s">
        <v>1</v>
      </c>
      <c r="AN923" s="2" t="s">
        <v>1</v>
      </c>
      <c r="AO923" s="141" t="s">
        <v>1</v>
      </c>
      <c r="AP923" s="2" t="s">
        <v>1</v>
      </c>
    </row>
    <row r="924" spans="1:42" ht="15" customHeight="1" x14ac:dyDescent="0.25">
      <c r="A924" s="2" t="s">
        <v>126</v>
      </c>
      <c r="B924" s="47">
        <v>44334</v>
      </c>
      <c r="C924" s="2" t="s">
        <v>6</v>
      </c>
      <c r="D924" s="2" t="s">
        <v>19</v>
      </c>
      <c r="E924" s="2" t="s">
        <v>185</v>
      </c>
      <c r="F924" s="2" t="s">
        <v>1503</v>
      </c>
      <c r="G924" s="2" t="s">
        <v>3</v>
      </c>
      <c r="H924" s="2" t="s">
        <v>2824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479375321.41959995</v>
      </c>
      <c r="R924" s="1">
        <v>0</v>
      </c>
      <c r="S924" s="1">
        <v>360983859.55000001</v>
      </c>
      <c r="T924" s="1">
        <v>0</v>
      </c>
      <c r="U924" s="2" t="s">
        <v>0</v>
      </c>
      <c r="V924" s="1">
        <v>0</v>
      </c>
      <c r="W924" s="1">
        <v>102061605.06</v>
      </c>
      <c r="X924" s="2" t="s">
        <v>9</v>
      </c>
      <c r="Y924" s="1">
        <v>16329856.809599997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41" t="s">
        <v>1</v>
      </c>
      <c r="AN924" s="2" t="s">
        <v>1</v>
      </c>
      <c r="AO924" s="141" t="s">
        <v>1</v>
      </c>
      <c r="AP924" s="2" t="s">
        <v>1</v>
      </c>
    </row>
    <row r="925" spans="1:42" ht="15" customHeight="1" x14ac:dyDescent="0.25">
      <c r="A925" s="2" t="s">
        <v>125</v>
      </c>
      <c r="B925" s="47">
        <v>44334</v>
      </c>
      <c r="C925" s="2" t="s">
        <v>6</v>
      </c>
      <c r="D925" s="2" t="s">
        <v>17</v>
      </c>
      <c r="E925" s="2" t="s">
        <v>183</v>
      </c>
      <c r="F925" s="2" t="s">
        <v>2825</v>
      </c>
      <c r="G925" s="2" t="s">
        <v>3</v>
      </c>
      <c r="H925" s="2" t="s">
        <v>2826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1198337103.0300002</v>
      </c>
      <c r="R925" s="1">
        <v>0</v>
      </c>
      <c r="S925" s="1">
        <v>896415218.40000033</v>
      </c>
      <c r="T925" s="1">
        <v>0</v>
      </c>
      <c r="U925" s="2" t="s">
        <v>0</v>
      </c>
      <c r="V925" s="1">
        <v>0</v>
      </c>
      <c r="W925" s="1">
        <v>260277486.75</v>
      </c>
      <c r="X925" s="2" t="s">
        <v>9</v>
      </c>
      <c r="Y925" s="1">
        <v>41644397.880000003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41" t="s">
        <v>1</v>
      </c>
      <c r="AN925" s="2" t="s">
        <v>1</v>
      </c>
      <c r="AO925" s="141" t="s">
        <v>1</v>
      </c>
      <c r="AP925" s="2" t="s">
        <v>1</v>
      </c>
    </row>
    <row r="926" spans="1:42" ht="15" customHeight="1" x14ac:dyDescent="0.25">
      <c r="A926" s="2" t="s">
        <v>124</v>
      </c>
      <c r="B926" s="47">
        <v>44334</v>
      </c>
      <c r="C926" s="2" t="s">
        <v>6</v>
      </c>
      <c r="D926" s="2" t="s">
        <v>14</v>
      </c>
      <c r="E926" s="2" t="s">
        <v>181</v>
      </c>
      <c r="F926" s="2" t="s">
        <v>2827</v>
      </c>
      <c r="G926" s="2" t="s">
        <v>3</v>
      </c>
      <c r="H926" s="2" t="s">
        <v>2828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878285865.9000001</v>
      </c>
      <c r="R926" s="1">
        <v>0</v>
      </c>
      <c r="S926" s="1">
        <v>831313614.69999993</v>
      </c>
      <c r="T926" s="1">
        <v>0</v>
      </c>
      <c r="U926" s="2" t="s">
        <v>0</v>
      </c>
      <c r="V926" s="1">
        <v>0</v>
      </c>
      <c r="W926" s="1">
        <v>40493320</v>
      </c>
      <c r="X926" s="2" t="s">
        <v>0</v>
      </c>
      <c r="Y926" s="1">
        <v>6478931.2000000002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41" t="s">
        <v>1</v>
      </c>
      <c r="AN926" s="2" t="s">
        <v>1</v>
      </c>
      <c r="AO926" s="141" t="s">
        <v>1</v>
      </c>
      <c r="AP926" s="2" t="s">
        <v>1</v>
      </c>
    </row>
    <row r="927" spans="1:42" ht="15" customHeight="1" x14ac:dyDescent="0.25">
      <c r="A927" s="2" t="s">
        <v>123</v>
      </c>
      <c r="B927" s="47">
        <v>44334</v>
      </c>
      <c r="C927" s="2" t="s">
        <v>6</v>
      </c>
      <c r="D927" s="2" t="s">
        <v>10</v>
      </c>
      <c r="E927" s="2" t="s">
        <v>178</v>
      </c>
      <c r="F927" s="2" t="s">
        <v>2829</v>
      </c>
      <c r="G927" s="2" t="s">
        <v>13</v>
      </c>
      <c r="H927" s="2" t="s">
        <v>1</v>
      </c>
      <c r="I927" s="1" t="s">
        <v>2830</v>
      </c>
      <c r="J927" s="1" t="s">
        <v>1</v>
      </c>
      <c r="K927" s="1" t="s">
        <v>2831</v>
      </c>
      <c r="L927" s="1" t="s">
        <v>2794</v>
      </c>
      <c r="M927" s="1">
        <v>38985223.200000003</v>
      </c>
      <c r="N927" s="2" t="s">
        <v>12</v>
      </c>
      <c r="O927" s="2" t="s">
        <v>2832</v>
      </c>
      <c r="P927" s="2" t="s">
        <v>2833</v>
      </c>
      <c r="Q927" s="1">
        <v>-4939200</v>
      </c>
      <c r="R927" s="1">
        <v>0</v>
      </c>
      <c r="S927" s="1">
        <v>-4939200</v>
      </c>
      <c r="T927" s="1">
        <v>0</v>
      </c>
      <c r="U927" s="2" t="s">
        <v>0</v>
      </c>
      <c r="V927" s="1">
        <v>0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41" t="s">
        <v>1</v>
      </c>
      <c r="AN927" s="2" t="s">
        <v>1</v>
      </c>
      <c r="AO927" s="141" t="s">
        <v>1</v>
      </c>
      <c r="AP927" s="2" t="s">
        <v>1</v>
      </c>
    </row>
    <row r="928" spans="1:42" ht="15" customHeight="1" x14ac:dyDescent="0.25">
      <c r="A928" s="2" t="s">
        <v>122</v>
      </c>
      <c r="B928" s="47">
        <v>44334</v>
      </c>
      <c r="C928" s="2" t="s">
        <v>6</v>
      </c>
      <c r="D928" s="2" t="s">
        <v>10</v>
      </c>
      <c r="E928" s="2" t="s">
        <v>178</v>
      </c>
      <c r="F928" s="2" t="s">
        <v>2829</v>
      </c>
      <c r="G928" s="2" t="s">
        <v>3</v>
      </c>
      <c r="H928" s="2" t="s">
        <v>2834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277226879.19999999</v>
      </c>
      <c r="R928" s="1">
        <v>0</v>
      </c>
      <c r="S928" s="1">
        <v>145333748.19999999</v>
      </c>
      <c r="T928" s="1">
        <v>0</v>
      </c>
      <c r="U928" s="2" t="s">
        <v>0</v>
      </c>
      <c r="V928" s="1">
        <v>0</v>
      </c>
      <c r="W928" s="1">
        <v>113700975</v>
      </c>
      <c r="X928" s="2" t="s">
        <v>0</v>
      </c>
      <c r="Y928" s="1">
        <v>18192156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41" t="s">
        <v>1</v>
      </c>
      <c r="AN928" s="2" t="s">
        <v>1</v>
      </c>
      <c r="AO928" s="141" t="s">
        <v>1</v>
      </c>
      <c r="AP928" s="2" t="s">
        <v>1</v>
      </c>
    </row>
    <row r="929" spans="1:44" ht="15" customHeight="1" x14ac:dyDescent="0.25">
      <c r="A929" s="2" t="s">
        <v>121</v>
      </c>
      <c r="B929" s="47">
        <v>44334</v>
      </c>
      <c r="C929" s="2" t="s">
        <v>6</v>
      </c>
      <c r="D929" s="2" t="s">
        <v>278</v>
      </c>
      <c r="E929" s="2" t="s">
        <v>202</v>
      </c>
      <c r="F929" s="2" t="s">
        <v>2835</v>
      </c>
      <c r="G929" s="2" t="s">
        <v>3</v>
      </c>
      <c r="H929" s="2" t="s">
        <v>2836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423455410.10000008</v>
      </c>
      <c r="R929" s="1">
        <v>0</v>
      </c>
      <c r="S929" s="1">
        <v>382779569.30000001</v>
      </c>
      <c r="T929" s="1">
        <v>0</v>
      </c>
      <c r="U929" s="2" t="s">
        <v>0</v>
      </c>
      <c r="V929" s="1">
        <v>0</v>
      </c>
      <c r="W929" s="1">
        <v>35065380</v>
      </c>
      <c r="X929" s="2" t="s">
        <v>9</v>
      </c>
      <c r="Y929" s="1">
        <v>5610460.7999999989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41" t="s">
        <v>1</v>
      </c>
      <c r="AN929" s="2" t="s">
        <v>1</v>
      </c>
      <c r="AO929" s="141" t="s">
        <v>1</v>
      </c>
      <c r="AP929" s="2" t="s">
        <v>1</v>
      </c>
    </row>
    <row r="930" spans="1:44" ht="15" customHeight="1" x14ac:dyDescent="0.25">
      <c r="A930" s="2" t="s">
        <v>120</v>
      </c>
      <c r="B930" s="47">
        <v>44334</v>
      </c>
      <c r="C930" s="2" t="s">
        <v>6</v>
      </c>
      <c r="D930" s="2" t="s">
        <v>7</v>
      </c>
      <c r="E930" s="2" t="s">
        <v>741</v>
      </c>
      <c r="F930" s="2" t="s">
        <v>2837</v>
      </c>
      <c r="G930" s="2" t="s">
        <v>3</v>
      </c>
      <c r="H930" s="2" t="s">
        <v>2838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1084</v>
      </c>
      <c r="P930" s="2" t="s">
        <v>1085</v>
      </c>
      <c r="Q930" s="1">
        <v>8409733.1999999993</v>
      </c>
      <c r="R930" s="1">
        <v>0</v>
      </c>
      <c r="S930" s="1">
        <v>0</v>
      </c>
      <c r="T930" s="1">
        <v>7249770</v>
      </c>
      <c r="U930" s="2" t="s">
        <v>9</v>
      </c>
      <c r="V930" s="1">
        <v>1159963.2</v>
      </c>
      <c r="W930" s="1">
        <v>0</v>
      </c>
      <c r="X930" s="2" t="s">
        <v>0</v>
      </c>
      <c r="Y930" s="1">
        <v>0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41" t="s">
        <v>1</v>
      </c>
      <c r="AN930" s="2" t="s">
        <v>1</v>
      </c>
      <c r="AO930" s="141" t="s">
        <v>1</v>
      </c>
      <c r="AP930" s="2" t="s">
        <v>1</v>
      </c>
    </row>
    <row r="931" spans="1:44" ht="15" customHeight="1" x14ac:dyDescent="0.25">
      <c r="A931" s="2" t="s">
        <v>119</v>
      </c>
      <c r="B931" s="47">
        <v>44334</v>
      </c>
      <c r="C931" s="2" t="s">
        <v>6</v>
      </c>
      <c r="D931" s="2" t="s">
        <v>7</v>
      </c>
      <c r="E931" s="2" t="s">
        <v>741</v>
      </c>
      <c r="F931" s="2" t="s">
        <v>2837</v>
      </c>
      <c r="G931" s="2" t="s">
        <v>3</v>
      </c>
      <c r="H931" s="2" t="s">
        <v>2839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108760356</v>
      </c>
      <c r="R931" s="1">
        <v>0</v>
      </c>
      <c r="S931" s="1">
        <v>75031500</v>
      </c>
      <c r="T931" s="1">
        <v>0</v>
      </c>
      <c r="U931" s="2" t="s">
        <v>0</v>
      </c>
      <c r="V931" s="1">
        <v>0</v>
      </c>
      <c r="W931" s="1">
        <v>29076600</v>
      </c>
      <c r="X931" s="2" t="s">
        <v>0</v>
      </c>
      <c r="Y931" s="1">
        <v>4652256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41" t="s">
        <v>1</v>
      </c>
      <c r="AN931" s="2" t="s">
        <v>1</v>
      </c>
      <c r="AO931" s="141" t="s">
        <v>1</v>
      </c>
      <c r="AP931" s="2" t="s">
        <v>1</v>
      </c>
    </row>
    <row r="932" spans="1:44" ht="15" customHeight="1" x14ac:dyDescent="0.25">
      <c r="A932" s="2" t="s">
        <v>118</v>
      </c>
      <c r="B932" s="47">
        <v>44334</v>
      </c>
      <c r="C932" s="2" t="s">
        <v>6</v>
      </c>
      <c r="D932" s="2" t="s">
        <v>7</v>
      </c>
      <c r="E932" s="2" t="s">
        <v>741</v>
      </c>
      <c r="F932" s="2" t="s">
        <v>2837</v>
      </c>
      <c r="G932" s="2" t="s">
        <v>3</v>
      </c>
      <c r="H932" s="2" t="s">
        <v>2840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102013322.40000001</v>
      </c>
      <c r="R932" s="1">
        <v>0</v>
      </c>
      <c r="S932" s="1">
        <v>63558000</v>
      </c>
      <c r="T932" s="1">
        <v>0</v>
      </c>
      <c r="U932" s="2" t="s">
        <v>0</v>
      </c>
      <c r="V932" s="1">
        <v>0</v>
      </c>
      <c r="W932" s="1">
        <v>33151140</v>
      </c>
      <c r="X932" s="2" t="s">
        <v>0</v>
      </c>
      <c r="Y932" s="1">
        <v>5304182.4000000004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41" t="s">
        <v>1</v>
      </c>
      <c r="AN932" s="2" t="s">
        <v>1</v>
      </c>
      <c r="AO932" s="141" t="s">
        <v>1</v>
      </c>
      <c r="AP932" s="2" t="s">
        <v>1</v>
      </c>
    </row>
    <row r="933" spans="1:44" ht="15" customHeight="1" x14ac:dyDescent="0.25">
      <c r="A933" s="2" t="s">
        <v>117</v>
      </c>
      <c r="B933" s="47">
        <v>44334</v>
      </c>
      <c r="C933" s="2" t="s">
        <v>6</v>
      </c>
      <c r="D933" s="2" t="s">
        <v>5</v>
      </c>
      <c r="E933" s="2" t="s">
        <v>175</v>
      </c>
      <c r="F933" s="2" t="s">
        <v>1255</v>
      </c>
      <c r="G933" s="2" t="s">
        <v>3</v>
      </c>
      <c r="H933" s="2" t="s">
        <v>2841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269297758.10400003</v>
      </c>
      <c r="R933" s="1">
        <v>0</v>
      </c>
      <c r="S933" s="1">
        <v>180299925.59999999</v>
      </c>
      <c r="T933" s="1">
        <v>0</v>
      </c>
      <c r="U933" s="2" t="s">
        <v>0</v>
      </c>
      <c r="V933" s="1">
        <v>0</v>
      </c>
      <c r="W933" s="1">
        <v>76722269.400000006</v>
      </c>
      <c r="X933" s="2" t="s">
        <v>9</v>
      </c>
      <c r="Y933" s="1">
        <v>12275563.103999998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41" t="s">
        <v>1</v>
      </c>
      <c r="AN933" s="2" t="s">
        <v>1</v>
      </c>
      <c r="AO933" s="141" t="s">
        <v>1</v>
      </c>
      <c r="AP933" s="2" t="s">
        <v>1</v>
      </c>
    </row>
    <row r="934" spans="1:44" ht="15" customHeight="1" x14ac:dyDescent="0.25">
      <c r="A934" s="2" t="s">
        <v>116</v>
      </c>
      <c r="B934" s="46">
        <v>44334</v>
      </c>
      <c r="C934" s="2" t="s">
        <v>6</v>
      </c>
      <c r="D934" s="2" t="s">
        <v>959</v>
      </c>
      <c r="E934" s="2" t="s">
        <v>873</v>
      </c>
      <c r="F934" s="59" t="s">
        <v>2842</v>
      </c>
      <c r="G934" s="2" t="s">
        <v>3</v>
      </c>
      <c r="H934" s="2" t="s">
        <v>1219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98</v>
      </c>
      <c r="P934" s="2" t="s">
        <v>1</v>
      </c>
      <c r="Q934" s="1">
        <v>0</v>
      </c>
      <c r="R934" s="1">
        <v>0</v>
      </c>
      <c r="S934" s="1">
        <v>0</v>
      </c>
      <c r="T934" s="1">
        <v>0</v>
      </c>
      <c r="U934" s="2" t="s">
        <v>0</v>
      </c>
      <c r="V934" s="1">
        <v>0</v>
      </c>
      <c r="W934" s="1">
        <v>0</v>
      </c>
      <c r="X934" s="2" t="s">
        <v>9</v>
      </c>
      <c r="Y934" s="1">
        <f>+W934*0.16</f>
        <v>0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140"/>
      <c r="AK934" s="1">
        <v>0</v>
      </c>
      <c r="AL934" s="1">
        <v>0</v>
      </c>
      <c r="AM934" s="140"/>
      <c r="AN934" s="140"/>
      <c r="AO934" s="140"/>
      <c r="AP934" s="140"/>
      <c r="AQ934" s="101"/>
      <c r="AR934" s="7"/>
    </row>
    <row r="935" spans="1:44" ht="15" customHeight="1" x14ac:dyDescent="0.25">
      <c r="A935" s="2" t="s">
        <v>115</v>
      </c>
      <c r="B935" s="47">
        <v>44335</v>
      </c>
      <c r="C935" s="2" t="s">
        <v>6</v>
      </c>
      <c r="D935" s="2" t="s">
        <v>49</v>
      </c>
      <c r="E935" s="2" t="s">
        <v>230</v>
      </c>
      <c r="F935" s="2" t="s">
        <v>1235</v>
      </c>
      <c r="G935" s="2" t="s">
        <v>3</v>
      </c>
      <c r="H935" s="2" t="s">
        <v>2843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3613497844.5216002</v>
      </c>
      <c r="R935" s="1">
        <v>0</v>
      </c>
      <c r="S935" s="1">
        <v>2593764889.6499996</v>
      </c>
      <c r="T935" s="1">
        <v>0</v>
      </c>
      <c r="U935" s="2" t="s">
        <v>0</v>
      </c>
      <c r="V935" s="1">
        <v>0</v>
      </c>
      <c r="W935" s="1">
        <v>879080133.50999999</v>
      </c>
      <c r="X935" s="2" t="s">
        <v>9</v>
      </c>
      <c r="Y935" s="1">
        <v>140652821.36159998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41" t="s">
        <v>1</v>
      </c>
      <c r="AN935" s="2" t="s">
        <v>1</v>
      </c>
      <c r="AO935" s="141" t="s">
        <v>1</v>
      </c>
      <c r="AP935" s="2" t="s">
        <v>1</v>
      </c>
    </row>
    <row r="936" spans="1:44" ht="15" customHeight="1" x14ac:dyDescent="0.25">
      <c r="A936" s="2" t="s">
        <v>114</v>
      </c>
      <c r="B936" s="47">
        <v>44335</v>
      </c>
      <c r="C936" s="2" t="s">
        <v>27</v>
      </c>
      <c r="D936" s="2" t="s">
        <v>49</v>
      </c>
      <c r="E936" s="2" t="s">
        <v>221</v>
      </c>
      <c r="F936" s="2" t="s">
        <v>2844</v>
      </c>
      <c r="G936" s="2" t="s">
        <v>3</v>
      </c>
      <c r="H936" s="2" t="s">
        <v>2845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588057538.57000005</v>
      </c>
      <c r="R936" s="1">
        <v>0</v>
      </c>
      <c r="S936" s="1">
        <v>458180905.75</v>
      </c>
      <c r="T936" s="1">
        <v>0</v>
      </c>
      <c r="U936" s="2" t="s">
        <v>0</v>
      </c>
      <c r="V936" s="1">
        <v>0</v>
      </c>
      <c r="W936" s="1">
        <v>111962614.5</v>
      </c>
      <c r="X936" s="2" t="s">
        <v>0</v>
      </c>
      <c r="Y936" s="1">
        <v>17914018.32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41" t="s">
        <v>1</v>
      </c>
      <c r="AN936" s="2" t="s">
        <v>1</v>
      </c>
      <c r="AO936" s="141" t="s">
        <v>1</v>
      </c>
      <c r="AP936" s="2" t="s">
        <v>1</v>
      </c>
    </row>
    <row r="937" spans="1:44" ht="15" customHeight="1" x14ac:dyDescent="0.25">
      <c r="A937" s="2" t="s">
        <v>113</v>
      </c>
      <c r="B937" s="47">
        <v>44335</v>
      </c>
      <c r="C937" s="2" t="s">
        <v>27</v>
      </c>
      <c r="D937" s="2" t="s">
        <v>49</v>
      </c>
      <c r="E937" s="2" t="s">
        <v>221</v>
      </c>
      <c r="F937" s="2" t="s">
        <v>2846</v>
      </c>
      <c r="G937" s="2" t="s">
        <v>3</v>
      </c>
      <c r="H937" s="2" t="s">
        <v>2847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1129</v>
      </c>
      <c r="P937" s="2" t="s">
        <v>1130</v>
      </c>
      <c r="Q937" s="1">
        <v>22518000</v>
      </c>
      <c r="R937" s="1">
        <v>0</v>
      </c>
      <c r="S937" s="1">
        <v>22518000</v>
      </c>
      <c r="T937" s="1">
        <v>0</v>
      </c>
      <c r="U937" s="2" t="s">
        <v>0</v>
      </c>
      <c r="V937" s="1">
        <v>0</v>
      </c>
      <c r="W937" s="1">
        <v>0</v>
      </c>
      <c r="X937" s="2" t="s">
        <v>0</v>
      </c>
      <c r="Y937" s="1">
        <v>0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41" t="s">
        <v>1</v>
      </c>
      <c r="AN937" s="2" t="s">
        <v>1</v>
      </c>
      <c r="AO937" s="141" t="s">
        <v>1</v>
      </c>
      <c r="AP937" s="2" t="s">
        <v>1</v>
      </c>
    </row>
    <row r="938" spans="1:44" ht="15" customHeight="1" x14ac:dyDescent="0.25">
      <c r="A938" s="2" t="s">
        <v>112</v>
      </c>
      <c r="B938" s="47">
        <v>44335</v>
      </c>
      <c r="C938" s="2" t="s">
        <v>27</v>
      </c>
      <c r="D938" s="2" t="s">
        <v>49</v>
      </c>
      <c r="E938" s="2" t="s">
        <v>221</v>
      </c>
      <c r="F938" s="2" t="s">
        <v>2844</v>
      </c>
      <c r="G938" s="2" t="s">
        <v>3</v>
      </c>
      <c r="H938" s="2" t="s">
        <v>2848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1287316630.8543999</v>
      </c>
      <c r="R938" s="1">
        <v>0</v>
      </c>
      <c r="S938" s="1">
        <v>816225210.00000024</v>
      </c>
      <c r="T938" s="1">
        <v>0</v>
      </c>
      <c r="U938" s="2" t="s">
        <v>0</v>
      </c>
      <c r="V938" s="1">
        <v>0</v>
      </c>
      <c r="W938" s="1">
        <v>406113293.83999997</v>
      </c>
      <c r="X938" s="2" t="s">
        <v>9</v>
      </c>
      <c r="Y938" s="1">
        <v>64978127.014399998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41" t="s">
        <v>1</v>
      </c>
      <c r="AN938" s="2" t="s">
        <v>1</v>
      </c>
      <c r="AO938" s="141" t="s">
        <v>1</v>
      </c>
      <c r="AP938" s="2" t="s">
        <v>1</v>
      </c>
    </row>
    <row r="939" spans="1:44" ht="15" customHeight="1" x14ac:dyDescent="0.25">
      <c r="A939" s="2" t="s">
        <v>111</v>
      </c>
      <c r="B939" s="47">
        <v>44335</v>
      </c>
      <c r="C939" s="2" t="s">
        <v>6</v>
      </c>
      <c r="D939" s="2" t="s">
        <v>42</v>
      </c>
      <c r="E939" s="2" t="s">
        <v>219</v>
      </c>
      <c r="F939" s="2" t="s">
        <v>986</v>
      </c>
      <c r="G939" s="2" t="s">
        <v>3</v>
      </c>
      <c r="H939" s="2" t="s">
        <v>2849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250787247.5</v>
      </c>
      <c r="R939" s="1">
        <v>0</v>
      </c>
      <c r="S939" s="1">
        <v>204783387.5</v>
      </c>
      <c r="T939" s="1">
        <v>0</v>
      </c>
      <c r="U939" s="2" t="s">
        <v>0</v>
      </c>
      <c r="V939" s="1">
        <v>0</v>
      </c>
      <c r="W939" s="1">
        <v>39658500</v>
      </c>
      <c r="X939" s="2" t="s">
        <v>0</v>
      </c>
      <c r="Y939" s="1">
        <v>6345360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41" t="s">
        <v>1</v>
      </c>
      <c r="AN939" s="2" t="s">
        <v>1</v>
      </c>
      <c r="AO939" s="141" t="s">
        <v>1</v>
      </c>
      <c r="AP939" s="2" t="s">
        <v>1</v>
      </c>
    </row>
    <row r="940" spans="1:44" ht="15" customHeight="1" x14ac:dyDescent="0.25">
      <c r="A940" s="2" t="s">
        <v>110</v>
      </c>
      <c r="B940" s="46">
        <v>44335</v>
      </c>
      <c r="C940" s="2" t="s">
        <v>6</v>
      </c>
      <c r="D940" s="2" t="s">
        <v>42</v>
      </c>
      <c r="E940" s="2" t="s">
        <v>215</v>
      </c>
      <c r="F940" s="59" t="s">
        <v>753</v>
      </c>
      <c r="G940" s="2" t="s">
        <v>991</v>
      </c>
      <c r="H940" s="2" t="s">
        <v>2850</v>
      </c>
      <c r="I940" s="2"/>
      <c r="J940" s="1"/>
      <c r="K940" s="1"/>
      <c r="L940" s="1"/>
      <c r="M940" s="1">
        <v>0</v>
      </c>
      <c r="N940" s="2"/>
      <c r="O940" s="2" t="s">
        <v>2</v>
      </c>
      <c r="P940" s="2"/>
      <c r="Q940" s="1">
        <v>420984838.69999999</v>
      </c>
      <c r="R940" s="1">
        <v>0</v>
      </c>
      <c r="S940" s="1">
        <f>+Q940</f>
        <v>420984838.69999999</v>
      </c>
      <c r="T940" s="1">
        <v>0</v>
      </c>
      <c r="U940" s="2" t="s">
        <v>0</v>
      </c>
      <c r="V940" s="1">
        <v>0</v>
      </c>
      <c r="W940" s="1">
        <v>0</v>
      </c>
      <c r="X940" s="2" t="s">
        <v>0</v>
      </c>
      <c r="Y940" s="1">
        <v>0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140"/>
      <c r="AK940" s="1">
        <v>0</v>
      </c>
      <c r="AL940" s="1">
        <v>0</v>
      </c>
      <c r="AM940" s="140"/>
      <c r="AN940" s="140"/>
      <c r="AO940" s="140"/>
      <c r="AP940" s="140"/>
    </row>
    <row r="941" spans="1:44" ht="15" customHeight="1" x14ac:dyDescent="0.25">
      <c r="A941" s="2" t="s">
        <v>109</v>
      </c>
      <c r="B941" s="47">
        <v>44335</v>
      </c>
      <c r="C941" s="2" t="s">
        <v>35</v>
      </c>
      <c r="D941" s="2" t="s">
        <v>42</v>
      </c>
      <c r="E941" s="2" t="s">
        <v>217</v>
      </c>
      <c r="F941" s="2" t="s">
        <v>2851</v>
      </c>
      <c r="G941" s="2" t="s">
        <v>3</v>
      </c>
      <c r="H941" s="2" t="s">
        <v>2852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1">
        <v>523791204.5</v>
      </c>
      <c r="R941" s="1">
        <v>0</v>
      </c>
      <c r="S941" s="1">
        <v>491799564.5</v>
      </c>
      <c r="T941" s="1">
        <v>0</v>
      </c>
      <c r="U941" s="2" t="s">
        <v>0</v>
      </c>
      <c r="V941" s="1">
        <v>0</v>
      </c>
      <c r="W941" s="1">
        <v>27579000</v>
      </c>
      <c r="X941" s="2" t="s">
        <v>9</v>
      </c>
      <c r="Y941" s="1">
        <v>4412640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41" t="s">
        <v>1</v>
      </c>
      <c r="AN941" s="2" t="s">
        <v>1</v>
      </c>
      <c r="AO941" s="141" t="s">
        <v>1</v>
      </c>
      <c r="AP941" s="2" t="s">
        <v>1</v>
      </c>
    </row>
    <row r="942" spans="1:44" ht="15" customHeight="1" x14ac:dyDescent="0.25">
      <c r="A942" s="2" t="s">
        <v>108</v>
      </c>
      <c r="B942" s="47">
        <v>44335</v>
      </c>
      <c r="C942" s="2" t="s">
        <v>27</v>
      </c>
      <c r="D942" s="2" t="s">
        <v>42</v>
      </c>
      <c r="E942" s="2" t="s">
        <v>212</v>
      </c>
      <c r="F942" s="2" t="s">
        <v>2361</v>
      </c>
      <c r="G942" s="2" t="s">
        <v>3</v>
      </c>
      <c r="H942" s="2" t="s">
        <v>2853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383735347.54999995</v>
      </c>
      <c r="R942" s="1">
        <v>0</v>
      </c>
      <c r="S942" s="1">
        <v>269161776.34999996</v>
      </c>
      <c r="T942" s="1">
        <v>0</v>
      </c>
      <c r="U942" s="2" t="s">
        <v>0</v>
      </c>
      <c r="V942" s="1">
        <v>0</v>
      </c>
      <c r="W942" s="1">
        <v>98770320</v>
      </c>
      <c r="X942" s="2" t="s">
        <v>9</v>
      </c>
      <c r="Y942" s="1">
        <v>15803251.199999999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41" t="s">
        <v>1</v>
      </c>
      <c r="AN942" s="2" t="s">
        <v>1</v>
      </c>
      <c r="AO942" s="141" t="s">
        <v>1</v>
      </c>
      <c r="AP942" s="2" t="s">
        <v>1</v>
      </c>
    </row>
    <row r="943" spans="1:44" ht="15" customHeight="1" x14ac:dyDescent="0.25">
      <c r="A943" s="2" t="s">
        <v>107</v>
      </c>
      <c r="B943" s="47">
        <v>44335</v>
      </c>
      <c r="C943" s="2" t="s">
        <v>27</v>
      </c>
      <c r="D943" s="2" t="s">
        <v>42</v>
      </c>
      <c r="E943" s="2" t="s">
        <v>212</v>
      </c>
      <c r="F943" s="2" t="s">
        <v>2363</v>
      </c>
      <c r="G943" s="2" t="s">
        <v>3</v>
      </c>
      <c r="H943" s="2" t="s">
        <v>2854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2855</v>
      </c>
      <c r="P943" s="2" t="s">
        <v>2856</v>
      </c>
      <c r="Q943" s="1">
        <v>80123472</v>
      </c>
      <c r="R943" s="1">
        <v>0</v>
      </c>
      <c r="S943" s="1">
        <v>30736530</v>
      </c>
      <c r="T943" s="1">
        <v>42574950</v>
      </c>
      <c r="U943" s="2" t="s">
        <v>9</v>
      </c>
      <c r="V943" s="1">
        <v>6811992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41" t="s">
        <v>1</v>
      </c>
      <c r="AN943" s="2" t="s">
        <v>1</v>
      </c>
      <c r="AO943" s="141" t="s">
        <v>1</v>
      </c>
      <c r="AP943" s="2" t="s">
        <v>1</v>
      </c>
    </row>
    <row r="944" spans="1:44" ht="15" customHeight="1" x14ac:dyDescent="0.25">
      <c r="A944" s="2" t="s">
        <v>106</v>
      </c>
      <c r="B944" s="47">
        <v>44335</v>
      </c>
      <c r="C944" s="2" t="s">
        <v>27</v>
      </c>
      <c r="D944" s="2" t="s">
        <v>42</v>
      </c>
      <c r="E944" s="2" t="s">
        <v>212</v>
      </c>
      <c r="F944" s="2" t="s">
        <v>2361</v>
      </c>
      <c r="G944" s="2" t="s">
        <v>3</v>
      </c>
      <c r="H944" s="2" t="s">
        <v>2857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1109563957.9644003</v>
      </c>
      <c r="R944" s="1">
        <v>0</v>
      </c>
      <c r="S944" s="1">
        <v>694124898.95000005</v>
      </c>
      <c r="T944" s="1">
        <v>0</v>
      </c>
      <c r="U944" s="2" t="s">
        <v>0</v>
      </c>
      <c r="V944" s="1">
        <v>0</v>
      </c>
      <c r="W944" s="1">
        <v>358137119.83999997</v>
      </c>
      <c r="X944" s="2" t="s">
        <v>9</v>
      </c>
      <c r="Y944" s="1">
        <v>57301939.174400002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41" t="s">
        <v>1</v>
      </c>
      <c r="AN944" s="2" t="s">
        <v>1</v>
      </c>
      <c r="AO944" s="141" t="s">
        <v>1</v>
      </c>
      <c r="AP944" s="2" t="s">
        <v>1</v>
      </c>
    </row>
    <row r="945" spans="1:42" ht="15" customHeight="1" x14ac:dyDescent="0.25">
      <c r="A945" s="2" t="s">
        <v>105</v>
      </c>
      <c r="B945" s="47">
        <v>44335</v>
      </c>
      <c r="C945" s="2" t="s">
        <v>27</v>
      </c>
      <c r="D945" s="2" t="s">
        <v>42</v>
      </c>
      <c r="E945" s="2" t="s">
        <v>212</v>
      </c>
      <c r="F945" s="2" t="s">
        <v>2363</v>
      </c>
      <c r="G945" s="2" t="s">
        <v>13</v>
      </c>
      <c r="H945" s="2" t="s">
        <v>1</v>
      </c>
      <c r="I945" s="1" t="s">
        <v>1221</v>
      </c>
      <c r="J945" s="1" t="s">
        <v>1</v>
      </c>
      <c r="K945" s="1" t="s">
        <v>2858</v>
      </c>
      <c r="L945" s="1" t="s">
        <v>2772</v>
      </c>
      <c r="M945" s="1">
        <v>17515579.199999999</v>
      </c>
      <c r="N945" s="2" t="s">
        <v>12</v>
      </c>
      <c r="O945" s="2" t="s">
        <v>2859</v>
      </c>
      <c r="P945" s="2" t="s">
        <v>2860</v>
      </c>
      <c r="Q945" s="1">
        <v>-1613119.2</v>
      </c>
      <c r="R945" s="1">
        <v>0</v>
      </c>
      <c r="S945" s="1">
        <v>0</v>
      </c>
      <c r="T945" s="1">
        <v>0</v>
      </c>
      <c r="U945" s="2" t="s">
        <v>0</v>
      </c>
      <c r="V945" s="1">
        <v>0</v>
      </c>
      <c r="W945" s="1">
        <v>-1390620</v>
      </c>
      <c r="X945" s="2" t="s">
        <v>9</v>
      </c>
      <c r="Y945" s="1">
        <v>-222499.20000000001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41" t="s">
        <v>1</v>
      </c>
      <c r="AN945" s="2" t="s">
        <v>1</v>
      </c>
      <c r="AO945" s="141" t="s">
        <v>1</v>
      </c>
      <c r="AP945" s="2" t="s">
        <v>1</v>
      </c>
    </row>
    <row r="946" spans="1:42" ht="15" customHeight="1" x14ac:dyDescent="0.25">
      <c r="A946" s="2" t="s">
        <v>104</v>
      </c>
      <c r="B946" s="47">
        <v>44335</v>
      </c>
      <c r="C946" s="2" t="s">
        <v>6</v>
      </c>
      <c r="D946" s="2" t="s">
        <v>38</v>
      </c>
      <c r="E946" s="2" t="s">
        <v>210</v>
      </c>
      <c r="F946" s="2" t="s">
        <v>2861</v>
      </c>
      <c r="G946" s="2" t="s">
        <v>3</v>
      </c>
      <c r="H946" s="2" t="s">
        <v>2862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2863</v>
      </c>
      <c r="P946" s="2" t="s">
        <v>2864</v>
      </c>
      <c r="Q946" s="1">
        <v>21378297.600000001</v>
      </c>
      <c r="R946" s="1">
        <v>0</v>
      </c>
      <c r="S946" s="1">
        <v>59400</v>
      </c>
      <c r="T946" s="1">
        <v>18378360</v>
      </c>
      <c r="U946" s="2" t="s">
        <v>9</v>
      </c>
      <c r="V946" s="1">
        <v>2940537.6</v>
      </c>
      <c r="W946" s="1">
        <v>0</v>
      </c>
      <c r="X946" s="2" t="s">
        <v>0</v>
      </c>
      <c r="Y946" s="1">
        <v>0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41" t="s">
        <v>1</v>
      </c>
      <c r="AN946" s="2" t="s">
        <v>1</v>
      </c>
      <c r="AO946" s="141" t="s">
        <v>1</v>
      </c>
      <c r="AP946" s="2" t="s">
        <v>1</v>
      </c>
    </row>
    <row r="947" spans="1:42" ht="15" customHeight="1" x14ac:dyDescent="0.25">
      <c r="A947" s="2" t="s">
        <v>103</v>
      </c>
      <c r="B947" s="47">
        <v>44335</v>
      </c>
      <c r="C947" s="2" t="s">
        <v>6</v>
      </c>
      <c r="D947" s="2" t="s">
        <v>38</v>
      </c>
      <c r="E947" s="2" t="s">
        <v>210</v>
      </c>
      <c r="F947" s="2" t="s">
        <v>2861</v>
      </c>
      <c r="G947" s="2" t="s">
        <v>3</v>
      </c>
      <c r="H947" s="2" t="s">
        <v>2865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2866</v>
      </c>
      <c r="P947" s="2" t="s">
        <v>2867</v>
      </c>
      <c r="Q947" s="1">
        <v>64863612</v>
      </c>
      <c r="R947" s="1">
        <v>0</v>
      </c>
      <c r="S947" s="1">
        <v>27621000</v>
      </c>
      <c r="T947" s="1">
        <v>32105700</v>
      </c>
      <c r="U947" s="2" t="s">
        <v>9</v>
      </c>
      <c r="V947" s="1">
        <v>5136912</v>
      </c>
      <c r="W947" s="1">
        <v>0</v>
      </c>
      <c r="X947" s="2" t="s">
        <v>0</v>
      </c>
      <c r="Y947" s="1">
        <v>0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41" t="s">
        <v>1</v>
      </c>
      <c r="AN947" s="2" t="s">
        <v>1</v>
      </c>
      <c r="AO947" s="141" t="s">
        <v>1</v>
      </c>
      <c r="AP947" s="2" t="s">
        <v>1</v>
      </c>
    </row>
    <row r="948" spans="1:42" ht="15" customHeight="1" x14ac:dyDescent="0.25">
      <c r="A948" s="2" t="s">
        <v>102</v>
      </c>
      <c r="B948" s="47">
        <v>44335</v>
      </c>
      <c r="C948" s="2" t="s">
        <v>6</v>
      </c>
      <c r="D948" s="2" t="s">
        <v>38</v>
      </c>
      <c r="E948" s="2" t="s">
        <v>210</v>
      </c>
      <c r="F948" s="2" t="s">
        <v>2861</v>
      </c>
      <c r="G948" s="2" t="s">
        <v>3</v>
      </c>
      <c r="H948" s="2" t="s">
        <v>2868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1319</v>
      </c>
      <c r="P948" s="2" t="s">
        <v>1320</v>
      </c>
      <c r="Q948" s="1">
        <v>8613148.5</v>
      </c>
      <c r="R948" s="1">
        <v>0</v>
      </c>
      <c r="S948" s="1">
        <v>8613148.5</v>
      </c>
      <c r="T948" s="1">
        <v>0</v>
      </c>
      <c r="U948" s="2" t="s">
        <v>0</v>
      </c>
      <c r="V948" s="1">
        <v>0</v>
      </c>
      <c r="W948" s="1">
        <v>0</v>
      </c>
      <c r="X948" s="2" t="s">
        <v>0</v>
      </c>
      <c r="Y948" s="1">
        <v>0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41" t="s">
        <v>1</v>
      </c>
      <c r="AN948" s="2" t="s">
        <v>1</v>
      </c>
      <c r="AO948" s="141" t="s">
        <v>1</v>
      </c>
      <c r="AP948" s="2" t="s">
        <v>1</v>
      </c>
    </row>
    <row r="949" spans="1:42" ht="15" customHeight="1" x14ac:dyDescent="0.25">
      <c r="A949" s="2" t="s">
        <v>101</v>
      </c>
      <c r="B949" s="47">
        <v>44335</v>
      </c>
      <c r="C949" s="2" t="s">
        <v>6</v>
      </c>
      <c r="D949" s="2" t="s">
        <v>38</v>
      </c>
      <c r="E949" s="2" t="s">
        <v>210</v>
      </c>
      <c r="F949" s="2" t="s">
        <v>2861</v>
      </c>
      <c r="G949" s="2" t="s">
        <v>13</v>
      </c>
      <c r="H949" s="2" t="s">
        <v>1</v>
      </c>
      <c r="I949" s="1" t="s">
        <v>2869</v>
      </c>
      <c r="J949" s="1" t="s">
        <v>1</v>
      </c>
      <c r="K949" s="1" t="s">
        <v>2870</v>
      </c>
      <c r="L949" s="1" t="s">
        <v>2871</v>
      </c>
      <c r="M949" s="1">
        <v>20095687.5</v>
      </c>
      <c r="N949" s="2" t="s">
        <v>12</v>
      </c>
      <c r="O949" s="2" t="s">
        <v>2872</v>
      </c>
      <c r="P949" s="2" t="s">
        <v>2873</v>
      </c>
      <c r="Q949" s="1">
        <v>-6416437.5</v>
      </c>
      <c r="R949" s="1">
        <v>0</v>
      </c>
      <c r="S949" s="1">
        <v>-6416437.5</v>
      </c>
      <c r="T949" s="1">
        <v>0</v>
      </c>
      <c r="U949" s="2" t="s">
        <v>0</v>
      </c>
      <c r="V949" s="1">
        <v>0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41" t="s">
        <v>1</v>
      </c>
      <c r="AN949" s="2" t="s">
        <v>1</v>
      </c>
      <c r="AO949" s="141" t="s">
        <v>1</v>
      </c>
      <c r="AP949" s="2" t="s">
        <v>1</v>
      </c>
    </row>
    <row r="950" spans="1:42" ht="15" customHeight="1" x14ac:dyDescent="0.25">
      <c r="A950" s="2" t="s">
        <v>100</v>
      </c>
      <c r="B950" s="47">
        <v>44335</v>
      </c>
      <c r="C950" s="2" t="s">
        <v>6</v>
      </c>
      <c r="D950" s="2" t="s">
        <v>38</v>
      </c>
      <c r="E950" s="2" t="s">
        <v>210</v>
      </c>
      <c r="F950" s="2" t="s">
        <v>2861</v>
      </c>
      <c r="G950" s="2" t="s">
        <v>3</v>
      </c>
      <c r="H950" s="2" t="s">
        <v>2874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405914820.21600002</v>
      </c>
      <c r="R950" s="1">
        <v>0</v>
      </c>
      <c r="S950" s="1">
        <v>355483706.99999994</v>
      </c>
      <c r="T950" s="1">
        <v>0</v>
      </c>
      <c r="U950" s="2" t="s">
        <v>0</v>
      </c>
      <c r="V950" s="1">
        <v>0</v>
      </c>
      <c r="W950" s="1">
        <v>43475097.600000001</v>
      </c>
      <c r="X950" s="2" t="s">
        <v>9</v>
      </c>
      <c r="Y950" s="1">
        <v>6956015.6159999995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41" t="s">
        <v>1</v>
      </c>
      <c r="AN950" s="2" t="s">
        <v>1</v>
      </c>
      <c r="AO950" s="141" t="s">
        <v>1</v>
      </c>
      <c r="AP950" s="2" t="s">
        <v>1</v>
      </c>
    </row>
    <row r="951" spans="1:42" ht="15" customHeight="1" x14ac:dyDescent="0.25">
      <c r="A951" s="2" t="s">
        <v>99</v>
      </c>
      <c r="B951" s="47">
        <v>44335</v>
      </c>
      <c r="C951" s="2" t="s">
        <v>6</v>
      </c>
      <c r="D951" s="2" t="s">
        <v>38</v>
      </c>
      <c r="E951" s="2" t="s">
        <v>210</v>
      </c>
      <c r="F951" s="2" t="s">
        <v>2861</v>
      </c>
      <c r="G951" s="2" t="s">
        <v>3</v>
      </c>
      <c r="H951" s="2" t="s">
        <v>2875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377241669.25800002</v>
      </c>
      <c r="R951" s="1">
        <v>0</v>
      </c>
      <c r="S951" s="1">
        <v>328435105.64999998</v>
      </c>
      <c r="T951" s="1">
        <v>0</v>
      </c>
      <c r="U951" s="2" t="s">
        <v>0</v>
      </c>
      <c r="V951" s="1">
        <v>0</v>
      </c>
      <c r="W951" s="1">
        <v>42074623.799999997</v>
      </c>
      <c r="X951" s="2" t="s">
        <v>9</v>
      </c>
      <c r="Y951" s="1">
        <v>6731939.8079999993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41" t="s">
        <v>1</v>
      </c>
      <c r="AN951" s="2" t="s">
        <v>1</v>
      </c>
      <c r="AO951" s="141" t="s">
        <v>1</v>
      </c>
      <c r="AP951" s="2" t="s">
        <v>1</v>
      </c>
    </row>
    <row r="952" spans="1:42" ht="15" customHeight="1" x14ac:dyDescent="0.25">
      <c r="A952" s="2" t="s">
        <v>97</v>
      </c>
      <c r="B952" s="47">
        <v>44335</v>
      </c>
      <c r="C952" s="2" t="s">
        <v>6</v>
      </c>
      <c r="D952" s="2" t="s">
        <v>38</v>
      </c>
      <c r="E952" s="2" t="s">
        <v>210</v>
      </c>
      <c r="F952" s="2" t="s">
        <v>2861</v>
      </c>
      <c r="G952" s="2" t="s">
        <v>3</v>
      </c>
      <c r="H952" s="2" t="s">
        <v>2876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2367661997.6100001</v>
      </c>
      <c r="R952" s="1">
        <v>0</v>
      </c>
      <c r="S952" s="1">
        <v>1841190753.25</v>
      </c>
      <c r="T952" s="1">
        <v>0</v>
      </c>
      <c r="U952" s="2" t="s">
        <v>0</v>
      </c>
      <c r="V952" s="1">
        <v>0</v>
      </c>
      <c r="W952" s="1">
        <v>453854521</v>
      </c>
      <c r="X952" s="2" t="s">
        <v>9</v>
      </c>
      <c r="Y952" s="1">
        <v>72616723.359999999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41" t="s">
        <v>1</v>
      </c>
      <c r="AN952" s="2" t="s">
        <v>1</v>
      </c>
      <c r="AO952" s="141" t="s">
        <v>1</v>
      </c>
      <c r="AP952" s="2" t="s">
        <v>1</v>
      </c>
    </row>
    <row r="953" spans="1:42" ht="15" customHeight="1" x14ac:dyDescent="0.25">
      <c r="A953" s="2" t="s">
        <v>96</v>
      </c>
      <c r="B953" s="47">
        <v>44335</v>
      </c>
      <c r="C953" s="2" t="s">
        <v>6</v>
      </c>
      <c r="D953" s="2" t="s">
        <v>38</v>
      </c>
      <c r="E953" s="2" t="s">
        <v>210</v>
      </c>
      <c r="F953" s="2" t="s">
        <v>2861</v>
      </c>
      <c r="G953" s="2" t="s">
        <v>3</v>
      </c>
      <c r="H953" s="2" t="s">
        <v>2877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2</v>
      </c>
      <c r="P953" s="2" t="s">
        <v>1</v>
      </c>
      <c r="Q953" s="1">
        <v>116927858.71799998</v>
      </c>
      <c r="R953" s="1">
        <v>0</v>
      </c>
      <c r="S953" s="1">
        <v>75301350.299999997</v>
      </c>
      <c r="T953" s="1">
        <v>0</v>
      </c>
      <c r="U953" s="2" t="s">
        <v>0</v>
      </c>
      <c r="V953" s="1">
        <v>0</v>
      </c>
      <c r="W953" s="1">
        <v>35884921.049999997</v>
      </c>
      <c r="X953" s="2" t="s">
        <v>0</v>
      </c>
      <c r="Y953" s="1">
        <v>5741587.3679999998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41" t="s">
        <v>1</v>
      </c>
      <c r="AN953" s="2" t="s">
        <v>1</v>
      </c>
      <c r="AO953" s="141" t="s">
        <v>1</v>
      </c>
      <c r="AP953" s="2" t="s">
        <v>1</v>
      </c>
    </row>
    <row r="954" spans="1:42" ht="15" customHeight="1" x14ac:dyDescent="0.25">
      <c r="A954" s="2" t="s">
        <v>95</v>
      </c>
      <c r="B954" s="47">
        <v>44335</v>
      </c>
      <c r="C954" s="2" t="s">
        <v>27</v>
      </c>
      <c r="D954" s="2" t="s">
        <v>38</v>
      </c>
      <c r="E954" s="2" t="s">
        <v>4</v>
      </c>
      <c r="F954" s="2" t="s">
        <v>2325</v>
      </c>
      <c r="G954" s="2" t="s">
        <v>3</v>
      </c>
      <c r="H954" s="2" t="s">
        <v>2878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1757450221.1800001</v>
      </c>
      <c r="R954" s="1">
        <v>0</v>
      </c>
      <c r="S954" s="1">
        <v>1155309477.5</v>
      </c>
      <c r="T954" s="1">
        <v>0</v>
      </c>
      <c r="U954" s="2" t="s">
        <v>0</v>
      </c>
      <c r="V954" s="1">
        <v>0</v>
      </c>
      <c r="W954" s="1">
        <v>519086848</v>
      </c>
      <c r="X954" s="2" t="s">
        <v>9</v>
      </c>
      <c r="Y954" s="1">
        <v>83053895.679999992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41" t="s">
        <v>1</v>
      </c>
      <c r="AN954" s="2" t="s">
        <v>1</v>
      </c>
      <c r="AO954" s="141" t="s">
        <v>1</v>
      </c>
      <c r="AP954" s="2" t="s">
        <v>1</v>
      </c>
    </row>
    <row r="955" spans="1:42" ht="15" customHeight="1" x14ac:dyDescent="0.25">
      <c r="A955" s="2" t="s">
        <v>94</v>
      </c>
      <c r="B955" s="47">
        <v>44335</v>
      </c>
      <c r="C955" s="2" t="s">
        <v>27</v>
      </c>
      <c r="D955" s="2" t="s">
        <v>38</v>
      </c>
      <c r="E955" s="2" t="s">
        <v>4</v>
      </c>
      <c r="F955" s="2" t="s">
        <v>2327</v>
      </c>
      <c r="G955" s="2" t="s">
        <v>3</v>
      </c>
      <c r="H955" s="2" t="s">
        <v>2879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1117</v>
      </c>
      <c r="P955" s="2" t="s">
        <v>1118</v>
      </c>
      <c r="Q955" s="1">
        <v>1301984</v>
      </c>
      <c r="R955" s="1">
        <v>0</v>
      </c>
      <c r="S955" s="1">
        <v>0</v>
      </c>
      <c r="T955" s="1">
        <v>1122400</v>
      </c>
      <c r="U955" s="2" t="s">
        <v>9</v>
      </c>
      <c r="V955" s="1">
        <v>179584</v>
      </c>
      <c r="W955" s="1">
        <v>0</v>
      </c>
      <c r="X955" s="2" t="s">
        <v>0</v>
      </c>
      <c r="Y955" s="1">
        <v>0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41" t="s">
        <v>1</v>
      </c>
      <c r="AN955" s="2" t="s">
        <v>1</v>
      </c>
      <c r="AO955" s="141" t="s">
        <v>1</v>
      </c>
      <c r="AP955" s="2" t="s">
        <v>1</v>
      </c>
    </row>
    <row r="956" spans="1:42" ht="15" customHeight="1" x14ac:dyDescent="0.25">
      <c r="A956" s="2" t="s">
        <v>93</v>
      </c>
      <c r="B956" s="47">
        <v>44335</v>
      </c>
      <c r="C956" s="2" t="s">
        <v>27</v>
      </c>
      <c r="D956" s="2" t="s">
        <v>38</v>
      </c>
      <c r="E956" s="2" t="s">
        <v>4</v>
      </c>
      <c r="F956" s="2" t="s">
        <v>2325</v>
      </c>
      <c r="G956" s="2" t="s">
        <v>3</v>
      </c>
      <c r="H956" s="2" t="s">
        <v>2880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2</v>
      </c>
      <c r="P956" s="2" t="s">
        <v>1</v>
      </c>
      <c r="Q956" s="1">
        <v>43381050</v>
      </c>
      <c r="R956" s="1">
        <v>0</v>
      </c>
      <c r="S956" s="1">
        <v>30856530</v>
      </c>
      <c r="T956" s="1">
        <v>0</v>
      </c>
      <c r="U956" s="2" t="s">
        <v>0</v>
      </c>
      <c r="V956" s="1">
        <v>0</v>
      </c>
      <c r="W956" s="1">
        <v>10797000</v>
      </c>
      <c r="X956" s="2" t="s">
        <v>9</v>
      </c>
      <c r="Y956" s="1">
        <v>1727520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41" t="s">
        <v>1</v>
      </c>
      <c r="AN956" s="2" t="s">
        <v>1</v>
      </c>
      <c r="AO956" s="141" t="s">
        <v>1</v>
      </c>
      <c r="AP956" s="2" t="s">
        <v>1</v>
      </c>
    </row>
    <row r="957" spans="1:42" ht="15" customHeight="1" x14ac:dyDescent="0.25">
      <c r="A957" s="2" t="s">
        <v>92</v>
      </c>
      <c r="B957" s="47">
        <v>44335</v>
      </c>
      <c r="C957" s="2" t="s">
        <v>27</v>
      </c>
      <c r="D957" s="2" t="s">
        <v>38</v>
      </c>
      <c r="E957" s="2" t="s">
        <v>4</v>
      </c>
      <c r="F957" s="2" t="s">
        <v>2327</v>
      </c>
      <c r="G957" s="2" t="s">
        <v>13</v>
      </c>
      <c r="H957" s="2" t="s">
        <v>1</v>
      </c>
      <c r="I957" s="1" t="s">
        <v>1003</v>
      </c>
      <c r="J957" s="1" t="s">
        <v>1</v>
      </c>
      <c r="K957" s="1" t="s">
        <v>2881</v>
      </c>
      <c r="L957" s="1" t="s">
        <v>2882</v>
      </c>
      <c r="M957" s="1">
        <v>22950335</v>
      </c>
      <c r="N957" s="2" t="s">
        <v>12</v>
      </c>
      <c r="O957" s="2" t="s">
        <v>2279</v>
      </c>
      <c r="P957" s="2" t="s">
        <v>2280</v>
      </c>
      <c r="Q957" s="1">
        <v>-4016850</v>
      </c>
      <c r="R957" s="1">
        <v>0</v>
      </c>
      <c r="S957" s="1">
        <v>-4016850</v>
      </c>
      <c r="T957" s="1">
        <v>0</v>
      </c>
      <c r="U957" s="2" t="s">
        <v>0</v>
      </c>
      <c r="V957" s="1">
        <v>0</v>
      </c>
      <c r="W957" s="1">
        <v>0</v>
      </c>
      <c r="X957" s="2" t="s">
        <v>0</v>
      </c>
      <c r="Y957" s="1"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41" t="s">
        <v>1</v>
      </c>
      <c r="AN957" s="2" t="s">
        <v>1</v>
      </c>
      <c r="AO957" s="141" t="s">
        <v>1</v>
      </c>
      <c r="AP957" s="2" t="s">
        <v>1</v>
      </c>
    </row>
    <row r="958" spans="1:42" ht="15" customHeight="1" x14ac:dyDescent="0.25">
      <c r="A958" s="2" t="s">
        <v>91</v>
      </c>
      <c r="B958" s="47">
        <v>44335</v>
      </c>
      <c r="C958" s="2" t="s">
        <v>35</v>
      </c>
      <c r="D958" s="2" t="s">
        <v>38</v>
      </c>
      <c r="E958" s="2" t="s">
        <v>208</v>
      </c>
      <c r="F958" s="2" t="s">
        <v>2060</v>
      </c>
      <c r="G958" s="2" t="s">
        <v>3</v>
      </c>
      <c r="H958" s="2" t="s">
        <v>2883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833672261.10000002</v>
      </c>
      <c r="R958" s="1">
        <v>0</v>
      </c>
      <c r="S958" s="1">
        <v>802006639.10000002</v>
      </c>
      <c r="T958" s="1">
        <v>0</v>
      </c>
      <c r="U958" s="2" t="s">
        <v>0</v>
      </c>
      <c r="V958" s="1">
        <v>0</v>
      </c>
      <c r="W958" s="1">
        <v>27297950</v>
      </c>
      <c r="X958" s="2" t="s">
        <v>9</v>
      </c>
      <c r="Y958" s="1">
        <v>4367672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41" t="s">
        <v>1</v>
      </c>
      <c r="AN958" s="2" t="s">
        <v>1</v>
      </c>
      <c r="AO958" s="141" t="s">
        <v>1</v>
      </c>
      <c r="AP958" s="2" t="s">
        <v>1</v>
      </c>
    </row>
    <row r="959" spans="1:42" ht="15" customHeight="1" x14ac:dyDescent="0.25">
      <c r="A959" s="2" t="s">
        <v>90</v>
      </c>
      <c r="B959" s="47">
        <v>44335</v>
      </c>
      <c r="C959" s="2" t="s">
        <v>6</v>
      </c>
      <c r="D959" s="2" t="s">
        <v>33</v>
      </c>
      <c r="E959" s="2" t="s">
        <v>204</v>
      </c>
      <c r="F959" s="2" t="s">
        <v>1510</v>
      </c>
      <c r="G959" s="2" t="s">
        <v>3</v>
      </c>
      <c r="H959" s="2" t="s">
        <v>2884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2001105178.9099996</v>
      </c>
      <c r="R959" s="1">
        <v>0</v>
      </c>
      <c r="S959" s="1">
        <v>1618053689.75</v>
      </c>
      <c r="T959" s="1">
        <v>0</v>
      </c>
      <c r="U959" s="2" t="s">
        <v>0</v>
      </c>
      <c r="V959" s="1">
        <v>0</v>
      </c>
      <c r="W959" s="1">
        <v>330216801</v>
      </c>
      <c r="X959" s="2" t="s">
        <v>0</v>
      </c>
      <c r="Y959" s="1">
        <v>52834688.160000004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41" t="s">
        <v>1</v>
      </c>
      <c r="AN959" s="2" t="s">
        <v>1</v>
      </c>
      <c r="AO959" s="141" t="s">
        <v>1</v>
      </c>
      <c r="AP959" s="2" t="s">
        <v>1</v>
      </c>
    </row>
    <row r="960" spans="1:42" ht="15" customHeight="1" x14ac:dyDescent="0.25">
      <c r="A960" s="2" t="s">
        <v>89</v>
      </c>
      <c r="B960" s="47">
        <v>44335</v>
      </c>
      <c r="C960" s="2" t="s">
        <v>27</v>
      </c>
      <c r="D960" s="2" t="s">
        <v>33</v>
      </c>
      <c r="E960" s="2" t="s">
        <v>32</v>
      </c>
      <c r="F960" s="2" t="s">
        <v>2338</v>
      </c>
      <c r="G960" s="2" t="s">
        <v>3</v>
      </c>
      <c r="H960" s="2" t="s">
        <v>2885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203655585</v>
      </c>
      <c r="R960" s="1">
        <v>0</v>
      </c>
      <c r="S960" s="1">
        <v>142244025</v>
      </c>
      <c r="T960" s="1">
        <v>0</v>
      </c>
      <c r="U960" s="2" t="s">
        <v>0</v>
      </c>
      <c r="V960" s="1">
        <v>0</v>
      </c>
      <c r="W960" s="1">
        <v>52941000</v>
      </c>
      <c r="X960" s="2" t="s">
        <v>9</v>
      </c>
      <c r="Y960" s="1">
        <v>8470560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41" t="s">
        <v>1</v>
      </c>
      <c r="AN960" s="2" t="s">
        <v>1</v>
      </c>
      <c r="AO960" s="141" t="s">
        <v>1</v>
      </c>
      <c r="AP960" s="2" t="s">
        <v>1</v>
      </c>
    </row>
    <row r="961" spans="1:42" ht="15" customHeight="1" x14ac:dyDescent="0.25">
      <c r="A961" s="2" t="s">
        <v>88</v>
      </c>
      <c r="B961" s="47">
        <v>44335</v>
      </c>
      <c r="C961" s="2" t="s">
        <v>27</v>
      </c>
      <c r="D961" s="2" t="s">
        <v>33</v>
      </c>
      <c r="E961" s="2" t="s">
        <v>32</v>
      </c>
      <c r="F961" s="2" t="s">
        <v>2340</v>
      </c>
      <c r="G961" s="2" t="s">
        <v>3</v>
      </c>
      <c r="H961" s="2" t="s">
        <v>2886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1040</v>
      </c>
      <c r="P961" s="2" t="s">
        <v>1041</v>
      </c>
      <c r="Q961" s="1">
        <v>116991000</v>
      </c>
      <c r="R961" s="1">
        <v>0</v>
      </c>
      <c r="S961" s="1">
        <v>108639000</v>
      </c>
      <c r="T961" s="1">
        <v>7200000</v>
      </c>
      <c r="U961" s="2" t="s">
        <v>9</v>
      </c>
      <c r="V961" s="1">
        <v>1152000</v>
      </c>
      <c r="W961" s="1">
        <v>0</v>
      </c>
      <c r="X961" s="2" t="s">
        <v>0</v>
      </c>
      <c r="Y961" s="1">
        <v>0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41" t="s">
        <v>1</v>
      </c>
      <c r="AN961" s="2" t="s">
        <v>1</v>
      </c>
      <c r="AO961" s="141" t="s">
        <v>1</v>
      </c>
      <c r="AP961" s="2" t="s">
        <v>1</v>
      </c>
    </row>
    <row r="962" spans="1:42" ht="15" customHeight="1" x14ac:dyDescent="0.25">
      <c r="A962" s="2" t="s">
        <v>87</v>
      </c>
      <c r="B962" s="47">
        <v>44335</v>
      </c>
      <c r="C962" s="2" t="s">
        <v>27</v>
      </c>
      <c r="D962" s="2" t="s">
        <v>33</v>
      </c>
      <c r="E962" s="2" t="s">
        <v>32</v>
      </c>
      <c r="F962" s="2" t="s">
        <v>2338</v>
      </c>
      <c r="G962" s="2" t="s">
        <v>3</v>
      </c>
      <c r="H962" s="2" t="s">
        <v>2887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646705897.6516</v>
      </c>
      <c r="R962" s="1">
        <v>0</v>
      </c>
      <c r="S962" s="1">
        <v>454559012.5</v>
      </c>
      <c r="T962" s="1">
        <v>0</v>
      </c>
      <c r="U962" s="2" t="s">
        <v>0</v>
      </c>
      <c r="V962" s="1">
        <v>0</v>
      </c>
      <c r="W962" s="1">
        <v>165643866.50999999</v>
      </c>
      <c r="X962" s="2" t="s">
        <v>9</v>
      </c>
      <c r="Y962" s="1">
        <v>26503018.641599998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41" t="s">
        <v>1</v>
      </c>
      <c r="AN962" s="2" t="s">
        <v>1</v>
      </c>
      <c r="AO962" s="141" t="s">
        <v>1</v>
      </c>
      <c r="AP962" s="2" t="s">
        <v>1</v>
      </c>
    </row>
    <row r="963" spans="1:42" ht="15" customHeight="1" x14ac:dyDescent="0.25">
      <c r="A963" s="2" t="s">
        <v>86</v>
      </c>
      <c r="B963" s="47">
        <v>44335</v>
      </c>
      <c r="C963" s="2" t="s">
        <v>27</v>
      </c>
      <c r="D963" s="2" t="s">
        <v>33</v>
      </c>
      <c r="E963" s="2" t="s">
        <v>32</v>
      </c>
      <c r="F963" s="2" t="s">
        <v>2340</v>
      </c>
      <c r="G963" s="2" t="s">
        <v>3</v>
      </c>
      <c r="H963" s="2" t="s">
        <v>2888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2889</v>
      </c>
      <c r="P963" s="2" t="s">
        <v>2890</v>
      </c>
      <c r="Q963" s="1">
        <v>7146760</v>
      </c>
      <c r="R963" s="1">
        <v>0</v>
      </c>
      <c r="S963" s="1">
        <v>0</v>
      </c>
      <c r="T963" s="1">
        <v>6161000</v>
      </c>
      <c r="U963" s="2" t="s">
        <v>9</v>
      </c>
      <c r="V963" s="1">
        <v>985760</v>
      </c>
      <c r="W963" s="1">
        <v>0</v>
      </c>
      <c r="X963" s="2" t="s">
        <v>0</v>
      </c>
      <c r="Y963" s="1">
        <v>0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41" t="s">
        <v>1</v>
      </c>
      <c r="AN963" s="2" t="s">
        <v>1</v>
      </c>
      <c r="AO963" s="141" t="s">
        <v>1</v>
      </c>
      <c r="AP963" s="2" t="s">
        <v>1</v>
      </c>
    </row>
    <row r="964" spans="1:42" ht="15" customHeight="1" x14ac:dyDescent="0.25">
      <c r="A964" s="2" t="s">
        <v>85</v>
      </c>
      <c r="B964" s="47">
        <v>44335</v>
      </c>
      <c r="C964" s="2" t="s">
        <v>27</v>
      </c>
      <c r="D964" s="2" t="s">
        <v>33</v>
      </c>
      <c r="E964" s="2" t="s">
        <v>32</v>
      </c>
      <c r="F964" s="2" t="s">
        <v>2338</v>
      </c>
      <c r="G964" s="2" t="s">
        <v>3</v>
      </c>
      <c r="H964" s="2" t="s">
        <v>2891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</v>
      </c>
      <c r="P964" s="2" t="s">
        <v>1</v>
      </c>
      <c r="Q964" s="1">
        <v>218156985.16</v>
      </c>
      <c r="R964" s="1">
        <v>0</v>
      </c>
      <c r="S964" s="1">
        <v>131573032.5</v>
      </c>
      <c r="T964" s="1">
        <v>0</v>
      </c>
      <c r="U964" s="2" t="s">
        <v>0</v>
      </c>
      <c r="V964" s="1">
        <v>0</v>
      </c>
      <c r="W964" s="1">
        <v>74641338.5</v>
      </c>
      <c r="X964" s="2" t="s">
        <v>0</v>
      </c>
      <c r="Y964" s="1">
        <v>11942614.16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41" t="s">
        <v>1</v>
      </c>
      <c r="AN964" s="2" t="s">
        <v>1</v>
      </c>
      <c r="AO964" s="141" t="s">
        <v>1</v>
      </c>
      <c r="AP964" s="2" t="s">
        <v>1</v>
      </c>
    </row>
    <row r="965" spans="1:42" ht="15" customHeight="1" x14ac:dyDescent="0.25">
      <c r="A965" s="2" t="s">
        <v>84</v>
      </c>
      <c r="B965" s="47">
        <v>44335</v>
      </c>
      <c r="C965" s="2" t="s">
        <v>6</v>
      </c>
      <c r="D965" s="2" t="s">
        <v>26</v>
      </c>
      <c r="E965" s="2" t="s">
        <v>198</v>
      </c>
      <c r="F965" s="2" t="s">
        <v>1776</v>
      </c>
      <c r="G965" s="2" t="s">
        <v>3</v>
      </c>
      <c r="H965" s="2" t="s">
        <v>2892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2700709946.3940001</v>
      </c>
      <c r="R965" s="1">
        <v>0</v>
      </c>
      <c r="S965" s="1">
        <v>2087948377.0999999</v>
      </c>
      <c r="T965" s="1">
        <v>0</v>
      </c>
      <c r="U965" s="2" t="s">
        <v>0</v>
      </c>
      <c r="V965" s="1">
        <v>0</v>
      </c>
      <c r="W965" s="1">
        <v>528242732.14999998</v>
      </c>
      <c r="X965" s="2" t="s">
        <v>0</v>
      </c>
      <c r="Y965" s="1">
        <v>84518837.143999994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41" t="s">
        <v>1</v>
      </c>
      <c r="AN965" s="2" t="s">
        <v>1</v>
      </c>
      <c r="AO965" s="141" t="s">
        <v>1</v>
      </c>
      <c r="AP965" s="2" t="s">
        <v>1</v>
      </c>
    </row>
    <row r="966" spans="1:42" ht="15" customHeight="1" x14ac:dyDescent="0.25">
      <c r="A966" s="2" t="s">
        <v>83</v>
      </c>
      <c r="B966" s="47">
        <v>44335</v>
      </c>
      <c r="C966" s="2" t="s">
        <v>27</v>
      </c>
      <c r="D966" s="2" t="s">
        <v>26</v>
      </c>
      <c r="E966" s="2" t="s">
        <v>251</v>
      </c>
      <c r="F966" s="2" t="s">
        <v>2253</v>
      </c>
      <c r="G966" s="2" t="s">
        <v>3</v>
      </c>
      <c r="H966" s="2" t="s">
        <v>2893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1693181902.2652001</v>
      </c>
      <c r="R966" s="1">
        <v>0</v>
      </c>
      <c r="S966" s="1">
        <v>985138870.75</v>
      </c>
      <c r="T966" s="1">
        <v>0</v>
      </c>
      <c r="U966" s="2" t="s">
        <v>0</v>
      </c>
      <c r="V966" s="1">
        <v>0</v>
      </c>
      <c r="W966" s="1">
        <v>610381923.72000003</v>
      </c>
      <c r="X966" s="2" t="s">
        <v>9</v>
      </c>
      <c r="Y966" s="1">
        <f>+W966*0.16</f>
        <v>97661107.795200005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41" t="s">
        <v>1</v>
      </c>
      <c r="AN966" s="2" t="s">
        <v>1</v>
      </c>
      <c r="AO966" s="141" t="s">
        <v>1</v>
      </c>
      <c r="AP966" s="2" t="s">
        <v>1</v>
      </c>
    </row>
    <row r="967" spans="1:42" ht="15" customHeight="1" x14ac:dyDescent="0.25">
      <c r="A967" s="2" t="s">
        <v>82</v>
      </c>
      <c r="B967" s="47">
        <v>44335</v>
      </c>
      <c r="C967" s="2" t="s">
        <v>6</v>
      </c>
      <c r="D967" s="2" t="s">
        <v>24</v>
      </c>
      <c r="E967" s="2" t="s">
        <v>194</v>
      </c>
      <c r="F967" s="2" t="s">
        <v>1149</v>
      </c>
      <c r="G967" s="2" t="s">
        <v>3</v>
      </c>
      <c r="H967" s="2" t="s">
        <v>2894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2378163465.6900001</v>
      </c>
      <c r="R967" s="1">
        <v>0</v>
      </c>
      <c r="S967" s="1">
        <v>1825576905.8499999</v>
      </c>
      <c r="T967" s="1">
        <v>0</v>
      </c>
      <c r="U967" s="2" t="s">
        <v>0</v>
      </c>
      <c r="V967" s="1">
        <v>0</v>
      </c>
      <c r="W967" s="1">
        <v>476367724</v>
      </c>
      <c r="X967" s="2" t="s">
        <v>0</v>
      </c>
      <c r="Y967" s="1">
        <v>76218835.840000004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41" t="s">
        <v>1</v>
      </c>
      <c r="AN967" s="2" t="s">
        <v>1</v>
      </c>
      <c r="AO967" s="141" t="s">
        <v>1</v>
      </c>
      <c r="AP967" s="2" t="s">
        <v>1</v>
      </c>
    </row>
    <row r="968" spans="1:42" ht="15" customHeight="1" x14ac:dyDescent="0.25">
      <c r="A968" s="2" t="s">
        <v>81</v>
      </c>
      <c r="B968" s="47">
        <v>44335</v>
      </c>
      <c r="C968" s="2" t="s">
        <v>27</v>
      </c>
      <c r="D968" s="2" t="s">
        <v>24</v>
      </c>
      <c r="E968" s="2" t="s">
        <v>356</v>
      </c>
      <c r="F968" s="2" t="s">
        <v>1126</v>
      </c>
      <c r="G968" s="2" t="s">
        <v>3</v>
      </c>
      <c r="H968" s="2" t="s">
        <v>2895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739</v>
      </c>
      <c r="P968" s="2" t="s">
        <v>740</v>
      </c>
      <c r="Q968" s="1">
        <v>7726752</v>
      </c>
      <c r="R968" s="1">
        <v>0</v>
      </c>
      <c r="S968" s="1">
        <v>7726752</v>
      </c>
      <c r="T968" s="1">
        <v>0</v>
      </c>
      <c r="U968" s="2" t="s">
        <v>0</v>
      </c>
      <c r="V968" s="1">
        <v>0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41" t="s">
        <v>1</v>
      </c>
      <c r="AN968" s="2" t="s">
        <v>1</v>
      </c>
      <c r="AO968" s="141" t="s">
        <v>1</v>
      </c>
      <c r="AP968" s="2" t="s">
        <v>1</v>
      </c>
    </row>
    <row r="969" spans="1:42" ht="15" customHeight="1" x14ac:dyDescent="0.25">
      <c r="A969" s="2" t="s">
        <v>80</v>
      </c>
      <c r="B969" s="47">
        <v>44335</v>
      </c>
      <c r="C969" s="2" t="s">
        <v>27</v>
      </c>
      <c r="D969" s="2" t="s">
        <v>24</v>
      </c>
      <c r="E969" s="2" t="s">
        <v>356</v>
      </c>
      <c r="F969" s="2" t="s">
        <v>1125</v>
      </c>
      <c r="G969" s="2" t="s">
        <v>3</v>
      </c>
      <c r="H969" s="2" t="s">
        <v>2896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1204717358.1800001</v>
      </c>
      <c r="R969" s="1">
        <v>0</v>
      </c>
      <c r="S969" s="1">
        <v>768952811.75</v>
      </c>
      <c r="T969" s="1">
        <v>0</v>
      </c>
      <c r="U969" s="2" t="s">
        <v>0</v>
      </c>
      <c r="V969" s="1">
        <v>0</v>
      </c>
      <c r="W969" s="1">
        <v>375659091.75</v>
      </c>
      <c r="X969" s="2" t="s">
        <v>0</v>
      </c>
      <c r="Y969" s="1">
        <v>60105454.68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41" t="s">
        <v>1</v>
      </c>
      <c r="AN969" s="2" t="s">
        <v>1</v>
      </c>
      <c r="AO969" s="141" t="s">
        <v>1</v>
      </c>
      <c r="AP969" s="2" t="s">
        <v>1</v>
      </c>
    </row>
    <row r="970" spans="1:42" ht="15" customHeight="1" x14ac:dyDescent="0.25">
      <c r="A970" s="2" t="s">
        <v>79</v>
      </c>
      <c r="B970" s="47">
        <v>44335</v>
      </c>
      <c r="C970" s="2" t="s">
        <v>6</v>
      </c>
      <c r="D970" s="2" t="s">
        <v>22</v>
      </c>
      <c r="E970" s="2" t="s">
        <v>192</v>
      </c>
      <c r="F970" s="2" t="s">
        <v>2897</v>
      </c>
      <c r="G970" s="2" t="s">
        <v>3</v>
      </c>
      <c r="H970" s="2" t="s">
        <v>2898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2694989266.5600004</v>
      </c>
      <c r="R970" s="1">
        <v>0</v>
      </c>
      <c r="S970" s="1">
        <v>2079085283.25</v>
      </c>
      <c r="T970" s="1">
        <v>0</v>
      </c>
      <c r="U970" s="2" t="s">
        <v>0</v>
      </c>
      <c r="V970" s="1">
        <v>0</v>
      </c>
      <c r="W970" s="1">
        <v>530951709.75</v>
      </c>
      <c r="X970" s="2" t="s">
        <v>9</v>
      </c>
      <c r="Y970" s="1">
        <v>84952273.560000002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41" t="s">
        <v>1</v>
      </c>
      <c r="AN970" s="2" t="s">
        <v>1</v>
      </c>
      <c r="AO970" s="141" t="s">
        <v>1</v>
      </c>
      <c r="AP970" s="2" t="s">
        <v>1</v>
      </c>
    </row>
    <row r="971" spans="1:42" ht="15" customHeight="1" x14ac:dyDescent="0.25">
      <c r="A971" s="2" t="s">
        <v>78</v>
      </c>
      <c r="B971" s="47">
        <v>44335</v>
      </c>
      <c r="C971" s="2" t="s">
        <v>27</v>
      </c>
      <c r="D971" s="2" t="s">
        <v>973</v>
      </c>
      <c r="E971" s="2" t="s">
        <v>985</v>
      </c>
      <c r="F971" s="2" t="s">
        <v>2899</v>
      </c>
      <c r="G971" s="2" t="s">
        <v>3</v>
      </c>
      <c r="H971" s="2" t="s">
        <v>2900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162944138</v>
      </c>
      <c r="R971" s="1">
        <v>0</v>
      </c>
      <c r="S971" s="1">
        <v>39650000</v>
      </c>
      <c r="T971" s="1">
        <v>0</v>
      </c>
      <c r="U971" s="2" t="s">
        <v>0</v>
      </c>
      <c r="V971" s="1">
        <v>0</v>
      </c>
      <c r="W971" s="1">
        <v>106288050</v>
      </c>
      <c r="X971" s="2" t="s">
        <v>9</v>
      </c>
      <c r="Y971" s="1">
        <v>17006088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41" t="s">
        <v>1</v>
      </c>
      <c r="AN971" s="2" t="s">
        <v>1</v>
      </c>
      <c r="AO971" s="141" t="s">
        <v>1</v>
      </c>
      <c r="AP971" s="2" t="s">
        <v>1</v>
      </c>
    </row>
    <row r="972" spans="1:42" ht="15" customHeight="1" x14ac:dyDescent="0.25">
      <c r="A972" s="2" t="s">
        <v>77</v>
      </c>
      <c r="B972" s="47">
        <v>44335</v>
      </c>
      <c r="C972" s="2" t="s">
        <v>6</v>
      </c>
      <c r="D972" s="2" t="s">
        <v>973</v>
      </c>
      <c r="E972" s="2" t="s">
        <v>974</v>
      </c>
      <c r="F972" s="2" t="s">
        <v>1036</v>
      </c>
      <c r="G972" s="2" t="s">
        <v>3</v>
      </c>
      <c r="H972" s="2" t="s">
        <v>2901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215560674.31200001</v>
      </c>
      <c r="R972" s="1">
        <v>0</v>
      </c>
      <c r="S972" s="1">
        <v>158142607.80000001</v>
      </c>
      <c r="T972" s="1">
        <v>0</v>
      </c>
      <c r="U972" s="2" t="s">
        <v>0</v>
      </c>
      <c r="V972" s="1">
        <v>0</v>
      </c>
      <c r="W972" s="1">
        <v>49498333.200000003</v>
      </c>
      <c r="X972" s="2" t="s">
        <v>0</v>
      </c>
      <c r="Y972" s="1">
        <v>7919733.3119999999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41" t="s">
        <v>1</v>
      </c>
      <c r="AN972" s="2" t="s">
        <v>1</v>
      </c>
      <c r="AO972" s="141" t="s">
        <v>1</v>
      </c>
      <c r="AP972" s="2" t="s">
        <v>1</v>
      </c>
    </row>
    <row r="973" spans="1:42" ht="15" customHeight="1" x14ac:dyDescent="0.25">
      <c r="A973" s="2" t="s">
        <v>76</v>
      </c>
      <c r="B973" s="47">
        <v>44335</v>
      </c>
      <c r="C973" s="2" t="s">
        <v>6</v>
      </c>
      <c r="D973" s="2" t="s">
        <v>19</v>
      </c>
      <c r="E973" s="2" t="s">
        <v>185</v>
      </c>
      <c r="F973" s="2" t="s">
        <v>1193</v>
      </c>
      <c r="G973" s="2" t="s">
        <v>3</v>
      </c>
      <c r="H973" s="2" t="s">
        <v>2902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1">
        <v>2532325457.3252001</v>
      </c>
      <c r="R973" s="1">
        <v>0</v>
      </c>
      <c r="S973" s="1">
        <v>1676870267.0000002</v>
      </c>
      <c r="T973" s="1">
        <v>0</v>
      </c>
      <c r="U973" s="2" t="s">
        <v>0</v>
      </c>
      <c r="V973" s="1">
        <v>0</v>
      </c>
      <c r="W973" s="1">
        <v>737461370.97000003</v>
      </c>
      <c r="X973" s="2" t="s">
        <v>9</v>
      </c>
      <c r="Y973" s="1">
        <v>117993819.35520001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41" t="s">
        <v>1</v>
      </c>
      <c r="AN973" s="2" t="s">
        <v>1</v>
      </c>
      <c r="AO973" s="141" t="s">
        <v>1</v>
      </c>
      <c r="AP973" s="2" t="s">
        <v>1</v>
      </c>
    </row>
    <row r="974" spans="1:42" ht="15" customHeight="1" x14ac:dyDescent="0.25">
      <c r="A974" s="2" t="s">
        <v>75</v>
      </c>
      <c r="B974" s="47">
        <v>44335</v>
      </c>
      <c r="C974" s="2" t="s">
        <v>6</v>
      </c>
      <c r="D974" s="2" t="s">
        <v>17</v>
      </c>
      <c r="E974" s="2" t="s">
        <v>183</v>
      </c>
      <c r="F974" s="2" t="s">
        <v>2903</v>
      </c>
      <c r="G974" s="2" t="s">
        <v>3</v>
      </c>
      <c r="H974" s="2" t="s">
        <v>2904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98</v>
      </c>
      <c r="P974" s="2" t="s">
        <v>1</v>
      </c>
      <c r="Q974" s="1">
        <v>0</v>
      </c>
      <c r="R974" s="1">
        <v>0</v>
      </c>
      <c r="S974" s="1">
        <v>0</v>
      </c>
      <c r="T974" s="1">
        <v>0</v>
      </c>
      <c r="U974" s="2" t="s">
        <v>0</v>
      </c>
      <c r="V974" s="1">
        <v>0</v>
      </c>
      <c r="W974" s="1">
        <v>0</v>
      </c>
      <c r="X974" s="2" t="s">
        <v>9</v>
      </c>
      <c r="Y974" s="1">
        <v>0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41" t="s">
        <v>1</v>
      </c>
      <c r="AN974" s="2" t="s">
        <v>1</v>
      </c>
      <c r="AO974" s="141" t="s">
        <v>1</v>
      </c>
      <c r="AP974" s="2" t="s">
        <v>1</v>
      </c>
    </row>
    <row r="975" spans="1:42" ht="15" customHeight="1" x14ac:dyDescent="0.25">
      <c r="A975" s="2" t="s">
        <v>74</v>
      </c>
      <c r="B975" s="47">
        <v>44335</v>
      </c>
      <c r="C975" s="2" t="s">
        <v>6</v>
      </c>
      <c r="D975" s="2" t="s">
        <v>14</v>
      </c>
      <c r="E975" s="2" t="s">
        <v>181</v>
      </c>
      <c r="F975" s="2" t="s">
        <v>2905</v>
      </c>
      <c r="G975" s="2" t="s">
        <v>3</v>
      </c>
      <c r="H975" s="2" t="s">
        <v>2906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2</v>
      </c>
      <c r="P975" s="2" t="s">
        <v>1</v>
      </c>
      <c r="Q975" s="1">
        <v>1432567497.75</v>
      </c>
      <c r="R975" s="1">
        <v>0</v>
      </c>
      <c r="S975" s="1">
        <v>1341890645.75</v>
      </c>
      <c r="T975" s="1">
        <v>0</v>
      </c>
      <c r="U975" s="2" t="s">
        <v>0</v>
      </c>
      <c r="V975" s="1">
        <v>0</v>
      </c>
      <c r="W975" s="1">
        <v>78169700</v>
      </c>
      <c r="X975" s="2" t="s">
        <v>0</v>
      </c>
      <c r="Y975" s="1">
        <v>12507152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41" t="s">
        <v>1</v>
      </c>
      <c r="AN975" s="2" t="s">
        <v>1</v>
      </c>
      <c r="AO975" s="141" t="s">
        <v>1</v>
      </c>
      <c r="AP975" s="2" t="s">
        <v>1</v>
      </c>
    </row>
    <row r="976" spans="1:42" ht="15" customHeight="1" x14ac:dyDescent="0.25">
      <c r="A976" s="2" t="s">
        <v>73</v>
      </c>
      <c r="B976" s="47">
        <v>44335</v>
      </c>
      <c r="C976" s="2" t="s">
        <v>6</v>
      </c>
      <c r="D976" s="2" t="s">
        <v>10</v>
      </c>
      <c r="E976" s="2" t="s">
        <v>178</v>
      </c>
      <c r="F976" s="2" t="s">
        <v>2907</v>
      </c>
      <c r="G976" s="2" t="s">
        <v>3</v>
      </c>
      <c r="H976" s="2" t="s">
        <v>2908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254828666.40000001</v>
      </c>
      <c r="R976" s="1">
        <v>0</v>
      </c>
      <c r="S976" s="1">
        <v>163972200</v>
      </c>
      <c r="T976" s="1">
        <v>0</v>
      </c>
      <c r="U976" s="2" t="s">
        <v>0</v>
      </c>
      <c r="V976" s="1">
        <v>0</v>
      </c>
      <c r="W976" s="1">
        <v>78324540</v>
      </c>
      <c r="X976" s="2" t="s">
        <v>9</v>
      </c>
      <c r="Y976" s="1">
        <v>12531926.4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41" t="s">
        <v>1</v>
      </c>
      <c r="AN976" s="2" t="s">
        <v>1</v>
      </c>
      <c r="AO976" s="141" t="s">
        <v>1</v>
      </c>
      <c r="AP976" s="2" t="s">
        <v>1</v>
      </c>
    </row>
    <row r="977" spans="1:44" ht="15" customHeight="1" x14ac:dyDescent="0.25">
      <c r="A977" s="2" t="s">
        <v>72</v>
      </c>
      <c r="B977" s="47">
        <v>44335</v>
      </c>
      <c r="C977" s="2" t="s">
        <v>6</v>
      </c>
      <c r="D977" s="2" t="s">
        <v>278</v>
      </c>
      <c r="E977" s="2" t="s">
        <v>202</v>
      </c>
      <c r="F977" s="2" t="s">
        <v>2909</v>
      </c>
      <c r="G977" s="2" t="s">
        <v>3</v>
      </c>
      <c r="H977" s="2" t="s">
        <v>2910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747586460.5</v>
      </c>
      <c r="R977" s="1">
        <v>0</v>
      </c>
      <c r="S977" s="1">
        <v>693255853.70000005</v>
      </c>
      <c r="T977" s="1">
        <v>0</v>
      </c>
      <c r="U977" s="2" t="s">
        <v>0</v>
      </c>
      <c r="V977" s="1">
        <v>0</v>
      </c>
      <c r="W977" s="1">
        <v>46836730</v>
      </c>
      <c r="X977" s="2" t="s">
        <v>9</v>
      </c>
      <c r="Y977" s="1">
        <v>7493876.7999999998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41" t="s">
        <v>1</v>
      </c>
      <c r="AN977" s="2" t="s">
        <v>1</v>
      </c>
      <c r="AO977" s="141" t="s">
        <v>1</v>
      </c>
      <c r="AP977" s="2" t="s">
        <v>1</v>
      </c>
    </row>
    <row r="978" spans="1:44" ht="15" customHeight="1" x14ac:dyDescent="0.25">
      <c r="A978" s="2" t="s">
        <v>71</v>
      </c>
      <c r="B978" s="47">
        <v>44335</v>
      </c>
      <c r="C978" s="2" t="s">
        <v>6</v>
      </c>
      <c r="D978" s="2" t="s">
        <v>7</v>
      </c>
      <c r="E978" s="2" t="s">
        <v>741</v>
      </c>
      <c r="F978" s="2" t="s">
        <v>2911</v>
      </c>
      <c r="G978" s="2" t="s">
        <v>3</v>
      </c>
      <c r="H978" s="2" t="s">
        <v>2912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</v>
      </c>
      <c r="P978" s="2" t="s">
        <v>1</v>
      </c>
      <c r="Q978" s="1">
        <v>285056894</v>
      </c>
      <c r="R978" s="1">
        <v>0</v>
      </c>
      <c r="S978" s="1">
        <v>230140000</v>
      </c>
      <c r="T978" s="1">
        <v>0</v>
      </c>
      <c r="U978" s="2" t="s">
        <v>0</v>
      </c>
      <c r="V978" s="1">
        <v>0</v>
      </c>
      <c r="W978" s="1">
        <v>47342150</v>
      </c>
      <c r="X978" s="2" t="s">
        <v>0</v>
      </c>
      <c r="Y978" s="1">
        <v>7574744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41" t="s">
        <v>1</v>
      </c>
      <c r="AN978" s="2" t="s">
        <v>1</v>
      </c>
      <c r="AO978" s="141" t="s">
        <v>1</v>
      </c>
      <c r="AP978" s="2" t="s">
        <v>1</v>
      </c>
    </row>
    <row r="979" spans="1:44" ht="15" customHeight="1" x14ac:dyDescent="0.25">
      <c r="A979" s="2" t="s">
        <v>70</v>
      </c>
      <c r="B979" s="47">
        <v>44335</v>
      </c>
      <c r="C979" s="2" t="s">
        <v>6</v>
      </c>
      <c r="D979" s="2" t="s">
        <v>5</v>
      </c>
      <c r="E979" s="2" t="s">
        <v>175</v>
      </c>
      <c r="F979" s="2" t="s">
        <v>1262</v>
      </c>
      <c r="G979" s="2" t="s">
        <v>3</v>
      </c>
      <c r="H979" s="2" t="s">
        <v>2913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98</v>
      </c>
      <c r="P979" s="2" t="s">
        <v>1</v>
      </c>
      <c r="Q979" s="1">
        <v>0</v>
      </c>
      <c r="R979" s="1">
        <v>0</v>
      </c>
      <c r="S979" s="1">
        <v>0</v>
      </c>
      <c r="T979" s="1">
        <v>0</v>
      </c>
      <c r="U979" s="2" t="s">
        <v>0</v>
      </c>
      <c r="V979" s="1">
        <v>0</v>
      </c>
      <c r="W979" s="1">
        <v>0</v>
      </c>
      <c r="X979" s="2" t="s">
        <v>9</v>
      </c>
      <c r="Y979" s="1">
        <v>0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41" t="s">
        <v>1</v>
      </c>
      <c r="AN979" s="2" t="s">
        <v>1</v>
      </c>
      <c r="AO979" s="141" t="s">
        <v>1</v>
      </c>
      <c r="AP979" s="2" t="s">
        <v>1</v>
      </c>
    </row>
    <row r="980" spans="1:44" ht="15" customHeight="1" x14ac:dyDescent="0.25">
      <c r="A980" s="2" t="s">
        <v>69</v>
      </c>
      <c r="B980" s="46">
        <v>44335</v>
      </c>
      <c r="C980" s="2" t="s">
        <v>6</v>
      </c>
      <c r="D980" s="2" t="s">
        <v>959</v>
      </c>
      <c r="E980" s="2" t="s">
        <v>873</v>
      </c>
      <c r="F980" s="59" t="s">
        <v>2914</v>
      </c>
      <c r="G980" s="2" t="s">
        <v>3</v>
      </c>
      <c r="H980" s="2" t="s">
        <v>1219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98</v>
      </c>
      <c r="P980" s="2" t="s">
        <v>1</v>
      </c>
      <c r="Q980" s="1">
        <v>0</v>
      </c>
      <c r="R980" s="1">
        <v>0</v>
      </c>
      <c r="S980" s="1">
        <v>0</v>
      </c>
      <c r="T980" s="1">
        <v>0</v>
      </c>
      <c r="U980" s="2" t="s">
        <v>0</v>
      </c>
      <c r="V980" s="1">
        <v>0</v>
      </c>
      <c r="W980" s="1">
        <v>0</v>
      </c>
      <c r="X980" s="2" t="s">
        <v>9</v>
      </c>
      <c r="Y980" s="1">
        <f>+W980*0.16</f>
        <v>0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140"/>
      <c r="AK980" s="1">
        <v>0</v>
      </c>
      <c r="AL980" s="1">
        <v>0</v>
      </c>
      <c r="AM980" s="140"/>
      <c r="AN980" s="140"/>
      <c r="AO980" s="140"/>
      <c r="AP980" s="140"/>
      <c r="AQ980" s="101"/>
      <c r="AR980" s="7"/>
    </row>
    <row r="981" spans="1:44" ht="15" customHeight="1" x14ac:dyDescent="0.25">
      <c r="A981" s="2" t="s">
        <v>68</v>
      </c>
      <c r="B981" s="47">
        <v>44336</v>
      </c>
      <c r="C981" s="2" t="s">
        <v>6</v>
      </c>
      <c r="D981" s="2" t="s">
        <v>49</v>
      </c>
      <c r="E981" s="2" t="s">
        <v>230</v>
      </c>
      <c r="F981" s="2" t="s">
        <v>1245</v>
      </c>
      <c r="G981" s="2" t="s">
        <v>3</v>
      </c>
      <c r="H981" s="2" t="s">
        <v>2915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2883107445.6472001</v>
      </c>
      <c r="R981" s="1">
        <v>0</v>
      </c>
      <c r="S981" s="1">
        <v>2373927401.5</v>
      </c>
      <c r="T981" s="1">
        <v>0</v>
      </c>
      <c r="U981" s="2" t="s">
        <v>0</v>
      </c>
      <c r="V981" s="1">
        <v>0</v>
      </c>
      <c r="W981" s="1">
        <v>438948313.92000002</v>
      </c>
      <c r="X981" s="2" t="s">
        <v>0</v>
      </c>
      <c r="Y981" s="1">
        <v>70231730.227200001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41" t="s">
        <v>1</v>
      </c>
      <c r="AN981" s="2" t="s">
        <v>1</v>
      </c>
      <c r="AO981" s="141" t="s">
        <v>1</v>
      </c>
      <c r="AP981" s="2" t="s">
        <v>1</v>
      </c>
    </row>
    <row r="982" spans="1:44" ht="15" customHeight="1" x14ac:dyDescent="0.25">
      <c r="A982" s="2" t="s">
        <v>67</v>
      </c>
      <c r="B982" s="47">
        <v>44336</v>
      </c>
      <c r="C982" s="2" t="s">
        <v>27</v>
      </c>
      <c r="D982" s="2" t="s">
        <v>49</v>
      </c>
      <c r="E982" s="2" t="s">
        <v>221</v>
      </c>
      <c r="F982" s="2" t="s">
        <v>2916</v>
      </c>
      <c r="G982" s="2" t="s">
        <v>3</v>
      </c>
      <c r="H982" s="2" t="s">
        <v>2917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1161498367.2068</v>
      </c>
      <c r="R982" s="1">
        <v>0</v>
      </c>
      <c r="S982" s="1">
        <v>788906719</v>
      </c>
      <c r="T982" s="1">
        <v>0</v>
      </c>
      <c r="U982" s="2" t="s">
        <v>0</v>
      </c>
      <c r="V982" s="1">
        <v>0</v>
      </c>
      <c r="W982" s="1">
        <v>321199696.73000002</v>
      </c>
      <c r="X982" s="2" t="s">
        <v>9</v>
      </c>
      <c r="Y982" s="1">
        <v>51391951.476799995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41" t="s">
        <v>1</v>
      </c>
      <c r="AN982" s="2" t="s">
        <v>1</v>
      </c>
      <c r="AO982" s="141" t="s">
        <v>1</v>
      </c>
      <c r="AP982" s="2" t="s">
        <v>1</v>
      </c>
    </row>
    <row r="983" spans="1:44" ht="15" customHeight="1" x14ac:dyDescent="0.25">
      <c r="A983" s="2" t="s">
        <v>66</v>
      </c>
      <c r="B983" s="47">
        <v>44336</v>
      </c>
      <c r="C983" s="2" t="s">
        <v>6</v>
      </c>
      <c r="D983" s="2" t="s">
        <v>42</v>
      </c>
      <c r="E983" s="2" t="s">
        <v>219</v>
      </c>
      <c r="F983" s="2" t="s">
        <v>987</v>
      </c>
      <c r="G983" s="2" t="s">
        <v>3</v>
      </c>
      <c r="H983" s="2" t="s">
        <v>2918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</v>
      </c>
      <c r="P983" s="2" t="s">
        <v>1</v>
      </c>
      <c r="Q983" s="1">
        <v>1710905298.9099996</v>
      </c>
      <c r="R983" s="1">
        <v>0</v>
      </c>
      <c r="S983" s="1">
        <v>1364514935.5</v>
      </c>
      <c r="T983" s="1">
        <v>0</v>
      </c>
      <c r="U983" s="2" t="s">
        <v>0</v>
      </c>
      <c r="V983" s="1">
        <v>0</v>
      </c>
      <c r="W983" s="1">
        <v>298612382.25</v>
      </c>
      <c r="X983" s="2" t="s">
        <v>9</v>
      </c>
      <c r="Y983" s="1">
        <v>47777981.160000004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41" t="s">
        <v>1</v>
      </c>
      <c r="AN983" s="2" t="s">
        <v>1</v>
      </c>
      <c r="AO983" s="141" t="s">
        <v>1</v>
      </c>
      <c r="AP983" s="2" t="s">
        <v>1</v>
      </c>
    </row>
    <row r="984" spans="1:44" ht="15" customHeight="1" x14ac:dyDescent="0.25">
      <c r="A984" s="2" t="s">
        <v>65</v>
      </c>
      <c r="B984" s="46">
        <v>44336</v>
      </c>
      <c r="C984" s="2" t="s">
        <v>6</v>
      </c>
      <c r="D984" s="2" t="s">
        <v>42</v>
      </c>
      <c r="E984" s="2" t="s">
        <v>215</v>
      </c>
      <c r="F984" s="59" t="s">
        <v>1005</v>
      </c>
      <c r="G984" s="2" t="s">
        <v>991</v>
      </c>
      <c r="H984" s="2" t="s">
        <v>2919</v>
      </c>
      <c r="I984" s="2"/>
      <c r="J984" s="1"/>
      <c r="K984" s="1"/>
      <c r="L984" s="1"/>
      <c r="M984" s="1">
        <v>0</v>
      </c>
      <c r="N984" s="2"/>
      <c r="O984" s="2" t="s">
        <v>2</v>
      </c>
      <c r="P984" s="2"/>
      <c r="Q984" s="1">
        <v>364252106.39999998</v>
      </c>
      <c r="R984" s="1">
        <v>0</v>
      </c>
      <c r="S984" s="1">
        <f>+Q984</f>
        <v>364252106.39999998</v>
      </c>
      <c r="T984" s="1">
        <v>0</v>
      </c>
      <c r="U984" s="2" t="s">
        <v>0</v>
      </c>
      <c r="V984" s="1">
        <v>0</v>
      </c>
      <c r="W984" s="1">
        <v>0</v>
      </c>
      <c r="X984" s="2" t="s">
        <v>0</v>
      </c>
      <c r="Y984" s="1">
        <v>0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140"/>
      <c r="AK984" s="1">
        <v>0</v>
      </c>
      <c r="AL984" s="1">
        <v>0</v>
      </c>
      <c r="AM984" s="140"/>
      <c r="AN984" s="140"/>
      <c r="AO984" s="140"/>
      <c r="AP984" s="140"/>
    </row>
    <row r="985" spans="1:44" ht="15" customHeight="1" x14ac:dyDescent="0.25">
      <c r="A985" s="2" t="s">
        <v>64</v>
      </c>
      <c r="B985" s="47">
        <v>44336</v>
      </c>
      <c r="C985" s="2" t="s">
        <v>35</v>
      </c>
      <c r="D985" s="2" t="s">
        <v>42</v>
      </c>
      <c r="E985" s="2" t="s">
        <v>217</v>
      </c>
      <c r="F985" s="2" t="s">
        <v>2920</v>
      </c>
      <c r="G985" s="2" t="s">
        <v>3</v>
      </c>
      <c r="H985" s="2" t="s">
        <v>2921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2</v>
      </c>
      <c r="P985" s="2" t="s">
        <v>1</v>
      </c>
      <c r="Q985" s="1">
        <v>1247040700.75</v>
      </c>
      <c r="R985" s="1">
        <v>0</v>
      </c>
      <c r="S985" s="1">
        <v>1132154126.75</v>
      </c>
      <c r="T985" s="1">
        <v>0</v>
      </c>
      <c r="U985" s="2" t="s">
        <v>0</v>
      </c>
      <c r="V985" s="1">
        <v>0</v>
      </c>
      <c r="W985" s="1">
        <v>99040150</v>
      </c>
      <c r="X985" s="2" t="s">
        <v>0</v>
      </c>
      <c r="Y985" s="1">
        <v>15846424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41" t="s">
        <v>1</v>
      </c>
      <c r="AN985" s="2" t="s">
        <v>1</v>
      </c>
      <c r="AO985" s="141" t="s">
        <v>1</v>
      </c>
      <c r="AP985" s="2" t="s">
        <v>1</v>
      </c>
    </row>
    <row r="986" spans="1:44" ht="15" customHeight="1" x14ac:dyDescent="0.25">
      <c r="A986" s="2" t="s">
        <v>63</v>
      </c>
      <c r="B986" s="47">
        <v>44336</v>
      </c>
      <c r="C986" s="2" t="s">
        <v>27</v>
      </c>
      <c r="D986" s="2" t="s">
        <v>42</v>
      </c>
      <c r="E986" s="2" t="s">
        <v>212</v>
      </c>
      <c r="F986" s="2" t="s">
        <v>2624</v>
      </c>
      <c r="G986" s="2" t="s">
        <v>3</v>
      </c>
      <c r="H986" s="2" t="s">
        <v>2922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1898429582.3527999</v>
      </c>
      <c r="R986" s="1">
        <v>0</v>
      </c>
      <c r="S986" s="1">
        <v>1377485176.75</v>
      </c>
      <c r="T986" s="1">
        <v>0</v>
      </c>
      <c r="U986" s="2" t="s">
        <v>0</v>
      </c>
      <c r="V986" s="1">
        <v>0</v>
      </c>
      <c r="W986" s="1">
        <v>449090004.82999998</v>
      </c>
      <c r="X986" s="2" t="s">
        <v>9</v>
      </c>
      <c r="Y986" s="1">
        <v>71854400.772800013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41" t="s">
        <v>1</v>
      </c>
      <c r="AN986" s="2" t="s">
        <v>1</v>
      </c>
      <c r="AO986" s="141" t="s">
        <v>1</v>
      </c>
      <c r="AP986" s="2" t="s">
        <v>1</v>
      </c>
    </row>
    <row r="987" spans="1:44" ht="15" customHeight="1" x14ac:dyDescent="0.25">
      <c r="A987" s="2" t="s">
        <v>62</v>
      </c>
      <c r="B987" s="47">
        <v>44336</v>
      </c>
      <c r="C987" s="2" t="s">
        <v>35</v>
      </c>
      <c r="D987" s="2" t="s">
        <v>42</v>
      </c>
      <c r="E987" s="2" t="s">
        <v>217</v>
      </c>
      <c r="F987" s="2" t="s">
        <v>2923</v>
      </c>
      <c r="G987" s="2" t="s">
        <v>13</v>
      </c>
      <c r="H987" s="2" t="s">
        <v>1</v>
      </c>
      <c r="I987" s="1" t="s">
        <v>2924</v>
      </c>
      <c r="J987" s="1" t="s">
        <v>1</v>
      </c>
      <c r="K987" s="1" t="s">
        <v>2925</v>
      </c>
      <c r="L987" s="1" t="s">
        <v>2926</v>
      </c>
      <c r="M987" s="1">
        <v>793000</v>
      </c>
      <c r="N987" s="2" t="s">
        <v>12</v>
      </c>
      <c r="O987" s="2" t="s">
        <v>2927</v>
      </c>
      <c r="P987" s="2" t="s">
        <v>2928</v>
      </c>
      <c r="Q987" s="1">
        <v>-793000</v>
      </c>
      <c r="R987" s="1">
        <v>0</v>
      </c>
      <c r="S987" s="1">
        <v>-793000</v>
      </c>
      <c r="T987" s="1">
        <v>0</v>
      </c>
      <c r="U987" s="2" t="s">
        <v>0</v>
      </c>
      <c r="V987" s="1">
        <v>0</v>
      </c>
      <c r="W987" s="1">
        <v>0</v>
      </c>
      <c r="X987" s="2" t="s">
        <v>0</v>
      </c>
      <c r="Y987" s="1">
        <v>0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41" t="s">
        <v>1</v>
      </c>
      <c r="AN987" s="2" t="s">
        <v>1</v>
      </c>
      <c r="AO987" s="141" t="s">
        <v>1</v>
      </c>
      <c r="AP987" s="2" t="s">
        <v>1</v>
      </c>
    </row>
    <row r="988" spans="1:44" ht="15" customHeight="1" x14ac:dyDescent="0.25">
      <c r="A988" s="2" t="s">
        <v>61</v>
      </c>
      <c r="B988" s="47">
        <v>44336</v>
      </c>
      <c r="C988" s="2" t="s">
        <v>6</v>
      </c>
      <c r="D988" s="2" t="s">
        <v>38</v>
      </c>
      <c r="E988" s="2" t="s">
        <v>210</v>
      </c>
      <c r="F988" s="2" t="s">
        <v>2929</v>
      </c>
      <c r="G988" s="2" t="s">
        <v>13</v>
      </c>
      <c r="H988" s="2" t="s">
        <v>1</v>
      </c>
      <c r="I988" s="1" t="s">
        <v>2930</v>
      </c>
      <c r="J988" s="1" t="s">
        <v>1</v>
      </c>
      <c r="K988" s="1" t="s">
        <v>2931</v>
      </c>
      <c r="L988" s="1" t="s">
        <v>2926</v>
      </c>
      <c r="M988" s="1">
        <v>2157600</v>
      </c>
      <c r="N988" s="2" t="s">
        <v>12</v>
      </c>
      <c r="O988" s="2" t="s">
        <v>1205</v>
      </c>
      <c r="P988" s="2" t="s">
        <v>2932</v>
      </c>
      <c r="Q988" s="1">
        <v>-2157600</v>
      </c>
      <c r="R988" s="1">
        <v>0</v>
      </c>
      <c r="S988" s="1">
        <v>0</v>
      </c>
      <c r="T988" s="1">
        <v>0</v>
      </c>
      <c r="U988" s="2" t="s">
        <v>0</v>
      </c>
      <c r="V988" s="1">
        <v>0</v>
      </c>
      <c r="W988" s="1">
        <v>-1860000</v>
      </c>
      <c r="X988" s="2" t="s">
        <v>9</v>
      </c>
      <c r="Y988" s="1">
        <v>-297600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41" t="s">
        <v>1</v>
      </c>
      <c r="AN988" s="2" t="s">
        <v>1</v>
      </c>
      <c r="AO988" s="141" t="s">
        <v>1</v>
      </c>
      <c r="AP988" s="2" t="s">
        <v>1</v>
      </c>
    </row>
    <row r="989" spans="1:44" ht="15" customHeight="1" x14ac:dyDescent="0.25">
      <c r="A989" s="2" t="s">
        <v>60</v>
      </c>
      <c r="B989" s="47">
        <v>44336</v>
      </c>
      <c r="C989" s="2" t="s">
        <v>6</v>
      </c>
      <c r="D989" s="2" t="s">
        <v>38</v>
      </c>
      <c r="E989" s="2" t="s">
        <v>210</v>
      </c>
      <c r="F989" s="2" t="s">
        <v>2929</v>
      </c>
      <c r="G989" s="2" t="s">
        <v>3</v>
      </c>
      <c r="H989" s="2" t="s">
        <v>2933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2324835931.04</v>
      </c>
      <c r="R989" s="1">
        <v>0</v>
      </c>
      <c r="S989" s="1">
        <v>1967540974</v>
      </c>
      <c r="T989" s="1">
        <v>0</v>
      </c>
      <c r="U989" s="2" t="s">
        <v>0</v>
      </c>
      <c r="V989" s="1">
        <v>0</v>
      </c>
      <c r="W989" s="1">
        <v>308012894</v>
      </c>
      <c r="X989" s="2" t="s">
        <v>9</v>
      </c>
      <c r="Y989" s="1">
        <v>49282063.039999999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41" t="s">
        <v>1</v>
      </c>
      <c r="AN989" s="2" t="s">
        <v>1</v>
      </c>
      <c r="AO989" s="141" t="s">
        <v>1</v>
      </c>
      <c r="AP989" s="2" t="s">
        <v>1</v>
      </c>
    </row>
    <row r="990" spans="1:44" ht="15" customHeight="1" x14ac:dyDescent="0.25">
      <c r="A990" s="2" t="s">
        <v>59</v>
      </c>
      <c r="B990" s="47">
        <v>44336</v>
      </c>
      <c r="C990" s="2" t="s">
        <v>27</v>
      </c>
      <c r="D990" s="2" t="s">
        <v>38</v>
      </c>
      <c r="E990" s="2" t="s">
        <v>4</v>
      </c>
      <c r="F990" s="2" t="s">
        <v>2333</v>
      </c>
      <c r="G990" s="2" t="s">
        <v>3</v>
      </c>
      <c r="H990" s="2" t="s">
        <v>2934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1781080413.4155998</v>
      </c>
      <c r="R990" s="1">
        <v>0</v>
      </c>
      <c r="S990" s="1">
        <v>1247972525.25</v>
      </c>
      <c r="T990" s="1">
        <v>0</v>
      </c>
      <c r="U990" s="2" t="s">
        <v>0</v>
      </c>
      <c r="V990" s="1">
        <v>0</v>
      </c>
      <c r="W990" s="1">
        <v>459575765.65999997</v>
      </c>
      <c r="X990" s="2" t="s">
        <v>9</v>
      </c>
      <c r="Y990" s="1">
        <v>73532122.505600005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41" t="s">
        <v>1</v>
      </c>
      <c r="AN990" s="2" t="s">
        <v>1</v>
      </c>
      <c r="AO990" s="141" t="s">
        <v>1</v>
      </c>
      <c r="AP990" s="2" t="s">
        <v>1</v>
      </c>
    </row>
    <row r="991" spans="1:44" ht="15" customHeight="1" x14ac:dyDescent="0.25">
      <c r="A991" s="2" t="s">
        <v>58</v>
      </c>
      <c r="B991" s="47">
        <v>44336</v>
      </c>
      <c r="C991" s="2" t="s">
        <v>35</v>
      </c>
      <c r="D991" s="2" t="s">
        <v>38</v>
      </c>
      <c r="E991" s="2" t="s">
        <v>208</v>
      </c>
      <c r="F991" s="2" t="s">
        <v>2067</v>
      </c>
      <c r="G991" s="2" t="s">
        <v>3</v>
      </c>
      <c r="H991" s="2" t="s">
        <v>2935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844979946.75</v>
      </c>
      <c r="R991" s="1">
        <v>0</v>
      </c>
      <c r="S991" s="1">
        <v>801756548.75</v>
      </c>
      <c r="T991" s="1">
        <v>0</v>
      </c>
      <c r="U991" s="2" t="s">
        <v>0</v>
      </c>
      <c r="V991" s="1">
        <v>0</v>
      </c>
      <c r="W991" s="1">
        <v>37261550</v>
      </c>
      <c r="X991" s="2" t="s">
        <v>9</v>
      </c>
      <c r="Y991" s="1">
        <v>5961848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41" t="s">
        <v>1</v>
      </c>
      <c r="AN991" s="2" t="s">
        <v>1</v>
      </c>
      <c r="AO991" s="141" t="s">
        <v>1</v>
      </c>
      <c r="AP991" s="2" t="s">
        <v>1</v>
      </c>
    </row>
    <row r="992" spans="1:44" ht="15" customHeight="1" x14ac:dyDescent="0.25">
      <c r="A992" s="2" t="s">
        <v>57</v>
      </c>
      <c r="B992" s="47">
        <v>44336</v>
      </c>
      <c r="C992" s="2" t="s">
        <v>6</v>
      </c>
      <c r="D992" s="2" t="s">
        <v>33</v>
      </c>
      <c r="E992" s="2" t="s">
        <v>204</v>
      </c>
      <c r="F992" s="2" t="s">
        <v>1512</v>
      </c>
      <c r="G992" s="2" t="s">
        <v>3</v>
      </c>
      <c r="H992" s="2" t="s">
        <v>2936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3129679927.5800004</v>
      </c>
      <c r="R992" s="1">
        <v>0</v>
      </c>
      <c r="S992" s="1">
        <v>2455621029.75</v>
      </c>
      <c r="T992" s="1">
        <v>0</v>
      </c>
      <c r="U992" s="2" t="s">
        <v>0</v>
      </c>
      <c r="V992" s="1">
        <v>0</v>
      </c>
      <c r="W992" s="1">
        <v>581085256.75</v>
      </c>
      <c r="X992" s="2" t="s">
        <v>9</v>
      </c>
      <c r="Y992" s="1">
        <v>92973641.080000013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41" t="s">
        <v>1</v>
      </c>
      <c r="AN992" s="2" t="s">
        <v>1</v>
      </c>
      <c r="AO992" s="141" t="s">
        <v>1</v>
      </c>
      <c r="AP992" s="2" t="s">
        <v>1</v>
      </c>
    </row>
    <row r="993" spans="1:42" ht="15" customHeight="1" x14ac:dyDescent="0.25">
      <c r="A993" s="2" t="s">
        <v>56</v>
      </c>
      <c r="B993" s="47">
        <v>44336</v>
      </c>
      <c r="C993" s="2" t="s">
        <v>27</v>
      </c>
      <c r="D993" s="2" t="s">
        <v>33</v>
      </c>
      <c r="E993" s="2" t="s">
        <v>32</v>
      </c>
      <c r="F993" s="2" t="s">
        <v>2347</v>
      </c>
      <c r="G993" s="2" t="s">
        <v>3</v>
      </c>
      <c r="H993" s="2" t="s">
        <v>2937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1229645072.1048</v>
      </c>
      <c r="R993" s="1">
        <v>0</v>
      </c>
      <c r="S993" s="1">
        <v>886836316.24999976</v>
      </c>
      <c r="T993" s="1">
        <v>0</v>
      </c>
      <c r="U993" s="2" t="s">
        <v>0</v>
      </c>
      <c r="V993" s="1">
        <v>0</v>
      </c>
      <c r="W993" s="1">
        <v>295524789.52999997</v>
      </c>
      <c r="X993" s="2" t="s">
        <v>9</v>
      </c>
      <c r="Y993" s="1">
        <v>47283966.3248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41" t="s">
        <v>1</v>
      </c>
      <c r="AN993" s="2" t="s">
        <v>1</v>
      </c>
      <c r="AO993" s="141" t="s">
        <v>1</v>
      </c>
      <c r="AP993" s="2" t="s">
        <v>1</v>
      </c>
    </row>
    <row r="994" spans="1:42" ht="15" customHeight="1" x14ac:dyDescent="0.25">
      <c r="A994" s="2" t="s">
        <v>55</v>
      </c>
      <c r="B994" s="47">
        <v>44336</v>
      </c>
      <c r="C994" s="2" t="s">
        <v>27</v>
      </c>
      <c r="D994" s="2" t="s">
        <v>33</v>
      </c>
      <c r="E994" s="2" t="s">
        <v>32</v>
      </c>
      <c r="F994" s="2" t="s">
        <v>2712</v>
      </c>
      <c r="G994" s="2" t="s">
        <v>3</v>
      </c>
      <c r="H994" s="2" t="s">
        <v>2938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960</v>
      </c>
      <c r="P994" s="2" t="s">
        <v>961</v>
      </c>
      <c r="Q994" s="1">
        <v>14787000</v>
      </c>
      <c r="R994" s="1">
        <v>0</v>
      </c>
      <c r="S994" s="1">
        <v>14787000</v>
      </c>
      <c r="T994" s="1">
        <v>0</v>
      </c>
      <c r="U994" s="2" t="s">
        <v>0</v>
      </c>
      <c r="V994" s="1">
        <v>0</v>
      </c>
      <c r="W994" s="1">
        <v>0</v>
      </c>
      <c r="X994" s="2" t="s">
        <v>0</v>
      </c>
      <c r="Y994" s="1">
        <v>0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41" t="s">
        <v>1</v>
      </c>
      <c r="AN994" s="2" t="s">
        <v>1</v>
      </c>
      <c r="AO994" s="141" t="s">
        <v>1</v>
      </c>
      <c r="AP994" s="2" t="s">
        <v>1</v>
      </c>
    </row>
    <row r="995" spans="1:42" ht="15" customHeight="1" x14ac:dyDescent="0.25">
      <c r="A995" s="2" t="s">
        <v>54</v>
      </c>
      <c r="B995" s="47">
        <v>44336</v>
      </c>
      <c r="C995" s="2" t="s">
        <v>27</v>
      </c>
      <c r="D995" s="2" t="s">
        <v>33</v>
      </c>
      <c r="E995" s="2" t="s">
        <v>32</v>
      </c>
      <c r="F995" s="2" t="s">
        <v>2347</v>
      </c>
      <c r="G995" s="2" t="s">
        <v>3</v>
      </c>
      <c r="H995" s="2" t="s">
        <v>2939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578725103.48000002</v>
      </c>
      <c r="R995" s="1">
        <v>0</v>
      </c>
      <c r="S995" s="1">
        <v>410670274</v>
      </c>
      <c r="T995" s="1">
        <v>0</v>
      </c>
      <c r="U995" s="2" t="s">
        <v>0</v>
      </c>
      <c r="V995" s="1">
        <v>0</v>
      </c>
      <c r="W995" s="1">
        <v>144874853</v>
      </c>
      <c r="X995" s="2" t="s">
        <v>9</v>
      </c>
      <c r="Y995" s="1">
        <v>23179976.48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41" t="s">
        <v>1</v>
      </c>
      <c r="AN995" s="2" t="s">
        <v>1</v>
      </c>
      <c r="AO995" s="141" t="s">
        <v>1</v>
      </c>
      <c r="AP995" s="2" t="s">
        <v>1</v>
      </c>
    </row>
    <row r="996" spans="1:42" ht="15" customHeight="1" x14ac:dyDescent="0.25">
      <c r="A996" s="2" t="s">
        <v>53</v>
      </c>
      <c r="B996" s="47">
        <v>44336</v>
      </c>
      <c r="C996" s="2" t="s">
        <v>6</v>
      </c>
      <c r="D996" s="2" t="s">
        <v>26</v>
      </c>
      <c r="E996" s="2" t="s">
        <v>198</v>
      </c>
      <c r="F996" s="2" t="s">
        <v>1780</v>
      </c>
      <c r="G996" s="2" t="s">
        <v>3</v>
      </c>
      <c r="H996" s="2" t="s">
        <v>2940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2</v>
      </c>
      <c r="P996" s="2" t="s">
        <v>1</v>
      </c>
      <c r="Q996" s="1">
        <v>3287395560.8800006</v>
      </c>
      <c r="R996" s="1">
        <v>0</v>
      </c>
      <c r="S996" s="1">
        <v>2464203190.0999999</v>
      </c>
      <c r="T996" s="1">
        <v>0</v>
      </c>
      <c r="U996" s="2" t="s">
        <v>0</v>
      </c>
      <c r="V996" s="1">
        <v>0</v>
      </c>
      <c r="W996" s="1">
        <v>709648595.5</v>
      </c>
      <c r="X996" s="2" t="s">
        <v>9</v>
      </c>
      <c r="Y996" s="1">
        <v>113543775.28000002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41" t="s">
        <v>1</v>
      </c>
      <c r="AN996" s="2" t="s">
        <v>1</v>
      </c>
      <c r="AO996" s="141" t="s">
        <v>1</v>
      </c>
      <c r="AP996" s="2" t="s">
        <v>1</v>
      </c>
    </row>
    <row r="997" spans="1:42" ht="15" customHeight="1" x14ac:dyDescent="0.25">
      <c r="A997" s="2" t="s">
        <v>52</v>
      </c>
      <c r="B997" s="47">
        <v>44336</v>
      </c>
      <c r="C997" s="2" t="s">
        <v>27</v>
      </c>
      <c r="D997" s="2" t="s">
        <v>26</v>
      </c>
      <c r="E997" s="2" t="s">
        <v>251</v>
      </c>
      <c r="F997" s="2" t="s">
        <v>2261</v>
      </c>
      <c r="G997" s="2" t="s">
        <v>3</v>
      </c>
      <c r="H997" s="2" t="s">
        <v>2941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1">
        <v>1661662841.6615999</v>
      </c>
      <c r="R997" s="1">
        <v>0</v>
      </c>
      <c r="S997" s="1">
        <v>1042853146.5</v>
      </c>
      <c r="T997" s="1">
        <v>0</v>
      </c>
      <c r="U997" s="2" t="s">
        <v>0</v>
      </c>
      <c r="V997" s="1">
        <v>0</v>
      </c>
      <c r="W997" s="1">
        <v>533456633.75999999</v>
      </c>
      <c r="X997" s="2" t="s">
        <v>0</v>
      </c>
      <c r="Y997" s="1">
        <v>85353061.401600003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41" t="s">
        <v>1</v>
      </c>
      <c r="AN997" s="2" t="s">
        <v>1</v>
      </c>
      <c r="AO997" s="141" t="s">
        <v>1</v>
      </c>
      <c r="AP997" s="2" t="s">
        <v>1</v>
      </c>
    </row>
    <row r="998" spans="1:42" ht="15" customHeight="1" x14ac:dyDescent="0.25">
      <c r="A998" s="2" t="s">
        <v>51</v>
      </c>
      <c r="B998" s="47">
        <v>44336</v>
      </c>
      <c r="C998" s="2" t="s">
        <v>27</v>
      </c>
      <c r="D998" s="2" t="s">
        <v>26</v>
      </c>
      <c r="E998" s="2" t="s">
        <v>251</v>
      </c>
      <c r="F998" s="2" t="s">
        <v>2255</v>
      </c>
      <c r="G998" s="2" t="s">
        <v>3</v>
      </c>
      <c r="H998" s="2" t="s">
        <v>2942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2943</v>
      </c>
      <c r="P998" s="2" t="s">
        <v>2944</v>
      </c>
      <c r="Q998" s="1">
        <v>121848600</v>
      </c>
      <c r="R998" s="1">
        <v>0</v>
      </c>
      <c r="S998" s="1">
        <v>121848600</v>
      </c>
      <c r="T998" s="1">
        <v>0</v>
      </c>
      <c r="U998" s="2" t="s">
        <v>0</v>
      </c>
      <c r="V998" s="1">
        <v>0</v>
      </c>
      <c r="W998" s="1">
        <v>0</v>
      </c>
      <c r="X998" s="2" t="s">
        <v>0</v>
      </c>
      <c r="Y998" s="1">
        <v>0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41" t="s">
        <v>1</v>
      </c>
      <c r="AN998" s="2" t="s">
        <v>1</v>
      </c>
      <c r="AO998" s="141" t="s">
        <v>1</v>
      </c>
      <c r="AP998" s="2" t="s">
        <v>1</v>
      </c>
    </row>
    <row r="999" spans="1:42" ht="15" customHeight="1" x14ac:dyDescent="0.25">
      <c r="A999" s="2" t="s">
        <v>50</v>
      </c>
      <c r="B999" s="47">
        <v>44336</v>
      </c>
      <c r="C999" s="2" t="s">
        <v>27</v>
      </c>
      <c r="D999" s="2" t="s">
        <v>26</v>
      </c>
      <c r="E999" s="2" t="s">
        <v>251</v>
      </c>
      <c r="F999" s="2" t="s">
        <v>2261</v>
      </c>
      <c r="G999" s="2" t="s">
        <v>3</v>
      </c>
      <c r="H999" s="2" t="s">
        <v>2945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79736057</v>
      </c>
      <c r="R999" s="1">
        <v>0</v>
      </c>
      <c r="S999" s="1">
        <v>49677093</v>
      </c>
      <c r="T999" s="1">
        <v>0</v>
      </c>
      <c r="U999" s="2" t="s">
        <v>0</v>
      </c>
      <c r="V999" s="1">
        <v>0</v>
      </c>
      <c r="W999" s="1">
        <v>25912900</v>
      </c>
      <c r="X999" s="2" t="s">
        <v>9</v>
      </c>
      <c r="Y999" s="1">
        <v>4146064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41" t="s">
        <v>1</v>
      </c>
      <c r="AN999" s="2" t="s">
        <v>1</v>
      </c>
      <c r="AO999" s="141" t="s">
        <v>1</v>
      </c>
      <c r="AP999" s="2" t="s">
        <v>1</v>
      </c>
    </row>
    <row r="1000" spans="1:42" ht="15" customHeight="1" x14ac:dyDescent="0.25">
      <c r="A1000" s="2" t="s">
        <v>48</v>
      </c>
      <c r="B1000" s="47">
        <v>44336</v>
      </c>
      <c r="C1000" s="2" t="s">
        <v>6</v>
      </c>
      <c r="D1000" s="2" t="s">
        <v>24</v>
      </c>
      <c r="E1000" s="2" t="s">
        <v>194</v>
      </c>
      <c r="F1000" s="2" t="s">
        <v>1156</v>
      </c>
      <c r="G1000" s="2" t="s">
        <v>3</v>
      </c>
      <c r="H1000" s="2" t="s">
        <v>2946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2093262387.3000002</v>
      </c>
      <c r="R1000" s="1">
        <v>0</v>
      </c>
      <c r="S1000" s="1">
        <v>1677572198.25</v>
      </c>
      <c r="T1000" s="1">
        <v>0</v>
      </c>
      <c r="U1000" s="2" t="s">
        <v>0</v>
      </c>
      <c r="V1000" s="1">
        <v>0</v>
      </c>
      <c r="W1000" s="1">
        <v>358353611.25</v>
      </c>
      <c r="X1000" s="2" t="s">
        <v>0</v>
      </c>
      <c r="Y1000" s="1">
        <v>57336577.799999997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41" t="s">
        <v>1</v>
      </c>
      <c r="AN1000" s="2" t="s">
        <v>1</v>
      </c>
      <c r="AO1000" s="141" t="s">
        <v>1</v>
      </c>
      <c r="AP1000" s="2" t="s">
        <v>1</v>
      </c>
    </row>
    <row r="1001" spans="1:42" ht="15" customHeight="1" x14ac:dyDescent="0.25">
      <c r="A1001" s="2" t="s">
        <v>47</v>
      </c>
      <c r="B1001" s="47">
        <v>44336</v>
      </c>
      <c r="C1001" s="2" t="s">
        <v>27</v>
      </c>
      <c r="D1001" s="2" t="s">
        <v>24</v>
      </c>
      <c r="E1001" s="2" t="s">
        <v>356</v>
      </c>
      <c r="F1001" s="2" t="s">
        <v>1136</v>
      </c>
      <c r="G1001" s="2" t="s">
        <v>3</v>
      </c>
      <c r="H1001" s="2" t="s">
        <v>2947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98</v>
      </c>
      <c r="P1001" s="2" t="s">
        <v>1</v>
      </c>
      <c r="Q1001" s="1">
        <v>0</v>
      </c>
      <c r="R1001" s="1">
        <v>0</v>
      </c>
      <c r="S1001" s="1">
        <v>0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41" t="s">
        <v>1</v>
      </c>
      <c r="AN1001" s="2" t="s">
        <v>1</v>
      </c>
      <c r="AO1001" s="141" t="s">
        <v>1</v>
      </c>
      <c r="AP1001" s="2" t="s">
        <v>1</v>
      </c>
    </row>
    <row r="1002" spans="1:42" ht="15" customHeight="1" x14ac:dyDescent="0.25">
      <c r="A1002" s="2" t="s">
        <v>46</v>
      </c>
      <c r="B1002" s="47">
        <v>44336</v>
      </c>
      <c r="C1002" s="2" t="s">
        <v>6</v>
      </c>
      <c r="D1002" s="2" t="s">
        <v>22</v>
      </c>
      <c r="E1002" s="2" t="s">
        <v>192</v>
      </c>
      <c r="F1002" s="2" t="s">
        <v>2948</v>
      </c>
      <c r="G1002" s="2" t="s">
        <v>3</v>
      </c>
      <c r="H1002" s="2" t="s">
        <v>2949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2232285471.2516003</v>
      </c>
      <c r="R1002" s="1">
        <v>0</v>
      </c>
      <c r="S1002" s="1">
        <v>1569319340.5</v>
      </c>
      <c r="T1002" s="1">
        <v>0</v>
      </c>
      <c r="U1002" s="2" t="s">
        <v>0</v>
      </c>
      <c r="V1002" s="1">
        <v>0</v>
      </c>
      <c r="W1002" s="1">
        <v>571522526.50999999</v>
      </c>
      <c r="X1002" s="2" t="s">
        <v>9</v>
      </c>
      <c r="Y1002" s="1">
        <v>91443604.241600007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41" t="s">
        <v>1</v>
      </c>
      <c r="AN1002" s="2" t="s">
        <v>1</v>
      </c>
      <c r="AO1002" s="141" t="s">
        <v>1</v>
      </c>
      <c r="AP1002" s="2" t="s">
        <v>1</v>
      </c>
    </row>
    <row r="1003" spans="1:42" ht="15" customHeight="1" x14ac:dyDescent="0.25">
      <c r="A1003" s="2" t="s">
        <v>45</v>
      </c>
      <c r="B1003" s="47">
        <v>44336</v>
      </c>
      <c r="C1003" s="2" t="s">
        <v>6</v>
      </c>
      <c r="D1003" s="2" t="s">
        <v>973</v>
      </c>
      <c r="E1003" s="2" t="s">
        <v>974</v>
      </c>
      <c r="F1003" s="2" t="s">
        <v>1038</v>
      </c>
      <c r="G1003" s="2" t="s">
        <v>3</v>
      </c>
      <c r="H1003" s="2" t="s">
        <v>2950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760</v>
      </c>
      <c r="P1003" s="2" t="s">
        <v>971</v>
      </c>
      <c r="Q1003" s="1">
        <v>160233839.25</v>
      </c>
      <c r="R1003" s="1">
        <v>0</v>
      </c>
      <c r="S1003" s="1">
        <v>86179961.25</v>
      </c>
      <c r="T1003" s="1">
        <v>63839550</v>
      </c>
      <c r="U1003" s="2" t="s">
        <v>9</v>
      </c>
      <c r="V1003" s="1">
        <v>10214328</v>
      </c>
      <c r="W1003" s="1">
        <v>0</v>
      </c>
      <c r="X1003" s="2" t="s">
        <v>0</v>
      </c>
      <c r="Y1003" s="1">
        <v>0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41" t="s">
        <v>1</v>
      </c>
      <c r="AN1003" s="2" t="s">
        <v>1</v>
      </c>
      <c r="AO1003" s="141" t="s">
        <v>1</v>
      </c>
      <c r="AP1003" s="2" t="s">
        <v>1</v>
      </c>
    </row>
    <row r="1004" spans="1:42" ht="15" customHeight="1" x14ac:dyDescent="0.25">
      <c r="A1004" s="2" t="s">
        <v>44</v>
      </c>
      <c r="B1004" s="47">
        <v>44336</v>
      </c>
      <c r="C1004" s="2" t="s">
        <v>6</v>
      </c>
      <c r="D1004" s="2" t="s">
        <v>973</v>
      </c>
      <c r="E1004" s="2" t="s">
        <v>974</v>
      </c>
      <c r="F1004" s="2" t="s">
        <v>1038</v>
      </c>
      <c r="G1004" s="2" t="s">
        <v>3</v>
      </c>
      <c r="H1004" s="2" t="s">
        <v>2951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1261814958.5000002</v>
      </c>
      <c r="R1004" s="1">
        <v>0</v>
      </c>
      <c r="S1004" s="1">
        <v>889453283.75</v>
      </c>
      <c r="T1004" s="1">
        <v>0</v>
      </c>
      <c r="U1004" s="2" t="s">
        <v>0</v>
      </c>
      <c r="V1004" s="1">
        <v>0</v>
      </c>
      <c r="W1004" s="1">
        <v>321001443.75</v>
      </c>
      <c r="X1004" s="2" t="s">
        <v>0</v>
      </c>
      <c r="Y1004" s="1">
        <v>51360231.000000007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41" t="s">
        <v>1</v>
      </c>
      <c r="AN1004" s="2" t="s">
        <v>1</v>
      </c>
      <c r="AO1004" s="141" t="s">
        <v>1</v>
      </c>
      <c r="AP1004" s="2" t="s">
        <v>1</v>
      </c>
    </row>
    <row r="1005" spans="1:42" ht="15" customHeight="1" x14ac:dyDescent="0.25">
      <c r="A1005" s="2" t="s">
        <v>43</v>
      </c>
      <c r="B1005" s="47">
        <v>44336</v>
      </c>
      <c r="C1005" s="2" t="s">
        <v>6</v>
      </c>
      <c r="D1005" s="2" t="s">
        <v>973</v>
      </c>
      <c r="E1005" s="2" t="s">
        <v>974</v>
      </c>
      <c r="F1005" s="2" t="s">
        <v>1038</v>
      </c>
      <c r="G1005" s="2" t="s">
        <v>3</v>
      </c>
      <c r="H1005" s="2" t="s">
        <v>2952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766985171.76359999</v>
      </c>
      <c r="R1005" s="1">
        <v>0</v>
      </c>
      <c r="S1005" s="1">
        <v>605040156</v>
      </c>
      <c r="T1005" s="1">
        <v>0</v>
      </c>
      <c r="U1005" s="2" t="s">
        <v>0</v>
      </c>
      <c r="V1005" s="1">
        <v>0</v>
      </c>
      <c r="W1005" s="1">
        <v>139607772.21000001</v>
      </c>
      <c r="X1005" s="2" t="s">
        <v>9</v>
      </c>
      <c r="Y1005" s="1">
        <v>22337243.553599998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41" t="s">
        <v>1</v>
      </c>
      <c r="AN1005" s="2" t="s">
        <v>1</v>
      </c>
      <c r="AO1005" s="141" t="s">
        <v>1</v>
      </c>
      <c r="AP1005" s="2" t="s">
        <v>1</v>
      </c>
    </row>
    <row r="1006" spans="1:42" ht="15" customHeight="1" x14ac:dyDescent="0.25">
      <c r="A1006" s="2" t="s">
        <v>41</v>
      </c>
      <c r="B1006" s="47">
        <v>44336</v>
      </c>
      <c r="C1006" s="2" t="s">
        <v>6</v>
      </c>
      <c r="D1006" s="2" t="s">
        <v>19</v>
      </c>
      <c r="E1006" s="2" t="s">
        <v>185</v>
      </c>
      <c r="F1006" s="2" t="s">
        <v>1198</v>
      </c>
      <c r="G1006" s="2" t="s">
        <v>3</v>
      </c>
      <c r="H1006" s="2" t="s">
        <v>2953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1915704376.3868001</v>
      </c>
      <c r="R1006" s="1">
        <v>0</v>
      </c>
      <c r="S1006" s="1">
        <v>1427026027.75</v>
      </c>
      <c r="T1006" s="1">
        <v>0</v>
      </c>
      <c r="U1006" s="2" t="s">
        <v>0</v>
      </c>
      <c r="V1006" s="1">
        <v>0</v>
      </c>
      <c r="W1006" s="1">
        <v>421274438.48000002</v>
      </c>
      <c r="X1006" s="2" t="s">
        <v>9</v>
      </c>
      <c r="Y1006" s="1">
        <v>67403910.156800002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41" t="s">
        <v>1</v>
      </c>
      <c r="AN1006" s="2" t="s">
        <v>1</v>
      </c>
      <c r="AO1006" s="141" t="s">
        <v>1</v>
      </c>
      <c r="AP1006" s="2" t="s">
        <v>1</v>
      </c>
    </row>
    <row r="1007" spans="1:42" ht="15" customHeight="1" x14ac:dyDescent="0.25">
      <c r="A1007" s="2" t="s">
        <v>40</v>
      </c>
      <c r="B1007" s="47">
        <v>44336</v>
      </c>
      <c r="C1007" s="2" t="s">
        <v>6</v>
      </c>
      <c r="D1007" s="2" t="s">
        <v>17</v>
      </c>
      <c r="E1007" s="2" t="s">
        <v>183</v>
      </c>
      <c r="F1007" s="2" t="s">
        <v>2954</v>
      </c>
      <c r="G1007" s="2" t="s">
        <v>3</v>
      </c>
      <c r="H1007" s="2" t="s">
        <v>2955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501089588.06199998</v>
      </c>
      <c r="R1007" s="1">
        <v>0</v>
      </c>
      <c r="S1007" s="1">
        <v>353186346.50000006</v>
      </c>
      <c r="T1007" s="1">
        <v>0</v>
      </c>
      <c r="U1007" s="2" t="s">
        <v>0</v>
      </c>
      <c r="V1007" s="1">
        <v>0</v>
      </c>
      <c r="W1007" s="1">
        <v>127502794.44999999</v>
      </c>
      <c r="X1007" s="2" t="s">
        <v>0</v>
      </c>
      <c r="Y1007" s="1">
        <v>20400447.111999996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41" t="s">
        <v>1</v>
      </c>
      <c r="AN1007" s="2" t="s">
        <v>1</v>
      </c>
      <c r="AO1007" s="141" t="s">
        <v>1</v>
      </c>
      <c r="AP1007" s="2" t="s">
        <v>1</v>
      </c>
    </row>
    <row r="1008" spans="1:42" ht="15" customHeight="1" x14ac:dyDescent="0.25">
      <c r="A1008" s="2" t="s">
        <v>39</v>
      </c>
      <c r="B1008" s="47">
        <v>44336</v>
      </c>
      <c r="C1008" s="2" t="s">
        <v>6</v>
      </c>
      <c r="D1008" s="2" t="s">
        <v>14</v>
      </c>
      <c r="E1008" s="2" t="s">
        <v>181</v>
      </c>
      <c r="F1008" s="2" t="s">
        <v>2956</v>
      </c>
      <c r="G1008" s="2" t="s">
        <v>3</v>
      </c>
      <c r="H1008" s="2" t="s">
        <v>2957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1123786458.25</v>
      </c>
      <c r="R1008" s="1">
        <v>0</v>
      </c>
      <c r="S1008" s="1">
        <v>1029638364.25</v>
      </c>
      <c r="T1008" s="1">
        <v>0</v>
      </c>
      <c r="U1008" s="2" t="s">
        <v>0</v>
      </c>
      <c r="V1008" s="1">
        <v>0</v>
      </c>
      <c r="W1008" s="1">
        <v>81162150</v>
      </c>
      <c r="X1008" s="2" t="s">
        <v>0</v>
      </c>
      <c r="Y1008" s="1">
        <v>12985944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41" t="s">
        <v>1</v>
      </c>
      <c r="AN1008" s="2" t="s">
        <v>1</v>
      </c>
      <c r="AO1008" s="141" t="s">
        <v>1</v>
      </c>
      <c r="AP1008" s="2" t="s">
        <v>1</v>
      </c>
    </row>
    <row r="1009" spans="1:44" ht="15" customHeight="1" x14ac:dyDescent="0.25">
      <c r="A1009" s="2" t="s">
        <v>37</v>
      </c>
      <c r="B1009" s="47">
        <v>44336</v>
      </c>
      <c r="C1009" s="2" t="s">
        <v>6</v>
      </c>
      <c r="D1009" s="2" t="s">
        <v>10</v>
      </c>
      <c r="E1009" s="2" t="s">
        <v>178</v>
      </c>
      <c r="F1009" s="2" t="s">
        <v>2958</v>
      </c>
      <c r="G1009" s="2" t="s">
        <v>3</v>
      </c>
      <c r="H1009" s="2" t="s">
        <v>2959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98</v>
      </c>
      <c r="P1009" s="2" t="s">
        <v>1</v>
      </c>
      <c r="Q1009" s="1">
        <v>0</v>
      </c>
      <c r="R1009" s="1">
        <v>0</v>
      </c>
      <c r="S1009" s="1">
        <v>0</v>
      </c>
      <c r="T1009" s="1">
        <v>0</v>
      </c>
      <c r="U1009" s="2" t="s">
        <v>0</v>
      </c>
      <c r="V1009" s="1">
        <v>0</v>
      </c>
      <c r="W1009" s="1">
        <v>0</v>
      </c>
      <c r="X1009" s="2" t="s">
        <v>0</v>
      </c>
      <c r="Y1009" s="1">
        <v>0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41" t="s">
        <v>1</v>
      </c>
      <c r="AN1009" s="2" t="s">
        <v>1</v>
      </c>
      <c r="AO1009" s="141" t="s">
        <v>1</v>
      </c>
      <c r="AP1009" s="2" t="s">
        <v>1</v>
      </c>
    </row>
    <row r="1010" spans="1:44" ht="15" customHeight="1" x14ac:dyDescent="0.25">
      <c r="A1010" s="2" t="s">
        <v>36</v>
      </c>
      <c r="B1010" s="47">
        <v>44336</v>
      </c>
      <c r="C1010" s="2" t="s">
        <v>6</v>
      </c>
      <c r="D1010" s="2" t="s">
        <v>278</v>
      </c>
      <c r="E1010" s="2" t="s">
        <v>202</v>
      </c>
      <c r="F1010" s="2" t="s">
        <v>2960</v>
      </c>
      <c r="G1010" s="2" t="s">
        <v>3</v>
      </c>
      <c r="H1010" s="2" t="s">
        <v>2961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663602930.92000008</v>
      </c>
      <c r="R1010" s="1">
        <v>0</v>
      </c>
      <c r="S1010" s="1">
        <v>594390045.25</v>
      </c>
      <c r="T1010" s="1">
        <v>0</v>
      </c>
      <c r="U1010" s="2" t="s">
        <v>0</v>
      </c>
      <c r="V1010" s="1">
        <v>0</v>
      </c>
      <c r="W1010" s="1">
        <v>59666280.75</v>
      </c>
      <c r="X1010" s="2" t="s">
        <v>0</v>
      </c>
      <c r="Y1010" s="1">
        <v>9546604.9199999999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41" t="s">
        <v>1</v>
      </c>
      <c r="AN1010" s="2" t="s">
        <v>1</v>
      </c>
      <c r="AO1010" s="141" t="s">
        <v>1</v>
      </c>
      <c r="AP1010" s="2" t="s">
        <v>1</v>
      </c>
    </row>
    <row r="1011" spans="1:44" ht="15" customHeight="1" x14ac:dyDescent="0.25">
      <c r="A1011" s="2" t="s">
        <v>34</v>
      </c>
      <c r="B1011" s="47">
        <v>44336</v>
      </c>
      <c r="C1011" s="2" t="s">
        <v>6</v>
      </c>
      <c r="D1011" s="2" t="s">
        <v>7</v>
      </c>
      <c r="E1011" s="2" t="s">
        <v>741</v>
      </c>
      <c r="F1011" s="2" t="s">
        <v>2962</v>
      </c>
      <c r="G1011" s="2" t="s">
        <v>3</v>
      </c>
      <c r="H1011" s="2" t="s">
        <v>2963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353675114</v>
      </c>
      <c r="R1011" s="1">
        <v>0</v>
      </c>
      <c r="S1011" s="1">
        <v>288060700</v>
      </c>
      <c r="T1011" s="1">
        <v>0</v>
      </c>
      <c r="U1011" s="2" t="s">
        <v>0</v>
      </c>
      <c r="V1011" s="1">
        <v>0</v>
      </c>
      <c r="W1011" s="1">
        <v>56564150</v>
      </c>
      <c r="X1011" s="2" t="s">
        <v>0</v>
      </c>
      <c r="Y1011" s="1">
        <v>9050264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41" t="s">
        <v>1</v>
      </c>
      <c r="AN1011" s="2" t="s">
        <v>1</v>
      </c>
      <c r="AO1011" s="141" t="s">
        <v>1</v>
      </c>
      <c r="AP1011" s="2" t="s">
        <v>1</v>
      </c>
    </row>
    <row r="1012" spans="1:44" ht="15" customHeight="1" x14ac:dyDescent="0.25">
      <c r="A1012" s="2" t="s">
        <v>31</v>
      </c>
      <c r="B1012" s="47">
        <v>44336</v>
      </c>
      <c r="C1012" s="2" t="s">
        <v>6</v>
      </c>
      <c r="D1012" s="2" t="s">
        <v>5</v>
      </c>
      <c r="E1012" s="2" t="s">
        <v>175</v>
      </c>
      <c r="F1012" s="2" t="s">
        <v>1270</v>
      </c>
      <c r="G1012" s="2" t="s">
        <v>3</v>
      </c>
      <c r="H1012" s="2" t="s">
        <v>2913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98</v>
      </c>
      <c r="P1012" s="2" t="s">
        <v>1</v>
      </c>
      <c r="Q1012" s="1">
        <v>0</v>
      </c>
      <c r="R1012" s="1">
        <v>0</v>
      </c>
      <c r="S1012" s="1">
        <v>0</v>
      </c>
      <c r="T1012" s="1">
        <v>0</v>
      </c>
      <c r="U1012" s="2" t="s">
        <v>0</v>
      </c>
      <c r="V1012" s="1">
        <v>0</v>
      </c>
      <c r="W1012" s="1">
        <v>0</v>
      </c>
      <c r="X1012" s="2" t="s">
        <v>9</v>
      </c>
      <c r="Y1012" s="1">
        <v>0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41" t="s">
        <v>1</v>
      </c>
      <c r="AN1012" s="2" t="s">
        <v>1</v>
      </c>
      <c r="AO1012" s="141" t="s">
        <v>1</v>
      </c>
      <c r="AP1012" s="2" t="s">
        <v>1</v>
      </c>
    </row>
    <row r="1013" spans="1:44" ht="15" customHeight="1" x14ac:dyDescent="0.25">
      <c r="A1013" s="2" t="s">
        <v>30</v>
      </c>
      <c r="B1013" s="46">
        <v>44336</v>
      </c>
      <c r="C1013" s="2" t="s">
        <v>6</v>
      </c>
      <c r="D1013" s="2" t="s">
        <v>959</v>
      </c>
      <c r="E1013" s="2" t="s">
        <v>873</v>
      </c>
      <c r="F1013" s="59" t="s">
        <v>2964</v>
      </c>
      <c r="G1013" s="2" t="s">
        <v>3</v>
      </c>
      <c r="H1013" s="2" t="s">
        <v>1219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98</v>
      </c>
      <c r="P1013" s="2" t="s">
        <v>1</v>
      </c>
      <c r="Q1013" s="1">
        <v>0</v>
      </c>
      <c r="R1013" s="1">
        <v>0</v>
      </c>
      <c r="S1013" s="1">
        <v>0</v>
      </c>
      <c r="T1013" s="1">
        <v>0</v>
      </c>
      <c r="U1013" s="2" t="s">
        <v>0</v>
      </c>
      <c r="V1013" s="1">
        <v>0</v>
      </c>
      <c r="W1013" s="1">
        <v>0</v>
      </c>
      <c r="X1013" s="2" t="s">
        <v>9</v>
      </c>
      <c r="Y1013" s="1">
        <f>+W1013*0.16</f>
        <v>0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140"/>
      <c r="AK1013" s="1">
        <v>0</v>
      </c>
      <c r="AL1013" s="1">
        <v>0</v>
      </c>
      <c r="AM1013" s="140"/>
      <c r="AN1013" s="140"/>
      <c r="AO1013" s="140"/>
      <c r="AP1013" s="140"/>
      <c r="AQ1013" s="101"/>
      <c r="AR1013" s="7"/>
    </row>
    <row r="1014" spans="1:44" ht="15" customHeight="1" x14ac:dyDescent="0.25">
      <c r="A1014" s="2" t="s">
        <v>29</v>
      </c>
      <c r="B1014" s="47">
        <v>44337</v>
      </c>
      <c r="C1014" s="2" t="s">
        <v>6</v>
      </c>
      <c r="D1014" s="2" t="s">
        <v>49</v>
      </c>
      <c r="E1014" s="2" t="s">
        <v>230</v>
      </c>
      <c r="F1014" s="2" t="s">
        <v>1257</v>
      </c>
      <c r="G1014" s="2" t="s">
        <v>3</v>
      </c>
      <c r="H1014" s="2" t="s">
        <v>2965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2634714427.1300001</v>
      </c>
      <c r="R1014" s="1">
        <v>0</v>
      </c>
      <c r="S1014" s="1">
        <v>2180176835.0999999</v>
      </c>
      <c r="T1014" s="1">
        <v>0</v>
      </c>
      <c r="U1014" s="2" t="s">
        <v>0</v>
      </c>
      <c r="V1014" s="1">
        <v>0</v>
      </c>
      <c r="W1014" s="1">
        <v>391842751.75</v>
      </c>
      <c r="X1014" s="2" t="s">
        <v>0</v>
      </c>
      <c r="Y1014" s="1">
        <v>62694840.280000001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41" t="s">
        <v>1</v>
      </c>
      <c r="AN1014" s="2" t="s">
        <v>1</v>
      </c>
      <c r="AO1014" s="141" t="s">
        <v>1</v>
      </c>
      <c r="AP1014" s="2" t="s">
        <v>1</v>
      </c>
    </row>
    <row r="1015" spans="1:44" ht="15" customHeight="1" x14ac:dyDescent="0.25">
      <c r="A1015" s="2" t="s">
        <v>28</v>
      </c>
      <c r="B1015" s="47">
        <v>44337</v>
      </c>
      <c r="C1015" s="2" t="s">
        <v>27</v>
      </c>
      <c r="D1015" s="2" t="s">
        <v>49</v>
      </c>
      <c r="E1015" s="2" t="s">
        <v>221</v>
      </c>
      <c r="F1015" s="2" t="s">
        <v>2966</v>
      </c>
      <c r="G1015" s="2" t="s">
        <v>3</v>
      </c>
      <c r="H1015" s="2" t="s">
        <v>2967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189707543.54119998</v>
      </c>
      <c r="R1015" s="1">
        <v>0</v>
      </c>
      <c r="S1015" s="1">
        <v>106407516</v>
      </c>
      <c r="T1015" s="1">
        <v>0</v>
      </c>
      <c r="U1015" s="2" t="s">
        <v>0</v>
      </c>
      <c r="V1015" s="1">
        <v>0</v>
      </c>
      <c r="W1015" s="1">
        <v>71810368.569999993</v>
      </c>
      <c r="X1015" s="2" t="s">
        <v>0</v>
      </c>
      <c r="Y1015" s="1">
        <v>11489658.9712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41" t="s">
        <v>1</v>
      </c>
      <c r="AN1015" s="2" t="s">
        <v>1</v>
      </c>
      <c r="AO1015" s="141" t="s">
        <v>1</v>
      </c>
      <c r="AP1015" s="2" t="s">
        <v>1</v>
      </c>
    </row>
    <row r="1016" spans="1:44" ht="15" customHeight="1" x14ac:dyDescent="0.25">
      <c r="A1016" s="2" t="s">
        <v>25</v>
      </c>
      <c r="B1016" s="47">
        <v>44337</v>
      </c>
      <c r="C1016" s="2" t="s">
        <v>27</v>
      </c>
      <c r="D1016" s="2" t="s">
        <v>49</v>
      </c>
      <c r="E1016" s="2" t="s">
        <v>221</v>
      </c>
      <c r="F1016" s="2" t="s">
        <v>2968</v>
      </c>
      <c r="G1016" s="2" t="s">
        <v>3</v>
      </c>
      <c r="H1016" s="2" t="s">
        <v>2969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1009</v>
      </c>
      <c r="P1016" s="2" t="s">
        <v>1010</v>
      </c>
      <c r="Q1016" s="1">
        <v>102696800</v>
      </c>
      <c r="R1016" s="1">
        <v>0</v>
      </c>
      <c r="S1016" s="1">
        <v>99100800</v>
      </c>
      <c r="T1016" s="1">
        <v>3100000</v>
      </c>
      <c r="U1016" s="2" t="s">
        <v>9</v>
      </c>
      <c r="V1016" s="1">
        <v>496000</v>
      </c>
      <c r="W1016" s="1">
        <v>0</v>
      </c>
      <c r="X1016" s="2" t="s">
        <v>0</v>
      </c>
      <c r="Y1016" s="1">
        <v>0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41" t="s">
        <v>1</v>
      </c>
      <c r="AN1016" s="2" t="s">
        <v>1</v>
      </c>
      <c r="AO1016" s="141" t="s">
        <v>1</v>
      </c>
      <c r="AP1016" s="2" t="s">
        <v>1</v>
      </c>
    </row>
    <row r="1017" spans="1:44" ht="15" customHeight="1" x14ac:dyDescent="0.25">
      <c r="A1017" s="2" t="s">
        <v>23</v>
      </c>
      <c r="B1017" s="47">
        <v>44337</v>
      </c>
      <c r="C1017" s="2" t="s">
        <v>27</v>
      </c>
      <c r="D1017" s="2" t="s">
        <v>49</v>
      </c>
      <c r="E1017" s="2" t="s">
        <v>221</v>
      </c>
      <c r="F1017" s="2" t="s">
        <v>2966</v>
      </c>
      <c r="G1017" s="2" t="s">
        <v>3</v>
      </c>
      <c r="H1017" s="2" t="s">
        <v>2970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1813304639.9599998</v>
      </c>
      <c r="R1017" s="1">
        <v>0</v>
      </c>
      <c r="S1017" s="1">
        <v>1275897890</v>
      </c>
      <c r="T1017" s="1">
        <v>0</v>
      </c>
      <c r="U1017" s="2" t="s">
        <v>0</v>
      </c>
      <c r="V1017" s="1">
        <v>0</v>
      </c>
      <c r="W1017" s="1">
        <v>463281681</v>
      </c>
      <c r="X1017" s="2" t="s">
        <v>0</v>
      </c>
      <c r="Y1017" s="1">
        <v>74125068.959999993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41" t="s">
        <v>1</v>
      </c>
      <c r="AN1017" s="2" t="s">
        <v>1</v>
      </c>
      <c r="AO1017" s="141" t="s">
        <v>1</v>
      </c>
      <c r="AP1017" s="2" t="s">
        <v>1</v>
      </c>
    </row>
    <row r="1018" spans="1:44" ht="15" customHeight="1" x14ac:dyDescent="0.25">
      <c r="A1018" s="2" t="s">
        <v>21</v>
      </c>
      <c r="B1018" s="47">
        <v>44337</v>
      </c>
      <c r="C1018" s="2" t="s">
        <v>27</v>
      </c>
      <c r="D1018" s="2" t="s">
        <v>49</v>
      </c>
      <c r="E1018" s="2" t="s">
        <v>221</v>
      </c>
      <c r="F1018" s="2" t="s">
        <v>2968</v>
      </c>
      <c r="G1018" s="2" t="s">
        <v>3</v>
      </c>
      <c r="H1018" s="2" t="s">
        <v>2971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978</v>
      </c>
      <c r="P1018" s="2" t="s">
        <v>979</v>
      </c>
      <c r="Q1018" s="1">
        <v>14701440</v>
      </c>
      <c r="R1018" s="1">
        <v>0</v>
      </c>
      <c r="S1018" s="1">
        <v>14701440</v>
      </c>
      <c r="T1018" s="1">
        <v>0</v>
      </c>
      <c r="U1018" s="2" t="s">
        <v>0</v>
      </c>
      <c r="V1018" s="1">
        <v>0</v>
      </c>
      <c r="W1018" s="1">
        <v>0</v>
      </c>
      <c r="X1018" s="2" t="s">
        <v>0</v>
      </c>
      <c r="Y1018" s="1">
        <v>0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41" t="s">
        <v>1</v>
      </c>
      <c r="AN1018" s="2" t="s">
        <v>1</v>
      </c>
      <c r="AO1018" s="141" t="s">
        <v>1</v>
      </c>
      <c r="AP1018" s="2" t="s">
        <v>1</v>
      </c>
    </row>
    <row r="1019" spans="1:44" ht="15" customHeight="1" x14ac:dyDescent="0.25">
      <c r="A1019" s="2" t="s">
        <v>20</v>
      </c>
      <c r="B1019" s="47">
        <v>44337</v>
      </c>
      <c r="C1019" s="2" t="s">
        <v>27</v>
      </c>
      <c r="D1019" s="2" t="s">
        <v>49</v>
      </c>
      <c r="E1019" s="2" t="s">
        <v>221</v>
      </c>
      <c r="F1019" s="2" t="s">
        <v>2966</v>
      </c>
      <c r="G1019" s="2" t="s">
        <v>3</v>
      </c>
      <c r="H1019" s="2" t="s">
        <v>2972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f>17459200+1436910149.1028</f>
        <v>1454369349.1027999</v>
      </c>
      <c r="R1019" s="1">
        <v>0</v>
      </c>
      <c r="S1019" s="1">
        <f>17459200+858281379.5</f>
        <v>875740579.5</v>
      </c>
      <c r="T1019" s="1">
        <v>0</v>
      </c>
      <c r="U1019" s="2" t="s">
        <v>0</v>
      </c>
      <c r="V1019" s="1">
        <v>0</v>
      </c>
      <c r="W1019" s="1">
        <v>498817904.82999998</v>
      </c>
      <c r="X1019" s="2" t="s">
        <v>0</v>
      </c>
      <c r="Y1019" s="1">
        <v>79810864.772799999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41" t="s">
        <v>1</v>
      </c>
      <c r="AN1019" s="2" t="s">
        <v>1</v>
      </c>
      <c r="AO1019" s="141" t="s">
        <v>1</v>
      </c>
      <c r="AP1019" s="2" t="s">
        <v>1</v>
      </c>
    </row>
    <row r="1020" spans="1:44" ht="15" customHeight="1" x14ac:dyDescent="0.25">
      <c r="A1020" s="2" t="s">
        <v>18</v>
      </c>
      <c r="B1020" s="47">
        <v>44337</v>
      </c>
      <c r="C1020" s="2" t="s">
        <v>6</v>
      </c>
      <c r="D1020" s="2" t="s">
        <v>42</v>
      </c>
      <c r="E1020" s="2" t="s">
        <v>219</v>
      </c>
      <c r="F1020" s="2" t="s">
        <v>988</v>
      </c>
      <c r="G1020" s="2" t="s">
        <v>3</v>
      </c>
      <c r="H1020" s="2" t="s">
        <v>2973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2974</v>
      </c>
      <c r="P1020" s="2" t="s">
        <v>2975</v>
      </c>
      <c r="Q1020" s="1">
        <v>73519104</v>
      </c>
      <c r="R1020" s="1">
        <v>0</v>
      </c>
      <c r="S1020" s="1">
        <v>54284100</v>
      </c>
      <c r="T1020" s="1">
        <v>16581900</v>
      </c>
      <c r="U1020" s="2" t="s">
        <v>9</v>
      </c>
      <c r="V1020" s="1">
        <v>2653104</v>
      </c>
      <c r="W1020" s="1">
        <v>0</v>
      </c>
      <c r="X1020" s="2" t="s">
        <v>0</v>
      </c>
      <c r="Y1020" s="1">
        <v>0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41" t="s">
        <v>1</v>
      </c>
      <c r="AN1020" s="2" t="s">
        <v>1</v>
      </c>
      <c r="AO1020" s="141" t="s">
        <v>1</v>
      </c>
      <c r="AP1020" s="2" t="s">
        <v>1</v>
      </c>
    </row>
    <row r="1021" spans="1:44" ht="15" customHeight="1" x14ac:dyDescent="0.25">
      <c r="A1021" s="2" t="s">
        <v>16</v>
      </c>
      <c r="B1021" s="47">
        <v>44337</v>
      </c>
      <c r="C1021" s="2" t="s">
        <v>6</v>
      </c>
      <c r="D1021" s="2" t="s">
        <v>42</v>
      </c>
      <c r="E1021" s="2" t="s">
        <v>219</v>
      </c>
      <c r="F1021" s="2" t="s">
        <v>988</v>
      </c>
      <c r="G1021" s="2" t="s">
        <v>3</v>
      </c>
      <c r="H1021" s="2" t="s">
        <v>2976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1270560815.9099998</v>
      </c>
      <c r="R1021" s="1">
        <v>0</v>
      </c>
      <c r="S1021" s="1">
        <v>928061288.25</v>
      </c>
      <c r="T1021" s="1">
        <v>0</v>
      </c>
      <c r="U1021" s="2" t="s">
        <v>0</v>
      </c>
      <c r="V1021" s="1">
        <v>0</v>
      </c>
      <c r="W1021" s="1">
        <v>295258213.5</v>
      </c>
      <c r="X1021" s="2" t="s">
        <v>0</v>
      </c>
      <c r="Y1021" s="1">
        <v>47241314.159999996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41" t="s">
        <v>1</v>
      </c>
      <c r="AN1021" s="2" t="s">
        <v>1</v>
      </c>
      <c r="AO1021" s="141" t="s">
        <v>1</v>
      </c>
      <c r="AP1021" s="2" t="s">
        <v>1</v>
      </c>
    </row>
    <row r="1022" spans="1:44" ht="15" customHeight="1" x14ac:dyDescent="0.25">
      <c r="A1022" s="2" t="s">
        <v>15</v>
      </c>
      <c r="B1022" s="47">
        <v>44337</v>
      </c>
      <c r="C1022" s="2" t="s">
        <v>6</v>
      </c>
      <c r="D1022" s="2" t="s">
        <v>42</v>
      </c>
      <c r="E1022" s="2" t="s">
        <v>219</v>
      </c>
      <c r="F1022" s="2" t="s">
        <v>988</v>
      </c>
      <c r="G1022" s="2" t="s">
        <v>3</v>
      </c>
      <c r="H1022" s="2" t="s">
        <v>2977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1696450761.1200001</v>
      </c>
      <c r="R1022" s="1">
        <v>0</v>
      </c>
      <c r="S1022" s="1">
        <v>1326041293</v>
      </c>
      <c r="T1022" s="1">
        <v>0</v>
      </c>
      <c r="U1022" s="2" t="s">
        <v>0</v>
      </c>
      <c r="V1022" s="1">
        <v>0</v>
      </c>
      <c r="W1022" s="1">
        <v>319318507</v>
      </c>
      <c r="X1022" s="2" t="s">
        <v>9</v>
      </c>
      <c r="Y1022" s="1">
        <v>51090961.120000005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41" t="s">
        <v>1</v>
      </c>
      <c r="AN1022" s="2" t="s">
        <v>1</v>
      </c>
      <c r="AO1022" s="141" t="s">
        <v>1</v>
      </c>
      <c r="AP1022" s="2" t="s">
        <v>1</v>
      </c>
    </row>
    <row r="1023" spans="1:44" ht="15" customHeight="1" x14ac:dyDescent="0.25">
      <c r="A1023" s="2" t="s">
        <v>11</v>
      </c>
      <c r="B1023" s="46">
        <v>44337</v>
      </c>
      <c r="C1023" s="2" t="s">
        <v>6</v>
      </c>
      <c r="D1023" s="2" t="s">
        <v>42</v>
      </c>
      <c r="E1023" s="2" t="s">
        <v>215</v>
      </c>
      <c r="F1023" s="59" t="s">
        <v>1011</v>
      </c>
      <c r="G1023" s="2" t="s">
        <v>991</v>
      </c>
      <c r="H1023" s="2" t="s">
        <v>2978</v>
      </c>
      <c r="I1023" s="2"/>
      <c r="J1023" s="1"/>
      <c r="K1023" s="1"/>
      <c r="L1023" s="1"/>
      <c r="M1023" s="1">
        <v>0</v>
      </c>
      <c r="N1023" s="2"/>
      <c r="O1023" s="2" t="s">
        <v>2</v>
      </c>
      <c r="P1023" s="2"/>
      <c r="Q1023" s="1">
        <f>SUM(S1023:Y1023)</f>
        <v>1363619509.8175998</v>
      </c>
      <c r="R1023" s="1">
        <v>0</v>
      </c>
      <c r="S1023" s="1">
        <v>1346279509.8199999</v>
      </c>
      <c r="T1023" s="1">
        <v>0</v>
      </c>
      <c r="U1023" s="2" t="s">
        <v>0</v>
      </c>
      <c r="V1023" s="1">
        <v>0</v>
      </c>
      <c r="W1023" s="1">
        <v>14948275.859999999</v>
      </c>
      <c r="X1023" s="2" t="s">
        <v>0</v>
      </c>
      <c r="Y1023" s="1">
        <f>+W1023*0.16</f>
        <v>2391724.1376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140"/>
      <c r="AK1023" s="1">
        <v>0</v>
      </c>
      <c r="AL1023" s="1">
        <v>0</v>
      </c>
      <c r="AM1023" s="140"/>
      <c r="AN1023" s="140"/>
      <c r="AO1023" s="140"/>
      <c r="AP1023" s="140"/>
    </row>
    <row r="1024" spans="1:44" ht="15" customHeight="1" x14ac:dyDescent="0.25">
      <c r="A1024" s="2" t="s">
        <v>8</v>
      </c>
      <c r="B1024" s="47">
        <v>44337</v>
      </c>
      <c r="C1024" s="2" t="s">
        <v>27</v>
      </c>
      <c r="D1024" s="2" t="s">
        <v>42</v>
      </c>
      <c r="E1024" s="2" t="s">
        <v>212</v>
      </c>
      <c r="F1024" s="2" t="s">
        <v>2705</v>
      </c>
      <c r="G1024" s="2" t="s">
        <v>3</v>
      </c>
      <c r="H1024" s="2" t="s">
        <v>2979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670166771.41999996</v>
      </c>
      <c r="R1024" s="1">
        <v>0</v>
      </c>
      <c r="S1024" s="1">
        <v>487916924.5</v>
      </c>
      <c r="T1024" s="1">
        <v>0</v>
      </c>
      <c r="U1024" s="2" t="s">
        <v>0</v>
      </c>
      <c r="V1024" s="1">
        <v>0</v>
      </c>
      <c r="W1024" s="1">
        <v>157111937</v>
      </c>
      <c r="X1024" s="2" t="s">
        <v>0</v>
      </c>
      <c r="Y1024" s="1">
        <f>+W1024*0.16</f>
        <v>25137909.920000002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41" t="s">
        <v>1</v>
      </c>
      <c r="AN1024" s="2" t="s">
        <v>1</v>
      </c>
      <c r="AO1024" s="141" t="s">
        <v>1</v>
      </c>
      <c r="AP1024" s="2" t="s">
        <v>1</v>
      </c>
    </row>
    <row r="1025" spans="1:42" ht="15" customHeight="1" x14ac:dyDescent="0.25">
      <c r="A1025" s="2" t="s">
        <v>358</v>
      </c>
      <c r="B1025" s="47">
        <v>44337</v>
      </c>
      <c r="C1025" s="2" t="s">
        <v>35</v>
      </c>
      <c r="D1025" s="2" t="s">
        <v>42</v>
      </c>
      <c r="E1025" s="2" t="s">
        <v>217</v>
      </c>
      <c r="F1025" s="2" t="s">
        <v>2980</v>
      </c>
      <c r="G1025" s="2" t="s">
        <v>3</v>
      </c>
      <c r="H1025" s="2" t="s">
        <v>2981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973067862</v>
      </c>
      <c r="R1025" s="1">
        <v>0</v>
      </c>
      <c r="S1025" s="1">
        <v>909217286</v>
      </c>
      <c r="T1025" s="1">
        <v>0</v>
      </c>
      <c r="U1025" s="2" t="s">
        <v>0</v>
      </c>
      <c r="V1025" s="1">
        <v>0</v>
      </c>
      <c r="W1025" s="1">
        <v>55043600</v>
      </c>
      <c r="X1025" s="2" t="s">
        <v>9</v>
      </c>
      <c r="Y1025" s="1">
        <v>8806976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41" t="s">
        <v>1</v>
      </c>
      <c r="AN1025" s="2" t="s">
        <v>1</v>
      </c>
      <c r="AO1025" s="141" t="s">
        <v>1</v>
      </c>
      <c r="AP1025" s="2" t="s">
        <v>1</v>
      </c>
    </row>
    <row r="1026" spans="1:42" ht="15" customHeight="1" x14ac:dyDescent="0.25">
      <c r="A1026" s="2" t="s">
        <v>359</v>
      </c>
      <c r="B1026" s="47">
        <v>44337</v>
      </c>
      <c r="C1026" s="2" t="s">
        <v>6</v>
      </c>
      <c r="D1026" s="2" t="s">
        <v>38</v>
      </c>
      <c r="E1026" s="2" t="s">
        <v>210</v>
      </c>
      <c r="F1026" s="2" t="s">
        <v>2982</v>
      </c>
      <c r="G1026" s="2" t="s">
        <v>3</v>
      </c>
      <c r="H1026" s="2" t="s">
        <v>2983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357</v>
      </c>
      <c r="P1026" s="2" t="s">
        <v>595</v>
      </c>
      <c r="Q1026" s="1">
        <v>33044446.280000001</v>
      </c>
      <c r="R1026" s="1">
        <v>0</v>
      </c>
      <c r="S1026" s="1">
        <v>17749112</v>
      </c>
      <c r="T1026" s="1">
        <v>13185633</v>
      </c>
      <c r="U1026" s="2" t="s">
        <v>9</v>
      </c>
      <c r="V1026" s="1">
        <v>2109701.2799999998</v>
      </c>
      <c r="W1026" s="1">
        <v>0</v>
      </c>
      <c r="X1026" s="2" t="s">
        <v>0</v>
      </c>
      <c r="Y1026" s="1">
        <v>0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41" t="s">
        <v>1</v>
      </c>
      <c r="AN1026" s="2" t="s">
        <v>1</v>
      </c>
      <c r="AO1026" s="141" t="s">
        <v>1</v>
      </c>
      <c r="AP1026" s="2" t="s">
        <v>1</v>
      </c>
    </row>
    <row r="1027" spans="1:42" ht="15" customHeight="1" x14ac:dyDescent="0.25">
      <c r="A1027" s="2" t="s">
        <v>360</v>
      </c>
      <c r="B1027" s="47">
        <v>44337</v>
      </c>
      <c r="C1027" s="2" t="s">
        <v>6</v>
      </c>
      <c r="D1027" s="2" t="s">
        <v>38</v>
      </c>
      <c r="E1027" s="2" t="s">
        <v>210</v>
      </c>
      <c r="F1027" s="2" t="s">
        <v>2982</v>
      </c>
      <c r="G1027" s="2" t="s">
        <v>13</v>
      </c>
      <c r="H1027" s="2" t="s">
        <v>1</v>
      </c>
      <c r="I1027" s="1" t="s">
        <v>2984</v>
      </c>
      <c r="J1027" s="1" t="s">
        <v>1</v>
      </c>
      <c r="K1027" s="1" t="s">
        <v>2985</v>
      </c>
      <c r="L1027" s="1" t="s">
        <v>2926</v>
      </c>
      <c r="M1027" s="1">
        <v>14898600</v>
      </c>
      <c r="N1027" s="2" t="s">
        <v>12</v>
      </c>
      <c r="O1027" s="2" t="s">
        <v>1205</v>
      </c>
      <c r="P1027" s="2" t="s">
        <v>2932</v>
      </c>
      <c r="Q1027" s="1">
        <v>-9349600</v>
      </c>
      <c r="R1027" s="1">
        <v>0</v>
      </c>
      <c r="S1027" s="1">
        <v>0</v>
      </c>
      <c r="T1027" s="1">
        <v>0</v>
      </c>
      <c r="U1027" s="2" t="s">
        <v>0</v>
      </c>
      <c r="V1027" s="1">
        <v>0</v>
      </c>
      <c r="W1027" s="1">
        <v>-8060000</v>
      </c>
      <c r="X1027" s="2" t="s">
        <v>9</v>
      </c>
      <c r="Y1027" s="1">
        <v>-1289600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41" t="s">
        <v>1</v>
      </c>
      <c r="AN1027" s="2" t="s">
        <v>1</v>
      </c>
      <c r="AO1027" s="141" t="s">
        <v>1</v>
      </c>
      <c r="AP1027" s="2" t="s">
        <v>1</v>
      </c>
    </row>
    <row r="1028" spans="1:42" ht="15" customHeight="1" x14ac:dyDescent="0.25">
      <c r="A1028" s="2" t="s">
        <v>361</v>
      </c>
      <c r="B1028" s="47">
        <v>44337</v>
      </c>
      <c r="C1028" s="2" t="s">
        <v>6</v>
      </c>
      <c r="D1028" s="2" t="s">
        <v>38</v>
      </c>
      <c r="E1028" s="2" t="s">
        <v>210</v>
      </c>
      <c r="F1028" s="2" t="s">
        <v>2982</v>
      </c>
      <c r="G1028" s="2" t="s">
        <v>3</v>
      </c>
      <c r="H1028" s="2" t="s">
        <v>2986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2422522801.6280003</v>
      </c>
      <c r="R1028" s="1">
        <v>0</v>
      </c>
      <c r="S1028" s="1">
        <v>1865443638.0000002</v>
      </c>
      <c r="T1028" s="1">
        <v>0</v>
      </c>
      <c r="U1028" s="2" t="s">
        <v>0</v>
      </c>
      <c r="V1028" s="1">
        <v>0</v>
      </c>
      <c r="W1028" s="1">
        <v>480240658.30000001</v>
      </c>
      <c r="X1028" s="2" t="s">
        <v>0</v>
      </c>
      <c r="Y1028" s="1">
        <v>76838505.327999994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41" t="s">
        <v>1</v>
      </c>
      <c r="AN1028" s="2" t="s">
        <v>1</v>
      </c>
      <c r="AO1028" s="141" t="s">
        <v>1</v>
      </c>
      <c r="AP1028" s="2" t="s">
        <v>1</v>
      </c>
    </row>
    <row r="1029" spans="1:42" ht="15" customHeight="1" x14ac:dyDescent="0.25">
      <c r="A1029" s="2" t="s">
        <v>362</v>
      </c>
      <c r="B1029" s="47">
        <v>44337</v>
      </c>
      <c r="C1029" s="2" t="s">
        <v>6</v>
      </c>
      <c r="D1029" s="2" t="s">
        <v>38</v>
      </c>
      <c r="E1029" s="2" t="s">
        <v>210</v>
      </c>
      <c r="F1029" s="2" t="s">
        <v>2982</v>
      </c>
      <c r="G1029" s="2" t="s">
        <v>3</v>
      </c>
      <c r="H1029" s="2" t="s">
        <v>2987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249950596.31800002</v>
      </c>
      <c r="R1029" s="1">
        <v>0</v>
      </c>
      <c r="S1029" s="1">
        <f>17749112+142989003.5</f>
        <v>160738115.5</v>
      </c>
      <c r="T1029" s="1">
        <v>0</v>
      </c>
      <c r="U1029" s="2" t="s">
        <v>0</v>
      </c>
      <c r="V1029" s="1">
        <v>0</v>
      </c>
      <c r="W1029" s="1">
        <f>90092944.05-13185633</f>
        <v>76907311.049999997</v>
      </c>
      <c r="X1029" s="2" t="s">
        <v>9</v>
      </c>
      <c r="Y1029" s="1">
        <f>+W1029*0.16</f>
        <v>12305169.767999999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41" t="s">
        <v>1</v>
      </c>
      <c r="AN1029" s="2" t="s">
        <v>1</v>
      </c>
      <c r="AO1029" s="141" t="s">
        <v>1</v>
      </c>
      <c r="AP1029" s="2" t="s">
        <v>1</v>
      </c>
    </row>
    <row r="1030" spans="1:42" ht="15" customHeight="1" x14ac:dyDescent="0.25">
      <c r="A1030" s="2" t="s">
        <v>363</v>
      </c>
      <c r="B1030" s="47">
        <v>44337</v>
      </c>
      <c r="C1030" s="2" t="s">
        <v>27</v>
      </c>
      <c r="D1030" s="2" t="s">
        <v>38</v>
      </c>
      <c r="E1030" s="2" t="s">
        <v>4</v>
      </c>
      <c r="F1030" s="2" t="s">
        <v>2338</v>
      </c>
      <c r="G1030" s="2" t="s">
        <v>3</v>
      </c>
      <c r="H1030" s="2" t="s">
        <v>2988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1369471522.02</v>
      </c>
      <c r="R1030" s="1">
        <v>0</v>
      </c>
      <c r="S1030" s="1">
        <v>1014445231.5</v>
      </c>
      <c r="T1030" s="1">
        <v>0</v>
      </c>
      <c r="U1030" s="2" t="s">
        <v>0</v>
      </c>
      <c r="V1030" s="1">
        <v>0</v>
      </c>
      <c r="W1030" s="1">
        <v>306057147</v>
      </c>
      <c r="X1030" s="2" t="s">
        <v>9</v>
      </c>
      <c r="Y1030" s="1">
        <v>48969143.520000003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41" t="s">
        <v>1</v>
      </c>
      <c r="AN1030" s="2" t="s">
        <v>1</v>
      </c>
      <c r="AO1030" s="141" t="s">
        <v>1</v>
      </c>
      <c r="AP1030" s="2" t="s">
        <v>1</v>
      </c>
    </row>
    <row r="1031" spans="1:42" ht="15" customHeight="1" x14ac:dyDescent="0.25">
      <c r="A1031" s="2" t="s">
        <v>364</v>
      </c>
      <c r="B1031" s="47">
        <v>44337</v>
      </c>
      <c r="C1031" s="2" t="s">
        <v>27</v>
      </c>
      <c r="D1031" s="2" t="s">
        <v>38</v>
      </c>
      <c r="E1031" s="2" t="s">
        <v>4</v>
      </c>
      <c r="F1031" s="2" t="s">
        <v>2340</v>
      </c>
      <c r="G1031" s="2" t="s">
        <v>3</v>
      </c>
      <c r="H1031" s="2" t="s">
        <v>2989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2990</v>
      </c>
      <c r="P1031" s="2" t="s">
        <v>2991</v>
      </c>
      <c r="Q1031" s="1">
        <v>108527404</v>
      </c>
      <c r="R1031" s="1">
        <v>0</v>
      </c>
      <c r="S1031" s="1">
        <v>97743000</v>
      </c>
      <c r="T1031" s="1">
        <v>9296900</v>
      </c>
      <c r="U1031" s="2" t="s">
        <v>9</v>
      </c>
      <c r="V1031" s="1">
        <v>1487504</v>
      </c>
      <c r="W1031" s="1">
        <v>0</v>
      </c>
      <c r="X1031" s="2" t="s">
        <v>0</v>
      </c>
      <c r="Y1031" s="1">
        <v>0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41" t="s">
        <v>1</v>
      </c>
      <c r="AN1031" s="2" t="s">
        <v>1</v>
      </c>
      <c r="AO1031" s="141" t="s">
        <v>1</v>
      </c>
      <c r="AP1031" s="2" t="s">
        <v>1</v>
      </c>
    </row>
    <row r="1032" spans="1:42" ht="15" customHeight="1" x14ac:dyDescent="0.25">
      <c r="A1032" s="2" t="s">
        <v>365</v>
      </c>
      <c r="B1032" s="47">
        <v>44337</v>
      </c>
      <c r="C1032" s="2" t="s">
        <v>27</v>
      </c>
      <c r="D1032" s="2" t="s">
        <v>38</v>
      </c>
      <c r="E1032" s="2" t="s">
        <v>4</v>
      </c>
      <c r="F1032" s="2" t="s">
        <v>2338</v>
      </c>
      <c r="G1032" s="2" t="s">
        <v>3</v>
      </c>
      <c r="H1032" s="2" t="s">
        <v>2992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1230163939.9499998</v>
      </c>
      <c r="R1032" s="1">
        <v>0</v>
      </c>
      <c r="S1032" s="1">
        <v>915765839.75</v>
      </c>
      <c r="T1032" s="1">
        <v>0</v>
      </c>
      <c r="U1032" s="2" t="s">
        <v>0</v>
      </c>
      <c r="V1032" s="1">
        <v>0</v>
      </c>
      <c r="W1032" s="1">
        <v>271032845</v>
      </c>
      <c r="X1032" s="2" t="s">
        <v>9</v>
      </c>
      <c r="Y1032" s="1">
        <v>43365255.199999996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41" t="s">
        <v>1</v>
      </c>
      <c r="AN1032" s="2" t="s">
        <v>1</v>
      </c>
      <c r="AO1032" s="141" t="s">
        <v>1</v>
      </c>
      <c r="AP1032" s="2" t="s">
        <v>1</v>
      </c>
    </row>
    <row r="1033" spans="1:42" ht="15" customHeight="1" x14ac:dyDescent="0.25">
      <c r="A1033" s="2" t="s">
        <v>366</v>
      </c>
      <c r="B1033" s="47">
        <v>44337</v>
      </c>
      <c r="C1033" s="2" t="s">
        <v>35</v>
      </c>
      <c r="D1033" s="2" t="s">
        <v>38</v>
      </c>
      <c r="E1033" s="2" t="s">
        <v>208</v>
      </c>
      <c r="F1033" s="2" t="s">
        <v>2069</v>
      </c>
      <c r="G1033" s="2" t="s">
        <v>3</v>
      </c>
      <c r="H1033" s="2" t="s">
        <v>2993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662787544.5</v>
      </c>
      <c r="R1033" s="1">
        <v>0</v>
      </c>
      <c r="S1033" s="1">
        <v>617869908.5</v>
      </c>
      <c r="T1033" s="1">
        <v>0</v>
      </c>
      <c r="U1033" s="2" t="s">
        <v>0</v>
      </c>
      <c r="V1033" s="1">
        <v>0</v>
      </c>
      <c r="W1033" s="1">
        <v>38722100</v>
      </c>
      <c r="X1033" s="2" t="s">
        <v>9</v>
      </c>
      <c r="Y1033" s="1">
        <v>6195536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41" t="s">
        <v>1</v>
      </c>
      <c r="AN1033" s="2" t="s">
        <v>1</v>
      </c>
      <c r="AO1033" s="141" t="s">
        <v>1</v>
      </c>
      <c r="AP1033" s="2" t="s">
        <v>1</v>
      </c>
    </row>
    <row r="1034" spans="1:42" ht="15" customHeight="1" x14ac:dyDescent="0.25">
      <c r="A1034" s="2" t="s">
        <v>367</v>
      </c>
      <c r="B1034" s="47">
        <v>44337</v>
      </c>
      <c r="C1034" s="2" t="s">
        <v>6</v>
      </c>
      <c r="D1034" s="2" t="s">
        <v>33</v>
      </c>
      <c r="E1034" s="2" t="s">
        <v>204</v>
      </c>
      <c r="F1034" s="2" t="s">
        <v>1514</v>
      </c>
      <c r="G1034" s="2" t="s">
        <v>3</v>
      </c>
      <c r="H1034" s="2" t="s">
        <v>2994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2995</v>
      </c>
      <c r="P1034" s="2" t="s">
        <v>2996</v>
      </c>
      <c r="Q1034" s="1">
        <v>5687105</v>
      </c>
      <c r="R1034" s="1">
        <v>0</v>
      </c>
      <c r="S1034" s="1">
        <v>2461493</v>
      </c>
      <c r="T1034" s="1">
        <v>2780700</v>
      </c>
      <c r="U1034" s="2" t="s">
        <v>9</v>
      </c>
      <c r="V1034" s="1">
        <v>444912</v>
      </c>
      <c r="W1034" s="1">
        <v>0</v>
      </c>
      <c r="X1034" s="2" t="s">
        <v>0</v>
      </c>
      <c r="Y1034" s="1">
        <v>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41" t="s">
        <v>1</v>
      </c>
      <c r="AN1034" s="2" t="s">
        <v>1</v>
      </c>
      <c r="AO1034" s="141" t="s">
        <v>1</v>
      </c>
      <c r="AP1034" s="2" t="s">
        <v>1</v>
      </c>
    </row>
    <row r="1035" spans="1:42" ht="15" customHeight="1" x14ac:dyDescent="0.25">
      <c r="A1035" s="2" t="s">
        <v>368</v>
      </c>
      <c r="B1035" s="47">
        <v>44337</v>
      </c>
      <c r="C1035" s="2" t="s">
        <v>6</v>
      </c>
      <c r="D1035" s="2" t="s">
        <v>33</v>
      </c>
      <c r="E1035" s="2" t="s">
        <v>204</v>
      </c>
      <c r="F1035" s="2" t="s">
        <v>1514</v>
      </c>
      <c r="G1035" s="2" t="s">
        <v>3</v>
      </c>
      <c r="H1035" s="2" t="s">
        <v>2997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1179</v>
      </c>
      <c r="P1035" s="2" t="s">
        <v>1180</v>
      </c>
      <c r="Q1035" s="1">
        <v>92990808.5</v>
      </c>
      <c r="R1035" s="1">
        <v>0</v>
      </c>
      <c r="S1035" s="1">
        <v>77348208.5</v>
      </c>
      <c r="T1035" s="1">
        <v>13485000</v>
      </c>
      <c r="U1035" s="2" t="s">
        <v>9</v>
      </c>
      <c r="V1035" s="1">
        <v>2157600</v>
      </c>
      <c r="W1035" s="1">
        <v>0</v>
      </c>
      <c r="X1035" s="2" t="s">
        <v>0</v>
      </c>
      <c r="Y1035" s="1">
        <v>0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41" t="s">
        <v>1</v>
      </c>
      <c r="AN1035" s="2" t="s">
        <v>1</v>
      </c>
      <c r="AO1035" s="141" t="s">
        <v>1</v>
      </c>
      <c r="AP1035" s="2" t="s">
        <v>1</v>
      </c>
    </row>
    <row r="1036" spans="1:42" ht="15" customHeight="1" x14ac:dyDescent="0.25">
      <c r="A1036" s="2" t="s">
        <v>369</v>
      </c>
      <c r="B1036" s="47">
        <v>44337</v>
      </c>
      <c r="C1036" s="2" t="s">
        <v>6</v>
      </c>
      <c r="D1036" s="2" t="s">
        <v>33</v>
      </c>
      <c r="E1036" s="2" t="s">
        <v>204</v>
      </c>
      <c r="F1036" s="2" t="s">
        <v>1514</v>
      </c>
      <c r="G1036" s="2" t="s">
        <v>3</v>
      </c>
      <c r="H1036" s="2" t="s">
        <v>2998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922952513.75000012</v>
      </c>
      <c r="R1036" s="1">
        <v>0</v>
      </c>
      <c r="S1036" s="1">
        <v>694732823.25</v>
      </c>
      <c r="T1036" s="1">
        <v>0</v>
      </c>
      <c r="U1036" s="2" t="s">
        <v>0</v>
      </c>
      <c r="V1036" s="1">
        <v>0</v>
      </c>
      <c r="W1036" s="1">
        <v>196741112.5</v>
      </c>
      <c r="X1036" s="2" t="s">
        <v>9</v>
      </c>
      <c r="Y1036" s="1">
        <v>31478578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41" t="s">
        <v>1</v>
      </c>
      <c r="AN1036" s="2" t="s">
        <v>1</v>
      </c>
      <c r="AO1036" s="141" t="s">
        <v>1</v>
      </c>
      <c r="AP1036" s="2" t="s">
        <v>1</v>
      </c>
    </row>
    <row r="1037" spans="1:42" ht="15" customHeight="1" x14ac:dyDescent="0.25">
      <c r="A1037" s="2" t="s">
        <v>370</v>
      </c>
      <c r="B1037" s="47">
        <v>44337</v>
      </c>
      <c r="C1037" s="2" t="s">
        <v>6</v>
      </c>
      <c r="D1037" s="2" t="s">
        <v>33</v>
      </c>
      <c r="E1037" s="2" t="s">
        <v>204</v>
      </c>
      <c r="F1037" s="2" t="s">
        <v>1514</v>
      </c>
      <c r="G1037" s="2" t="s">
        <v>3</v>
      </c>
      <c r="H1037" s="2" t="s">
        <v>2999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1152238235.5000002</v>
      </c>
      <c r="R1037" s="1">
        <v>0</v>
      </c>
      <c r="S1037" s="1">
        <v>900355690.5</v>
      </c>
      <c r="T1037" s="1">
        <v>0</v>
      </c>
      <c r="U1037" s="2" t="s">
        <v>0</v>
      </c>
      <c r="V1037" s="1">
        <v>0</v>
      </c>
      <c r="W1037" s="1">
        <v>217140125</v>
      </c>
      <c r="X1037" s="2" t="s">
        <v>9</v>
      </c>
      <c r="Y1037" s="1">
        <v>34742420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41" t="s">
        <v>1</v>
      </c>
      <c r="AN1037" s="2" t="s">
        <v>1</v>
      </c>
      <c r="AO1037" s="141" t="s">
        <v>1</v>
      </c>
      <c r="AP1037" s="2" t="s">
        <v>1</v>
      </c>
    </row>
    <row r="1038" spans="1:42" ht="15" customHeight="1" x14ac:dyDescent="0.25">
      <c r="A1038" s="2" t="s">
        <v>371</v>
      </c>
      <c r="B1038" s="47">
        <v>44337</v>
      </c>
      <c r="C1038" s="2" t="s">
        <v>6</v>
      </c>
      <c r="D1038" s="2" t="s">
        <v>33</v>
      </c>
      <c r="E1038" s="2" t="s">
        <v>204</v>
      </c>
      <c r="F1038" s="2" t="s">
        <v>1514</v>
      </c>
      <c r="G1038" s="2" t="s">
        <v>3</v>
      </c>
      <c r="H1038" s="2" t="s">
        <v>3000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812871191.81999993</v>
      </c>
      <c r="R1038" s="1">
        <v>0</v>
      </c>
      <c r="S1038" s="1">
        <v>620671761</v>
      </c>
      <c r="T1038" s="1">
        <v>0</v>
      </c>
      <c r="U1038" s="2" t="s">
        <v>0</v>
      </c>
      <c r="V1038" s="1">
        <v>0</v>
      </c>
      <c r="W1038" s="1">
        <v>165689164.5</v>
      </c>
      <c r="X1038" s="2" t="s">
        <v>9</v>
      </c>
      <c r="Y1038" s="1">
        <v>26510266.32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41" t="s">
        <v>1</v>
      </c>
      <c r="AN1038" s="2" t="s">
        <v>1</v>
      </c>
      <c r="AO1038" s="141" t="s">
        <v>1</v>
      </c>
      <c r="AP1038" s="2" t="s">
        <v>1</v>
      </c>
    </row>
    <row r="1039" spans="1:42" ht="15" customHeight="1" x14ac:dyDescent="0.25">
      <c r="A1039" s="2" t="s">
        <v>372</v>
      </c>
      <c r="B1039" s="47">
        <v>44337</v>
      </c>
      <c r="C1039" s="2" t="s">
        <v>27</v>
      </c>
      <c r="D1039" s="2" t="s">
        <v>33</v>
      </c>
      <c r="E1039" s="2" t="s">
        <v>32</v>
      </c>
      <c r="F1039" s="2" t="s">
        <v>2349</v>
      </c>
      <c r="G1039" s="2" t="s">
        <v>3</v>
      </c>
      <c r="H1039" s="2" t="s">
        <v>3001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1397126215.4000001</v>
      </c>
      <c r="R1039" s="1">
        <v>0</v>
      </c>
      <c r="S1039" s="1">
        <v>887189502</v>
      </c>
      <c r="T1039" s="1">
        <v>0</v>
      </c>
      <c r="U1039" s="2" t="s">
        <v>0</v>
      </c>
      <c r="V1039" s="1">
        <v>0</v>
      </c>
      <c r="W1039" s="1">
        <v>439600615</v>
      </c>
      <c r="X1039" s="2" t="s">
        <v>9</v>
      </c>
      <c r="Y1039" s="1">
        <v>70336098.400000006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41" t="s">
        <v>1</v>
      </c>
      <c r="AN1039" s="2" t="s">
        <v>1</v>
      </c>
      <c r="AO1039" s="141" t="s">
        <v>1</v>
      </c>
      <c r="AP1039" s="2" t="s">
        <v>1</v>
      </c>
    </row>
    <row r="1040" spans="1:42" ht="15" customHeight="1" x14ac:dyDescent="0.25">
      <c r="A1040" s="2" t="s">
        <v>373</v>
      </c>
      <c r="B1040" s="47">
        <v>44337</v>
      </c>
      <c r="C1040" s="2" t="s">
        <v>27</v>
      </c>
      <c r="D1040" s="2" t="s">
        <v>33</v>
      </c>
      <c r="E1040" s="2" t="s">
        <v>32</v>
      </c>
      <c r="F1040" s="2" t="s">
        <v>2349</v>
      </c>
      <c r="G1040" s="2" t="s">
        <v>3</v>
      </c>
      <c r="H1040" s="2" t="s">
        <v>3002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288563266.81999999</v>
      </c>
      <c r="R1040" s="1">
        <v>0</v>
      </c>
      <c r="S1040" s="1">
        <v>220835142</v>
      </c>
      <c r="T1040" s="1">
        <v>0</v>
      </c>
      <c r="U1040" s="2" t="s">
        <v>0</v>
      </c>
      <c r="V1040" s="1">
        <v>0</v>
      </c>
      <c r="W1040" s="1">
        <v>58386314.5</v>
      </c>
      <c r="X1040" s="2" t="s">
        <v>9</v>
      </c>
      <c r="Y1040" s="1">
        <v>9341810.3200000003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41" t="s">
        <v>1</v>
      </c>
      <c r="AN1040" s="2" t="s">
        <v>1</v>
      </c>
      <c r="AO1040" s="141" t="s">
        <v>1</v>
      </c>
      <c r="AP1040" s="2" t="s">
        <v>1</v>
      </c>
    </row>
    <row r="1041" spans="1:42" ht="15" customHeight="1" x14ac:dyDescent="0.25">
      <c r="A1041" s="2" t="s">
        <v>374</v>
      </c>
      <c r="B1041" s="47">
        <v>44337</v>
      </c>
      <c r="C1041" s="2" t="s">
        <v>27</v>
      </c>
      <c r="D1041" s="2" t="s">
        <v>33</v>
      </c>
      <c r="E1041" s="2" t="s">
        <v>32</v>
      </c>
      <c r="F1041" s="2" t="s">
        <v>2349</v>
      </c>
      <c r="G1041" s="2" t="s">
        <v>3</v>
      </c>
      <c r="H1041" s="2" t="s">
        <v>3003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3004</v>
      </c>
      <c r="P1041" s="2" t="s">
        <v>3005</v>
      </c>
      <c r="Q1041" s="1">
        <v>117820720</v>
      </c>
      <c r="R1041" s="1">
        <v>0</v>
      </c>
      <c r="S1041" s="1">
        <f>60401779.5+50790120.5</f>
        <v>111191900</v>
      </c>
      <c r="T1041" s="1">
        <v>0</v>
      </c>
      <c r="U1041" s="2" t="s">
        <v>0</v>
      </c>
      <c r="V1041" s="1">
        <v>0</v>
      </c>
      <c r="W1041" s="1">
        <f>-10827410+16541910</f>
        <v>5714500</v>
      </c>
      <c r="X1041" s="2" t="s">
        <v>9</v>
      </c>
      <c r="Y1041" s="1">
        <f>+W1041*0.16</f>
        <v>914320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41" t="s">
        <v>1</v>
      </c>
      <c r="AN1041" s="2" t="s">
        <v>1</v>
      </c>
      <c r="AO1041" s="141" t="s">
        <v>1</v>
      </c>
      <c r="AP1041" s="2" t="s">
        <v>1</v>
      </c>
    </row>
    <row r="1042" spans="1:42" ht="15" customHeight="1" x14ac:dyDescent="0.25">
      <c r="A1042" s="2" t="s">
        <v>375</v>
      </c>
      <c r="B1042" s="47">
        <v>44337</v>
      </c>
      <c r="C1042" s="2" t="s">
        <v>6</v>
      </c>
      <c r="D1042" s="2" t="s">
        <v>26</v>
      </c>
      <c r="E1042" s="2" t="s">
        <v>198</v>
      </c>
      <c r="F1042" s="2" t="s">
        <v>1782</v>
      </c>
      <c r="G1042" s="2" t="s">
        <v>3</v>
      </c>
      <c r="H1042" s="2" t="s">
        <v>3006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3044735401.7299995</v>
      </c>
      <c r="R1042" s="1">
        <v>0</v>
      </c>
      <c r="S1042" s="1">
        <v>2242673654.75</v>
      </c>
      <c r="T1042" s="1">
        <v>0</v>
      </c>
      <c r="U1042" s="2" t="s">
        <v>0</v>
      </c>
      <c r="V1042" s="1">
        <v>0</v>
      </c>
      <c r="W1042" s="1">
        <v>691432540.5</v>
      </c>
      <c r="X1042" s="2" t="s">
        <v>9</v>
      </c>
      <c r="Y1042" s="1">
        <v>110629206.47999999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41" t="s">
        <v>1</v>
      </c>
      <c r="AN1042" s="2" t="s">
        <v>1</v>
      </c>
      <c r="AO1042" s="141" t="s">
        <v>1</v>
      </c>
      <c r="AP1042" s="2" t="s">
        <v>1</v>
      </c>
    </row>
    <row r="1043" spans="1:42" ht="15" customHeight="1" x14ac:dyDescent="0.25">
      <c r="A1043" s="2" t="s">
        <v>376</v>
      </c>
      <c r="B1043" s="47">
        <v>44337</v>
      </c>
      <c r="C1043" s="2" t="s">
        <v>27</v>
      </c>
      <c r="D1043" s="2" t="s">
        <v>26</v>
      </c>
      <c r="E1043" s="2" t="s">
        <v>251</v>
      </c>
      <c r="F1043" s="2" t="s">
        <v>2422</v>
      </c>
      <c r="G1043" s="2" t="s">
        <v>3</v>
      </c>
      <c r="H1043" s="2" t="s">
        <v>3007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2197328668.9027996</v>
      </c>
      <c r="R1043" s="1">
        <v>0</v>
      </c>
      <c r="S1043" s="1">
        <v>1504583726.25</v>
      </c>
      <c r="T1043" s="1">
        <v>0</v>
      </c>
      <c r="U1043" s="2" t="s">
        <v>0</v>
      </c>
      <c r="V1043" s="1">
        <v>0</v>
      </c>
      <c r="W1043" s="1">
        <v>597193916.07999992</v>
      </c>
      <c r="X1043" s="2" t="s">
        <v>0</v>
      </c>
      <c r="Y1043" s="1">
        <v>95551026.57280001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41" t="s">
        <v>1</v>
      </c>
      <c r="AN1043" s="2" t="s">
        <v>1</v>
      </c>
      <c r="AO1043" s="141" t="s">
        <v>1</v>
      </c>
      <c r="AP1043" s="2" t="s">
        <v>1</v>
      </c>
    </row>
    <row r="1044" spans="1:42" ht="15" customHeight="1" x14ac:dyDescent="0.25">
      <c r="A1044" s="2" t="s">
        <v>377</v>
      </c>
      <c r="B1044" s="47">
        <v>44337</v>
      </c>
      <c r="C1044" s="2" t="s">
        <v>6</v>
      </c>
      <c r="D1044" s="2" t="s">
        <v>24</v>
      </c>
      <c r="E1044" s="2" t="s">
        <v>194</v>
      </c>
      <c r="F1044" s="2" t="s">
        <v>1163</v>
      </c>
      <c r="G1044" s="2" t="s">
        <v>3</v>
      </c>
      <c r="H1044" s="2" t="s">
        <v>3008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2995550070.7399998</v>
      </c>
      <c r="R1044" s="1">
        <v>0</v>
      </c>
      <c r="S1044" s="1">
        <v>2271929004.5</v>
      </c>
      <c r="T1044" s="1">
        <v>0</v>
      </c>
      <c r="U1044" s="2" t="s">
        <v>0</v>
      </c>
      <c r="V1044" s="1">
        <v>0</v>
      </c>
      <c r="W1044" s="1">
        <v>623811264</v>
      </c>
      <c r="X1044" s="2" t="s">
        <v>0</v>
      </c>
      <c r="Y1044" s="1">
        <v>99809802.24000001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41" t="s">
        <v>1</v>
      </c>
      <c r="AN1044" s="2" t="s">
        <v>1</v>
      </c>
      <c r="AO1044" s="141" t="s">
        <v>1</v>
      </c>
      <c r="AP1044" s="2" t="s">
        <v>1</v>
      </c>
    </row>
    <row r="1045" spans="1:42" ht="15" customHeight="1" x14ac:dyDescent="0.25">
      <c r="A1045" s="2" t="s">
        <v>378</v>
      </c>
      <c r="B1045" s="47">
        <v>44337</v>
      </c>
      <c r="C1045" s="2" t="s">
        <v>27</v>
      </c>
      <c r="D1045" s="2" t="s">
        <v>24</v>
      </c>
      <c r="E1045" s="2" t="s">
        <v>356</v>
      </c>
      <c r="F1045" s="2" t="s">
        <v>1136</v>
      </c>
      <c r="G1045" s="2" t="s">
        <v>3</v>
      </c>
      <c r="H1045" s="2" t="s">
        <v>2947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98</v>
      </c>
      <c r="P1045" s="2" t="s">
        <v>1</v>
      </c>
      <c r="Q1045" s="1">
        <v>0</v>
      </c>
      <c r="R1045" s="1">
        <v>0</v>
      </c>
      <c r="S1045" s="1">
        <v>0</v>
      </c>
      <c r="T1045" s="1">
        <v>0</v>
      </c>
      <c r="U1045" s="2" t="s">
        <v>0</v>
      </c>
      <c r="V1045" s="1">
        <v>0</v>
      </c>
      <c r="W1045" s="1">
        <v>0</v>
      </c>
      <c r="X1045" s="2" t="s">
        <v>0</v>
      </c>
      <c r="Y1045" s="1">
        <v>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41" t="s">
        <v>1</v>
      </c>
      <c r="AN1045" s="2" t="s">
        <v>1</v>
      </c>
      <c r="AO1045" s="141" t="s">
        <v>1</v>
      </c>
      <c r="AP1045" s="2" t="s">
        <v>1</v>
      </c>
    </row>
    <row r="1046" spans="1:42" ht="15" customHeight="1" x14ac:dyDescent="0.25">
      <c r="A1046" s="2" t="s">
        <v>379</v>
      </c>
      <c r="B1046" s="47">
        <v>44337</v>
      </c>
      <c r="C1046" s="2" t="s">
        <v>6</v>
      </c>
      <c r="D1046" s="2" t="s">
        <v>22</v>
      </c>
      <c r="E1046" s="2" t="s">
        <v>192</v>
      </c>
      <c r="F1046" s="2" t="s">
        <v>3009</v>
      </c>
      <c r="G1046" s="2" t="s">
        <v>3</v>
      </c>
      <c r="H1046" s="2" t="s">
        <v>3010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3011</v>
      </c>
      <c r="P1046" s="2" t="s">
        <v>3012</v>
      </c>
      <c r="Q1046" s="1">
        <v>16253920</v>
      </c>
      <c r="R1046" s="1">
        <v>0</v>
      </c>
      <c r="S1046" s="1">
        <v>0</v>
      </c>
      <c r="T1046" s="1">
        <v>14012000</v>
      </c>
      <c r="U1046" s="2" t="s">
        <v>9</v>
      </c>
      <c r="V1046" s="1">
        <v>2241920</v>
      </c>
      <c r="W1046" s="1">
        <v>0</v>
      </c>
      <c r="X1046" s="2" t="s">
        <v>0</v>
      </c>
      <c r="Y1046" s="1">
        <v>0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41" t="s">
        <v>1</v>
      </c>
      <c r="AN1046" s="2" t="s">
        <v>1</v>
      </c>
      <c r="AO1046" s="141" t="s">
        <v>1</v>
      </c>
      <c r="AP1046" s="2" t="s">
        <v>1</v>
      </c>
    </row>
    <row r="1047" spans="1:42" ht="15" customHeight="1" x14ac:dyDescent="0.25">
      <c r="A1047" s="2" t="s">
        <v>380</v>
      </c>
      <c r="B1047" s="47">
        <v>44337</v>
      </c>
      <c r="C1047" s="2" t="s">
        <v>6</v>
      </c>
      <c r="D1047" s="2" t="s">
        <v>22</v>
      </c>
      <c r="E1047" s="2" t="s">
        <v>192</v>
      </c>
      <c r="F1047" s="2" t="s">
        <v>3009</v>
      </c>
      <c r="G1047" s="2" t="s">
        <v>3</v>
      </c>
      <c r="H1047" s="2" t="s">
        <v>3013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2585230296.2800002</v>
      </c>
      <c r="R1047" s="1">
        <v>0</v>
      </c>
      <c r="S1047" s="1">
        <v>1871657838.5</v>
      </c>
      <c r="T1047" s="1">
        <v>0</v>
      </c>
      <c r="U1047" s="2" t="s">
        <v>0</v>
      </c>
      <c r="V1047" s="1">
        <v>0</v>
      </c>
      <c r="W1047" s="1">
        <f>312170+614836500.5</f>
        <v>615148670.5</v>
      </c>
      <c r="X1047" s="2" t="s">
        <v>0</v>
      </c>
      <c r="Y1047" s="1">
        <f>+W1047*0.16</f>
        <v>98423787.280000001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41" t="s">
        <v>1</v>
      </c>
      <c r="AN1047" s="2" t="s">
        <v>1</v>
      </c>
      <c r="AO1047" s="141" t="s">
        <v>1</v>
      </c>
      <c r="AP1047" s="2" t="s">
        <v>1</v>
      </c>
    </row>
    <row r="1048" spans="1:42" ht="15" customHeight="1" x14ac:dyDescent="0.25">
      <c r="A1048" s="2" t="s">
        <v>381</v>
      </c>
      <c r="B1048" s="47">
        <v>44337</v>
      </c>
      <c r="C1048" s="2" t="s">
        <v>6</v>
      </c>
      <c r="D1048" s="2" t="s">
        <v>22</v>
      </c>
      <c r="E1048" s="2" t="s">
        <v>192</v>
      </c>
      <c r="F1048" s="2" t="s">
        <v>3009</v>
      </c>
      <c r="G1048" s="2" t="s">
        <v>3</v>
      </c>
      <c r="H1048" s="2" t="s">
        <v>3014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824008262</v>
      </c>
      <c r="R1048" s="1">
        <v>0</v>
      </c>
      <c r="S1048" s="1">
        <v>609418049.5</v>
      </c>
      <c r="T1048" s="1">
        <v>0</v>
      </c>
      <c r="U1048" s="2" t="s">
        <v>0</v>
      </c>
      <c r="V1048" s="1">
        <v>0</v>
      </c>
      <c r="W1048" s="1">
        <v>184991562.5</v>
      </c>
      <c r="X1048" s="2" t="s">
        <v>9</v>
      </c>
      <c r="Y1048" s="1">
        <v>29598650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41" t="s">
        <v>1</v>
      </c>
      <c r="AN1048" s="2" t="s">
        <v>1</v>
      </c>
      <c r="AO1048" s="141" t="s">
        <v>1</v>
      </c>
      <c r="AP1048" s="2" t="s">
        <v>1</v>
      </c>
    </row>
    <row r="1049" spans="1:42" ht="15" customHeight="1" x14ac:dyDescent="0.25">
      <c r="A1049" s="2" t="s">
        <v>382</v>
      </c>
      <c r="B1049" s="47">
        <v>44337</v>
      </c>
      <c r="C1049" s="2" t="s">
        <v>27</v>
      </c>
      <c r="D1049" s="2" t="s">
        <v>973</v>
      </c>
      <c r="E1049" s="2" t="s">
        <v>985</v>
      </c>
      <c r="F1049" s="2" t="s">
        <v>3015</v>
      </c>
      <c r="G1049" s="2" t="s">
        <v>3</v>
      </c>
      <c r="H1049" s="2" t="s">
        <v>3016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163654828</v>
      </c>
      <c r="R1049" s="1">
        <v>0</v>
      </c>
      <c r="S1049" s="1">
        <v>72341600</v>
      </c>
      <c r="T1049" s="1">
        <v>0</v>
      </c>
      <c r="U1049" s="2" t="s">
        <v>0</v>
      </c>
      <c r="V1049" s="1">
        <v>0</v>
      </c>
      <c r="W1049" s="1">
        <v>78718300</v>
      </c>
      <c r="X1049" s="2" t="s">
        <v>9</v>
      </c>
      <c r="Y1049" s="1">
        <v>12594928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41" t="s">
        <v>1</v>
      </c>
      <c r="AN1049" s="2" t="s">
        <v>1</v>
      </c>
      <c r="AO1049" s="141" t="s">
        <v>1</v>
      </c>
      <c r="AP1049" s="2" t="s">
        <v>1</v>
      </c>
    </row>
    <row r="1050" spans="1:42" ht="15" customHeight="1" x14ac:dyDescent="0.25">
      <c r="A1050" s="2" t="s">
        <v>383</v>
      </c>
      <c r="B1050" s="47">
        <v>44337</v>
      </c>
      <c r="C1050" s="2" t="s">
        <v>6</v>
      </c>
      <c r="D1050" s="2" t="s">
        <v>973</v>
      </c>
      <c r="E1050" s="2" t="s">
        <v>974</v>
      </c>
      <c r="F1050" s="2" t="s">
        <v>895</v>
      </c>
      <c r="G1050" s="2" t="s">
        <v>3</v>
      </c>
      <c r="H1050" s="2" t="s">
        <v>3017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756</v>
      </c>
      <c r="P1050" s="2" t="s">
        <v>757</v>
      </c>
      <c r="Q1050" s="1">
        <v>180272205</v>
      </c>
      <c r="R1050" s="1">
        <v>0</v>
      </c>
      <c r="S1050" s="1">
        <v>180272205</v>
      </c>
      <c r="T1050" s="1">
        <v>0</v>
      </c>
      <c r="U1050" s="2" t="s">
        <v>0</v>
      </c>
      <c r="V1050" s="1">
        <v>0</v>
      </c>
      <c r="W1050" s="1">
        <v>0</v>
      </c>
      <c r="X1050" s="2" t="s">
        <v>0</v>
      </c>
      <c r="Y1050" s="1">
        <v>0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41" t="s">
        <v>1</v>
      </c>
      <c r="AN1050" s="2" t="s">
        <v>1</v>
      </c>
      <c r="AO1050" s="141" t="s">
        <v>1</v>
      </c>
      <c r="AP1050" s="2" t="s">
        <v>1</v>
      </c>
    </row>
    <row r="1051" spans="1:42" ht="15" customHeight="1" x14ac:dyDescent="0.25">
      <c r="A1051" s="2" t="s">
        <v>384</v>
      </c>
      <c r="B1051" s="47">
        <v>44337</v>
      </c>
      <c r="C1051" s="2" t="s">
        <v>6</v>
      </c>
      <c r="D1051" s="2" t="s">
        <v>973</v>
      </c>
      <c r="E1051" s="2" t="s">
        <v>974</v>
      </c>
      <c r="F1051" s="2" t="s">
        <v>895</v>
      </c>
      <c r="G1051" s="2" t="s">
        <v>3</v>
      </c>
      <c r="H1051" s="2" t="s">
        <v>3018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1490097267.98</v>
      </c>
      <c r="R1051" s="1">
        <v>0</v>
      </c>
      <c r="S1051" s="1">
        <v>1306605057</v>
      </c>
      <c r="T1051" s="1">
        <v>0</v>
      </c>
      <c r="U1051" s="2" t="s">
        <v>0</v>
      </c>
      <c r="V1051" s="1">
        <v>0</v>
      </c>
      <c r="W1051" s="1">
        <v>158182940.5</v>
      </c>
      <c r="X1051" s="2" t="s">
        <v>9</v>
      </c>
      <c r="Y1051" s="1">
        <v>25309270.48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41" t="s">
        <v>1</v>
      </c>
      <c r="AN1051" s="2" t="s">
        <v>1</v>
      </c>
      <c r="AO1051" s="141" t="s">
        <v>1</v>
      </c>
      <c r="AP1051" s="2" t="s">
        <v>1</v>
      </c>
    </row>
    <row r="1052" spans="1:42" ht="15" customHeight="1" x14ac:dyDescent="0.25">
      <c r="A1052" s="2" t="s">
        <v>399</v>
      </c>
      <c r="B1052" s="47">
        <v>44337</v>
      </c>
      <c r="C1052" s="2" t="s">
        <v>6</v>
      </c>
      <c r="D1052" s="2" t="s">
        <v>973</v>
      </c>
      <c r="E1052" s="2" t="s">
        <v>974</v>
      </c>
      <c r="F1052" s="2" t="s">
        <v>895</v>
      </c>
      <c r="G1052" s="2" t="s">
        <v>3</v>
      </c>
      <c r="H1052" s="2" t="s">
        <v>3019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1481448194.2535999</v>
      </c>
      <c r="R1052" s="1">
        <v>0</v>
      </c>
      <c r="S1052" s="1">
        <v>1190107388</v>
      </c>
      <c r="T1052" s="1">
        <v>0</v>
      </c>
      <c r="U1052" s="2" t="s">
        <v>0</v>
      </c>
      <c r="V1052" s="1">
        <v>0</v>
      </c>
      <c r="W1052" s="1">
        <v>251155867.46000001</v>
      </c>
      <c r="X1052" s="2" t="s">
        <v>9</v>
      </c>
      <c r="Y1052" s="1">
        <v>40184938.7936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41" t="s">
        <v>1</v>
      </c>
      <c r="AN1052" s="2" t="s">
        <v>1</v>
      </c>
      <c r="AO1052" s="141" t="s">
        <v>1</v>
      </c>
      <c r="AP1052" s="2" t="s">
        <v>1</v>
      </c>
    </row>
    <row r="1053" spans="1:42" ht="15" customHeight="1" x14ac:dyDescent="0.25">
      <c r="A1053" s="2" t="s">
        <v>400</v>
      </c>
      <c r="B1053" s="47">
        <v>44337</v>
      </c>
      <c r="C1053" s="2" t="s">
        <v>6</v>
      </c>
      <c r="D1053" s="2" t="s">
        <v>19</v>
      </c>
      <c r="E1053" s="2" t="s">
        <v>185</v>
      </c>
      <c r="F1053" s="2" t="s">
        <v>1203</v>
      </c>
      <c r="G1053" s="2" t="s">
        <v>3</v>
      </c>
      <c r="H1053" s="2" t="s">
        <v>3020</v>
      </c>
      <c r="I1053" s="1" t="s">
        <v>1</v>
      </c>
      <c r="J1053" s="1" t="s">
        <v>1</v>
      </c>
      <c r="K1053" s="1" t="s">
        <v>1</v>
      </c>
      <c r="L1053" s="1" t="s">
        <v>1</v>
      </c>
      <c r="M1053" s="1">
        <v>0</v>
      </c>
      <c r="N1053" s="2" t="s">
        <v>1</v>
      </c>
      <c r="O1053" s="2" t="s">
        <v>2</v>
      </c>
      <c r="P1053" s="2" t="s">
        <v>1</v>
      </c>
      <c r="Q1053" s="1">
        <v>2549116810.04</v>
      </c>
      <c r="R1053" s="1">
        <v>0</v>
      </c>
      <c r="S1053" s="1">
        <v>1962288941</v>
      </c>
      <c r="T1053" s="1">
        <v>0</v>
      </c>
      <c r="U1053" s="2" t="s">
        <v>0</v>
      </c>
      <c r="V1053" s="1">
        <v>0</v>
      </c>
      <c r="W1053" s="1">
        <v>505886094</v>
      </c>
      <c r="X1053" s="2" t="s">
        <v>0</v>
      </c>
      <c r="Y1053" s="1">
        <v>80941775.039999992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41" t="s">
        <v>1</v>
      </c>
      <c r="AN1053" s="2" t="s">
        <v>1</v>
      </c>
      <c r="AO1053" s="141" t="s">
        <v>1</v>
      </c>
      <c r="AP1053" s="2" t="s">
        <v>1</v>
      </c>
    </row>
    <row r="1054" spans="1:42" ht="15" customHeight="1" x14ac:dyDescent="0.25">
      <c r="A1054" s="2" t="s">
        <v>401</v>
      </c>
      <c r="B1054" s="47">
        <v>44337</v>
      </c>
      <c r="C1054" s="2" t="s">
        <v>6</v>
      </c>
      <c r="D1054" s="2" t="s">
        <v>17</v>
      </c>
      <c r="E1054" s="2" t="s">
        <v>183</v>
      </c>
      <c r="F1054" s="2" t="s">
        <v>3021</v>
      </c>
      <c r="G1054" s="2" t="s">
        <v>3</v>
      </c>
      <c r="H1054" s="2" t="s">
        <v>3022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1">
        <v>1427243902.5799999</v>
      </c>
      <c r="R1054" s="1">
        <v>0</v>
      </c>
      <c r="S1054" s="1">
        <v>1051362939.5</v>
      </c>
      <c r="T1054" s="1">
        <v>0</v>
      </c>
      <c r="U1054" s="2" t="s">
        <v>0</v>
      </c>
      <c r="V1054" s="1">
        <v>0</v>
      </c>
      <c r="W1054" s="1">
        <v>324035313</v>
      </c>
      <c r="X1054" s="2" t="s">
        <v>0</v>
      </c>
      <c r="Y1054" s="1">
        <v>51845650.080000006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41" t="s">
        <v>1</v>
      </c>
      <c r="AN1054" s="2" t="s">
        <v>1</v>
      </c>
      <c r="AO1054" s="141" t="s">
        <v>1</v>
      </c>
      <c r="AP1054" s="2" t="s">
        <v>1</v>
      </c>
    </row>
    <row r="1055" spans="1:42" ht="15" customHeight="1" x14ac:dyDescent="0.25">
      <c r="A1055" s="2" t="s">
        <v>402</v>
      </c>
      <c r="B1055" s="47">
        <v>44337</v>
      </c>
      <c r="C1055" s="2" t="s">
        <v>6</v>
      </c>
      <c r="D1055" s="2" t="s">
        <v>14</v>
      </c>
      <c r="E1055" s="2" t="s">
        <v>181</v>
      </c>
      <c r="F1055" s="2" t="s">
        <v>3023</v>
      </c>
      <c r="G1055" s="2" t="s">
        <v>3</v>
      </c>
      <c r="H1055" s="2" t="s">
        <v>3024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321215801</v>
      </c>
      <c r="R1055" s="1">
        <v>0</v>
      </c>
      <c r="S1055" s="1">
        <v>321215801</v>
      </c>
      <c r="T1055" s="1">
        <v>0</v>
      </c>
      <c r="U1055" s="2" t="s">
        <v>0</v>
      </c>
      <c r="V1055" s="1">
        <v>0</v>
      </c>
      <c r="W1055" s="1">
        <v>0</v>
      </c>
      <c r="X1055" s="2" t="s">
        <v>0</v>
      </c>
      <c r="Y1055" s="1">
        <v>0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41" t="s">
        <v>1</v>
      </c>
      <c r="AN1055" s="2" t="s">
        <v>1</v>
      </c>
      <c r="AO1055" s="141" t="s">
        <v>1</v>
      </c>
      <c r="AP1055" s="2" t="s">
        <v>1</v>
      </c>
    </row>
    <row r="1056" spans="1:42" ht="15" customHeight="1" x14ac:dyDescent="0.25">
      <c r="A1056" s="2" t="s">
        <v>403</v>
      </c>
      <c r="B1056" s="47">
        <v>44337</v>
      </c>
      <c r="C1056" s="2" t="s">
        <v>6</v>
      </c>
      <c r="D1056" s="2" t="s">
        <v>14</v>
      </c>
      <c r="E1056" s="2" t="s">
        <v>181</v>
      </c>
      <c r="F1056" s="2" t="s">
        <v>3025</v>
      </c>
      <c r="G1056" s="2" t="s">
        <v>3</v>
      </c>
      <c r="H1056" s="2" t="s">
        <v>3026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1182</v>
      </c>
      <c r="P1056" s="2" t="s">
        <v>1183</v>
      </c>
      <c r="Q1056" s="1">
        <v>3565000</v>
      </c>
      <c r="R1056" s="1">
        <v>0</v>
      </c>
      <c r="S1056" s="1">
        <v>3565000</v>
      </c>
      <c r="T1056" s="1">
        <v>0</v>
      </c>
      <c r="U1056" s="2" t="s">
        <v>0</v>
      </c>
      <c r="V1056" s="1">
        <v>0</v>
      </c>
      <c r="W1056" s="1">
        <v>0</v>
      </c>
      <c r="X1056" s="2" t="s">
        <v>0</v>
      </c>
      <c r="Y1056" s="1">
        <v>0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41" t="s">
        <v>1</v>
      </c>
      <c r="AN1056" s="2" t="s">
        <v>1</v>
      </c>
      <c r="AO1056" s="141" t="s">
        <v>1</v>
      </c>
      <c r="AP1056" s="2" t="s">
        <v>1</v>
      </c>
    </row>
    <row r="1057" spans="1:44" ht="15" customHeight="1" x14ac:dyDescent="0.25">
      <c r="A1057" s="2" t="s">
        <v>404</v>
      </c>
      <c r="B1057" s="47">
        <v>44337</v>
      </c>
      <c r="C1057" s="2" t="s">
        <v>6</v>
      </c>
      <c r="D1057" s="2" t="s">
        <v>14</v>
      </c>
      <c r="E1057" s="2" t="s">
        <v>181</v>
      </c>
      <c r="F1057" s="2" t="s">
        <v>3023</v>
      </c>
      <c r="G1057" s="2" t="s">
        <v>3</v>
      </c>
      <c r="H1057" s="2" t="s">
        <v>3027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928604992</v>
      </c>
      <c r="R1057" s="1">
        <v>0</v>
      </c>
      <c r="S1057" s="1">
        <v>869012080</v>
      </c>
      <c r="T1057" s="1">
        <v>0</v>
      </c>
      <c r="U1057" s="2" t="s">
        <v>0</v>
      </c>
      <c r="V1057" s="1">
        <v>0</v>
      </c>
      <c r="W1057" s="1">
        <v>51373200</v>
      </c>
      <c r="X1057" s="2" t="s">
        <v>9</v>
      </c>
      <c r="Y1057" s="1">
        <v>8219712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41" t="s">
        <v>1</v>
      </c>
      <c r="AN1057" s="2" t="s">
        <v>1</v>
      </c>
      <c r="AO1057" s="141" t="s">
        <v>1</v>
      </c>
      <c r="AP1057" s="2" t="s">
        <v>1</v>
      </c>
    </row>
    <row r="1058" spans="1:44" ht="15" customHeight="1" x14ac:dyDescent="0.25">
      <c r="A1058" s="2" t="s">
        <v>405</v>
      </c>
      <c r="B1058" s="47">
        <v>44337</v>
      </c>
      <c r="C1058" s="2" t="s">
        <v>6</v>
      </c>
      <c r="D1058" s="2" t="s">
        <v>10</v>
      </c>
      <c r="E1058" s="2" t="s">
        <v>178</v>
      </c>
      <c r="F1058" s="2" t="s">
        <v>3028</v>
      </c>
      <c r="G1058" s="2" t="s">
        <v>13</v>
      </c>
      <c r="H1058" s="2" t="s">
        <v>1</v>
      </c>
      <c r="I1058" s="1" t="s">
        <v>3029</v>
      </c>
      <c r="J1058" s="1" t="s">
        <v>1</v>
      </c>
      <c r="K1058" s="1" t="s">
        <v>3030</v>
      </c>
      <c r="L1058" s="1" t="s">
        <v>3031</v>
      </c>
      <c r="M1058" s="1">
        <v>12196020</v>
      </c>
      <c r="N1058" s="2" t="s">
        <v>12</v>
      </c>
      <c r="O1058" s="2" t="s">
        <v>3032</v>
      </c>
      <c r="P1058" s="2" t="s">
        <v>3033</v>
      </c>
      <c r="Q1058" s="1">
        <v>-4112212</v>
      </c>
      <c r="R1058" s="1">
        <v>0</v>
      </c>
      <c r="S1058" s="1">
        <v>-2325000</v>
      </c>
      <c r="T1058" s="1">
        <v>0</v>
      </c>
      <c r="U1058" s="2" t="s">
        <v>0</v>
      </c>
      <c r="V1058" s="1">
        <v>0</v>
      </c>
      <c r="W1058" s="1">
        <v>-1540700</v>
      </c>
      <c r="X1058" s="2" t="s">
        <v>9</v>
      </c>
      <c r="Y1058" s="1">
        <v>-246512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41" t="s">
        <v>1</v>
      </c>
      <c r="AN1058" s="2" t="s">
        <v>1</v>
      </c>
      <c r="AO1058" s="141" t="s">
        <v>1</v>
      </c>
      <c r="AP1058" s="2" t="s">
        <v>1</v>
      </c>
    </row>
    <row r="1059" spans="1:44" ht="15" customHeight="1" x14ac:dyDescent="0.25">
      <c r="A1059" s="2" t="s">
        <v>406</v>
      </c>
      <c r="B1059" s="47">
        <v>44337</v>
      </c>
      <c r="C1059" s="2" t="s">
        <v>6</v>
      </c>
      <c r="D1059" s="2" t="s">
        <v>10</v>
      </c>
      <c r="E1059" s="2" t="s">
        <v>178</v>
      </c>
      <c r="F1059" s="2" t="s">
        <v>3028</v>
      </c>
      <c r="G1059" s="2" t="s">
        <v>3</v>
      </c>
      <c r="H1059" s="2" t="s">
        <v>3034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</v>
      </c>
      <c r="P1059" s="2" t="s">
        <v>1</v>
      </c>
      <c r="Q1059" s="1">
        <v>301779017.62</v>
      </c>
      <c r="R1059" s="1">
        <v>0</v>
      </c>
      <c r="S1059" s="1">
        <v>124629827</v>
      </c>
      <c r="T1059" s="1">
        <v>0</v>
      </c>
      <c r="U1059" s="2" t="s">
        <v>0</v>
      </c>
      <c r="V1059" s="1">
        <v>0</v>
      </c>
      <c r="W1059" s="1">
        <v>152714819.5</v>
      </c>
      <c r="X1059" s="2" t="s">
        <v>0</v>
      </c>
      <c r="Y1059" s="1">
        <v>24434371.120000001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41" t="s">
        <v>1</v>
      </c>
      <c r="AN1059" s="2" t="s">
        <v>1</v>
      </c>
      <c r="AO1059" s="141" t="s">
        <v>1</v>
      </c>
      <c r="AP1059" s="2" t="s">
        <v>1</v>
      </c>
    </row>
    <row r="1060" spans="1:44" ht="15" customHeight="1" x14ac:dyDescent="0.25">
      <c r="A1060" s="2" t="s">
        <v>418</v>
      </c>
      <c r="B1060" s="47">
        <v>44337</v>
      </c>
      <c r="C1060" s="2" t="s">
        <v>6</v>
      </c>
      <c r="D1060" s="2" t="s">
        <v>278</v>
      </c>
      <c r="E1060" s="2" t="s">
        <v>202</v>
      </c>
      <c r="F1060" s="2" t="s">
        <v>3035</v>
      </c>
      <c r="G1060" s="2" t="s">
        <v>3</v>
      </c>
      <c r="H1060" s="2" t="s">
        <v>3036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718775021</v>
      </c>
      <c r="R1060" s="1">
        <v>0</v>
      </c>
      <c r="S1060" s="1">
        <v>631388625</v>
      </c>
      <c r="T1060" s="1">
        <v>0</v>
      </c>
      <c r="U1060" s="2" t="s">
        <v>0</v>
      </c>
      <c r="V1060" s="1">
        <v>0</v>
      </c>
      <c r="W1060" s="1">
        <v>75333100</v>
      </c>
      <c r="X1060" s="2" t="s">
        <v>9</v>
      </c>
      <c r="Y1060" s="1">
        <v>12053296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41" t="s">
        <v>1</v>
      </c>
      <c r="AN1060" s="2" t="s">
        <v>1</v>
      </c>
      <c r="AO1060" s="141" t="s">
        <v>1</v>
      </c>
      <c r="AP1060" s="2" t="s">
        <v>1</v>
      </c>
    </row>
    <row r="1061" spans="1:44" ht="15" customHeight="1" x14ac:dyDescent="0.25">
      <c r="A1061" s="2" t="s">
        <v>419</v>
      </c>
      <c r="B1061" s="47">
        <v>44337</v>
      </c>
      <c r="C1061" s="2" t="s">
        <v>6</v>
      </c>
      <c r="D1061" s="2" t="s">
        <v>7</v>
      </c>
      <c r="E1061" s="2" t="s">
        <v>741</v>
      </c>
      <c r="F1061" s="2" t="s">
        <v>3037</v>
      </c>
      <c r="G1061" s="2" t="s">
        <v>3</v>
      </c>
      <c r="H1061" s="2" t="s">
        <v>3038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3039</v>
      </c>
      <c r="P1061" s="2" t="s">
        <v>3040</v>
      </c>
      <c r="Q1061" s="1">
        <v>2325000</v>
      </c>
      <c r="R1061" s="1">
        <v>0</v>
      </c>
      <c r="S1061" s="1">
        <v>2325000</v>
      </c>
      <c r="T1061" s="1">
        <v>0</v>
      </c>
      <c r="U1061" s="2" t="s">
        <v>0</v>
      </c>
      <c r="V1061" s="1">
        <v>0</v>
      </c>
      <c r="W1061" s="1">
        <v>0</v>
      </c>
      <c r="X1061" s="2" t="s">
        <v>0</v>
      </c>
      <c r="Y1061" s="1">
        <v>0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41" t="s">
        <v>1</v>
      </c>
      <c r="AN1061" s="2" t="s">
        <v>1</v>
      </c>
      <c r="AO1061" s="141" t="s">
        <v>1</v>
      </c>
      <c r="AP1061" s="2" t="s">
        <v>1</v>
      </c>
    </row>
    <row r="1062" spans="1:44" ht="15" customHeight="1" x14ac:dyDescent="0.25">
      <c r="A1062" s="2" t="s">
        <v>420</v>
      </c>
      <c r="B1062" s="47">
        <v>44337</v>
      </c>
      <c r="C1062" s="2" t="s">
        <v>6</v>
      </c>
      <c r="D1062" s="2" t="s">
        <v>7</v>
      </c>
      <c r="E1062" s="2" t="s">
        <v>741</v>
      </c>
      <c r="F1062" s="2" t="s">
        <v>3037</v>
      </c>
      <c r="G1062" s="2" t="s">
        <v>3</v>
      </c>
      <c r="H1062" s="2" t="s">
        <v>3041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1">
        <v>162879084</v>
      </c>
      <c r="R1062" s="1">
        <v>0</v>
      </c>
      <c r="S1062" s="1">
        <v>120881400</v>
      </c>
      <c r="T1062" s="1">
        <v>0</v>
      </c>
      <c r="U1062" s="2" t="s">
        <v>0</v>
      </c>
      <c r="V1062" s="1">
        <v>0</v>
      </c>
      <c r="W1062" s="1">
        <v>36204900</v>
      </c>
      <c r="X1062" s="2" t="s">
        <v>0</v>
      </c>
      <c r="Y1062" s="1">
        <v>5792784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41" t="s">
        <v>1</v>
      </c>
      <c r="AN1062" s="2" t="s">
        <v>1</v>
      </c>
      <c r="AO1062" s="141" t="s">
        <v>1</v>
      </c>
      <c r="AP1062" s="2" t="s">
        <v>1</v>
      </c>
    </row>
    <row r="1063" spans="1:44" ht="15" customHeight="1" x14ac:dyDescent="0.25">
      <c r="A1063" s="2" t="s">
        <v>421</v>
      </c>
      <c r="B1063" s="47">
        <v>44337</v>
      </c>
      <c r="C1063" s="2" t="s">
        <v>6</v>
      </c>
      <c r="D1063" s="2" t="s">
        <v>7</v>
      </c>
      <c r="E1063" s="2" t="s">
        <v>741</v>
      </c>
      <c r="F1063" s="2" t="s">
        <v>3037</v>
      </c>
      <c r="G1063" s="2" t="s">
        <v>3</v>
      </c>
      <c r="H1063" s="2" t="s">
        <v>3042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351642796</v>
      </c>
      <c r="R1063" s="1">
        <v>0</v>
      </c>
      <c r="S1063" s="1">
        <v>261020000</v>
      </c>
      <c r="T1063" s="1">
        <v>0</v>
      </c>
      <c r="U1063" s="2" t="s">
        <v>0</v>
      </c>
      <c r="V1063" s="1">
        <v>0</v>
      </c>
      <c r="W1063" s="1">
        <v>78123100</v>
      </c>
      <c r="X1063" s="2" t="s">
        <v>0</v>
      </c>
      <c r="Y1063" s="1">
        <v>12499696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41" t="s">
        <v>1</v>
      </c>
      <c r="AN1063" s="2" t="s">
        <v>1</v>
      </c>
      <c r="AO1063" s="141" t="s">
        <v>1</v>
      </c>
      <c r="AP1063" s="2" t="s">
        <v>1</v>
      </c>
    </row>
    <row r="1064" spans="1:44" ht="15" customHeight="1" x14ac:dyDescent="0.25">
      <c r="A1064" s="2" t="s">
        <v>422</v>
      </c>
      <c r="B1064" s="47">
        <v>44337</v>
      </c>
      <c r="C1064" s="2" t="s">
        <v>6</v>
      </c>
      <c r="D1064" s="2" t="s">
        <v>5</v>
      </c>
      <c r="E1064" s="2" t="s">
        <v>175</v>
      </c>
      <c r="F1064" s="2" t="s">
        <v>1286</v>
      </c>
      <c r="G1064" s="2" t="s">
        <v>3</v>
      </c>
      <c r="H1064" s="2" t="s">
        <v>3043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1599485341.0700002</v>
      </c>
      <c r="R1064" s="1">
        <v>0</v>
      </c>
      <c r="S1064" s="1">
        <v>1219869843.25</v>
      </c>
      <c r="T1064" s="1">
        <v>0</v>
      </c>
      <c r="U1064" s="2" t="s">
        <v>0</v>
      </c>
      <c r="V1064" s="1">
        <v>0</v>
      </c>
      <c r="W1064" s="1">
        <v>327254739.5</v>
      </c>
      <c r="X1064" s="2" t="s">
        <v>9</v>
      </c>
      <c r="Y1064" s="1">
        <v>52360758.32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41" t="s">
        <v>1</v>
      </c>
      <c r="AN1064" s="2" t="s">
        <v>1</v>
      </c>
      <c r="AO1064" s="141" t="s">
        <v>1</v>
      </c>
      <c r="AP1064" s="2" t="s">
        <v>1</v>
      </c>
    </row>
    <row r="1065" spans="1:44" ht="15" customHeight="1" x14ac:dyDescent="0.25">
      <c r="A1065" s="2" t="s">
        <v>423</v>
      </c>
      <c r="B1065" s="46">
        <v>44337</v>
      </c>
      <c r="C1065" s="2" t="s">
        <v>6</v>
      </c>
      <c r="D1065" s="2" t="s">
        <v>959</v>
      </c>
      <c r="E1065" s="2" t="s">
        <v>873</v>
      </c>
      <c r="F1065" s="59" t="s">
        <v>3044</v>
      </c>
      <c r="G1065" s="2" t="s">
        <v>3</v>
      </c>
      <c r="H1065" s="2" t="s">
        <v>1219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98</v>
      </c>
      <c r="P1065" s="2" t="s">
        <v>1</v>
      </c>
      <c r="Q1065" s="1">
        <v>0</v>
      </c>
      <c r="R1065" s="1">
        <v>0</v>
      </c>
      <c r="S1065" s="1">
        <v>0</v>
      </c>
      <c r="T1065" s="1">
        <v>0</v>
      </c>
      <c r="U1065" s="2" t="s">
        <v>0</v>
      </c>
      <c r="V1065" s="1">
        <v>0</v>
      </c>
      <c r="W1065" s="1">
        <v>0</v>
      </c>
      <c r="X1065" s="2" t="s">
        <v>9</v>
      </c>
      <c r="Y1065" s="1">
        <f>+W1065*0.16</f>
        <v>0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140"/>
      <c r="AK1065" s="1">
        <v>0</v>
      </c>
      <c r="AL1065" s="1">
        <v>0</v>
      </c>
      <c r="AM1065" s="140"/>
      <c r="AN1065" s="140"/>
      <c r="AO1065" s="140"/>
      <c r="AP1065" s="140"/>
      <c r="AQ1065" s="101"/>
      <c r="AR1065" s="7"/>
    </row>
    <row r="1066" spans="1:44" ht="15" customHeight="1" x14ac:dyDescent="0.25">
      <c r="A1066" s="2" t="s">
        <v>424</v>
      </c>
      <c r="B1066" s="47">
        <v>44338</v>
      </c>
      <c r="C1066" s="2" t="s">
        <v>6</v>
      </c>
      <c r="D1066" s="2" t="s">
        <v>49</v>
      </c>
      <c r="E1066" s="2" t="s">
        <v>230</v>
      </c>
      <c r="F1066" s="2" t="s">
        <v>1263</v>
      </c>
      <c r="G1066" s="2" t="s">
        <v>3</v>
      </c>
      <c r="H1066" s="2" t="s">
        <v>3045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2</v>
      </c>
      <c r="P1066" s="2" t="s">
        <v>1</v>
      </c>
      <c r="Q1066" s="1">
        <v>3853735296.02</v>
      </c>
      <c r="R1066" s="1">
        <v>0</v>
      </c>
      <c r="S1066" s="1">
        <v>2940384287</v>
      </c>
      <c r="T1066" s="1">
        <v>0</v>
      </c>
      <c r="U1066" s="2" t="s">
        <v>0</v>
      </c>
      <c r="V1066" s="1">
        <v>0</v>
      </c>
      <c r="W1066" s="1">
        <v>787371559.5</v>
      </c>
      <c r="X1066" s="2" t="s">
        <v>9</v>
      </c>
      <c r="Y1066" s="1">
        <v>125979449.51999998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41" t="s">
        <v>1</v>
      </c>
      <c r="AN1066" s="2" t="s">
        <v>1</v>
      </c>
      <c r="AO1066" s="141" t="s">
        <v>1</v>
      </c>
      <c r="AP1066" s="2" t="s">
        <v>1</v>
      </c>
    </row>
    <row r="1067" spans="1:44" ht="15" customHeight="1" x14ac:dyDescent="0.25">
      <c r="A1067" s="2" t="s">
        <v>425</v>
      </c>
      <c r="B1067" s="47">
        <v>44338</v>
      </c>
      <c r="C1067" s="2" t="s">
        <v>27</v>
      </c>
      <c r="D1067" s="2" t="s">
        <v>49</v>
      </c>
      <c r="E1067" s="2" t="s">
        <v>221</v>
      </c>
      <c r="F1067" s="2" t="s">
        <v>3046</v>
      </c>
      <c r="G1067" s="2" t="s">
        <v>3</v>
      </c>
      <c r="H1067" s="2" t="s">
        <v>3047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641941910.06999993</v>
      </c>
      <c r="R1067" s="1">
        <v>0</v>
      </c>
      <c r="S1067" s="1">
        <v>534093662.75</v>
      </c>
      <c r="T1067" s="1">
        <v>0</v>
      </c>
      <c r="U1067" s="2" t="s">
        <v>0</v>
      </c>
      <c r="V1067" s="1">
        <v>0</v>
      </c>
      <c r="W1067" s="1">
        <v>92972627</v>
      </c>
      <c r="X1067" s="2" t="s">
        <v>0</v>
      </c>
      <c r="Y1067" s="1">
        <v>14875620.32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41" t="s">
        <v>1</v>
      </c>
      <c r="AN1067" s="2" t="s">
        <v>1</v>
      </c>
      <c r="AO1067" s="141" t="s">
        <v>1</v>
      </c>
      <c r="AP1067" s="2" t="s">
        <v>1</v>
      </c>
    </row>
    <row r="1068" spans="1:44" ht="15" customHeight="1" x14ac:dyDescent="0.25">
      <c r="A1068" s="2" t="s">
        <v>426</v>
      </c>
      <c r="B1068" s="47">
        <v>44338</v>
      </c>
      <c r="C1068" s="2" t="s">
        <v>27</v>
      </c>
      <c r="D1068" s="2" t="s">
        <v>49</v>
      </c>
      <c r="E1068" s="2" t="s">
        <v>221</v>
      </c>
      <c r="F1068" s="2" t="s">
        <v>3048</v>
      </c>
      <c r="G1068" s="2" t="s">
        <v>3</v>
      </c>
      <c r="H1068" s="2" t="s">
        <v>3049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3050</v>
      </c>
      <c r="P1068" s="2" t="s">
        <v>3051</v>
      </c>
      <c r="Q1068" s="1">
        <v>19310520</v>
      </c>
      <c r="R1068" s="1">
        <v>0</v>
      </c>
      <c r="S1068" s="1">
        <v>0</v>
      </c>
      <c r="T1068" s="1">
        <v>16647000</v>
      </c>
      <c r="U1068" s="2" t="s">
        <v>9</v>
      </c>
      <c r="V1068" s="1">
        <v>2663520</v>
      </c>
      <c r="W1068" s="1">
        <v>0</v>
      </c>
      <c r="X1068" s="2" t="s">
        <v>0</v>
      </c>
      <c r="Y1068" s="1">
        <v>0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41" t="s">
        <v>1</v>
      </c>
      <c r="AN1068" s="2" t="s">
        <v>1</v>
      </c>
      <c r="AO1068" s="141" t="s">
        <v>1</v>
      </c>
      <c r="AP1068" s="2" t="s">
        <v>1</v>
      </c>
    </row>
    <row r="1069" spans="1:44" ht="15" customHeight="1" x14ac:dyDescent="0.25">
      <c r="A1069" s="2" t="s">
        <v>427</v>
      </c>
      <c r="B1069" s="47">
        <v>44338</v>
      </c>
      <c r="C1069" s="2" t="s">
        <v>27</v>
      </c>
      <c r="D1069" s="2" t="s">
        <v>49</v>
      </c>
      <c r="E1069" s="2" t="s">
        <v>221</v>
      </c>
      <c r="F1069" s="2" t="s">
        <v>3046</v>
      </c>
      <c r="G1069" s="2" t="s">
        <v>3</v>
      </c>
      <c r="H1069" s="2" t="s">
        <v>3052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2289162161.6444006</v>
      </c>
      <c r="R1069" s="1">
        <v>0</v>
      </c>
      <c r="S1069" s="1">
        <v>1530648797</v>
      </c>
      <c r="T1069" s="1">
        <v>0</v>
      </c>
      <c r="U1069" s="2" t="s">
        <v>0</v>
      </c>
      <c r="V1069" s="1">
        <v>0</v>
      </c>
      <c r="W1069" s="1">
        <v>653890831.59000003</v>
      </c>
      <c r="X1069" s="2" t="s">
        <v>9</v>
      </c>
      <c r="Y1069" s="1">
        <v>104622533.0544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41" t="s">
        <v>1</v>
      </c>
      <c r="AN1069" s="2" t="s">
        <v>1</v>
      </c>
      <c r="AO1069" s="141" t="s">
        <v>1</v>
      </c>
      <c r="AP1069" s="2" t="s">
        <v>1</v>
      </c>
    </row>
    <row r="1070" spans="1:44" ht="15" customHeight="1" x14ac:dyDescent="0.25">
      <c r="A1070" s="2" t="s">
        <v>428</v>
      </c>
      <c r="B1070" s="47">
        <v>44338</v>
      </c>
      <c r="C1070" s="2" t="s">
        <v>27</v>
      </c>
      <c r="D1070" s="2" t="s">
        <v>49</v>
      </c>
      <c r="E1070" s="2" t="s">
        <v>221</v>
      </c>
      <c r="F1070" s="2" t="s">
        <v>3048</v>
      </c>
      <c r="G1070" s="2" t="s">
        <v>13</v>
      </c>
      <c r="H1070" s="2" t="s">
        <v>1</v>
      </c>
      <c r="I1070" s="1" t="s">
        <v>1343</v>
      </c>
      <c r="J1070" s="1" t="s">
        <v>1</v>
      </c>
      <c r="K1070" s="1" t="s">
        <v>3053</v>
      </c>
      <c r="L1070" s="1" t="s">
        <v>2772</v>
      </c>
      <c r="M1070" s="1">
        <v>16412814</v>
      </c>
      <c r="N1070" s="2" t="s">
        <v>12</v>
      </c>
      <c r="O1070" s="2" t="s">
        <v>3054</v>
      </c>
      <c r="P1070" s="2" t="s">
        <v>3055</v>
      </c>
      <c r="Q1070" s="1">
        <v>-3861000</v>
      </c>
      <c r="R1070" s="1">
        <v>0</v>
      </c>
      <c r="S1070" s="1">
        <v>-3861000</v>
      </c>
      <c r="T1070" s="1">
        <v>0</v>
      </c>
      <c r="U1070" s="2" t="s">
        <v>0</v>
      </c>
      <c r="V1070" s="1">
        <v>0</v>
      </c>
      <c r="W1070" s="1">
        <v>0</v>
      </c>
      <c r="X1070" s="2" t="s">
        <v>0</v>
      </c>
      <c r="Y1070" s="1">
        <v>0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41" t="s">
        <v>1</v>
      </c>
      <c r="AN1070" s="2" t="s">
        <v>1</v>
      </c>
      <c r="AO1070" s="141" t="s">
        <v>1</v>
      </c>
      <c r="AP1070" s="2" t="s">
        <v>1</v>
      </c>
    </row>
    <row r="1071" spans="1:44" ht="15" customHeight="1" x14ac:dyDescent="0.25">
      <c r="A1071" s="2" t="s">
        <v>429</v>
      </c>
      <c r="B1071" s="47">
        <v>44338</v>
      </c>
      <c r="C1071" s="2" t="s">
        <v>27</v>
      </c>
      <c r="D1071" s="2" t="s">
        <v>49</v>
      </c>
      <c r="E1071" s="2" t="s">
        <v>221</v>
      </c>
      <c r="F1071" s="2" t="s">
        <v>3048</v>
      </c>
      <c r="G1071" s="2" t="s">
        <v>13</v>
      </c>
      <c r="H1071" s="2" t="s">
        <v>1</v>
      </c>
      <c r="I1071" s="1" t="s">
        <v>1360</v>
      </c>
      <c r="J1071" s="1" t="s">
        <v>1</v>
      </c>
      <c r="K1071" s="1" t="s">
        <v>3056</v>
      </c>
      <c r="L1071" s="1" t="s">
        <v>3057</v>
      </c>
      <c r="M1071" s="1">
        <v>18241655.5</v>
      </c>
      <c r="N1071" s="2" t="s">
        <v>12</v>
      </c>
      <c r="O1071" s="2" t="s">
        <v>3058</v>
      </c>
      <c r="P1071" s="2" t="s">
        <v>3059</v>
      </c>
      <c r="Q1071" s="1">
        <v>-7533000</v>
      </c>
      <c r="R1071" s="1">
        <v>0</v>
      </c>
      <c r="S1071" s="1">
        <v>-7533000</v>
      </c>
      <c r="T1071" s="1">
        <v>0</v>
      </c>
      <c r="U1071" s="2" t="s">
        <v>0</v>
      </c>
      <c r="V1071" s="1">
        <v>0</v>
      </c>
      <c r="W1071" s="1">
        <v>0</v>
      </c>
      <c r="X1071" s="2" t="s">
        <v>0</v>
      </c>
      <c r="Y1071" s="1">
        <v>0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41" t="s">
        <v>1</v>
      </c>
      <c r="AN1071" s="2" t="s">
        <v>1</v>
      </c>
      <c r="AO1071" s="141" t="s">
        <v>1</v>
      </c>
      <c r="AP1071" s="2" t="s">
        <v>1</v>
      </c>
    </row>
    <row r="1072" spans="1:44" ht="15" customHeight="1" x14ac:dyDescent="0.25">
      <c r="A1072" s="2" t="s">
        <v>430</v>
      </c>
      <c r="B1072" s="47">
        <v>44338</v>
      </c>
      <c r="C1072" s="2" t="s">
        <v>6</v>
      </c>
      <c r="D1072" s="2" t="s">
        <v>42</v>
      </c>
      <c r="E1072" s="2" t="s">
        <v>219</v>
      </c>
      <c r="F1072" s="2" t="s">
        <v>989</v>
      </c>
      <c r="G1072" s="2" t="s">
        <v>3</v>
      </c>
      <c r="H1072" s="2" t="s">
        <v>3060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1230</v>
      </c>
      <c r="P1072" s="2" t="s">
        <v>1446</v>
      </c>
      <c r="Q1072" s="1">
        <v>91333579.5</v>
      </c>
      <c r="R1072" s="1">
        <v>0</v>
      </c>
      <c r="S1072" s="1">
        <v>83882667.5</v>
      </c>
      <c r="T1072" s="1">
        <v>6423200</v>
      </c>
      <c r="U1072" s="2" t="s">
        <v>9</v>
      </c>
      <c r="V1072" s="1">
        <v>1027712</v>
      </c>
      <c r="W1072" s="1">
        <v>0</v>
      </c>
      <c r="X1072" s="2" t="s">
        <v>0</v>
      </c>
      <c r="Y1072" s="1">
        <v>0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41" t="s">
        <v>1</v>
      </c>
      <c r="AN1072" s="2" t="s">
        <v>1</v>
      </c>
      <c r="AO1072" s="141" t="s">
        <v>1</v>
      </c>
      <c r="AP1072" s="2" t="s">
        <v>1</v>
      </c>
    </row>
    <row r="1073" spans="1:42" ht="15" customHeight="1" x14ac:dyDescent="0.25">
      <c r="A1073" s="2" t="s">
        <v>431</v>
      </c>
      <c r="B1073" s="47">
        <v>44338</v>
      </c>
      <c r="C1073" s="2" t="s">
        <v>6</v>
      </c>
      <c r="D1073" s="2" t="s">
        <v>42</v>
      </c>
      <c r="E1073" s="2" t="s">
        <v>219</v>
      </c>
      <c r="F1073" s="2" t="s">
        <v>989</v>
      </c>
      <c r="G1073" s="2" t="s">
        <v>3</v>
      </c>
      <c r="H1073" s="2" t="s">
        <v>3061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114432811</v>
      </c>
      <c r="R1073" s="1">
        <v>0</v>
      </c>
      <c r="S1073" s="1">
        <v>90325227</v>
      </c>
      <c r="T1073" s="1">
        <v>0</v>
      </c>
      <c r="U1073" s="2" t="s">
        <v>0</v>
      </c>
      <c r="V1073" s="1">
        <v>0</v>
      </c>
      <c r="W1073" s="1">
        <v>20782400</v>
      </c>
      <c r="X1073" s="2" t="s">
        <v>9</v>
      </c>
      <c r="Y1073" s="1">
        <v>3325184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41" t="s">
        <v>1</v>
      </c>
      <c r="AN1073" s="2" t="s">
        <v>1</v>
      </c>
      <c r="AO1073" s="141" t="s">
        <v>1</v>
      </c>
      <c r="AP1073" s="2" t="s">
        <v>1</v>
      </c>
    </row>
    <row r="1074" spans="1:42" ht="15" customHeight="1" x14ac:dyDescent="0.25">
      <c r="A1074" s="2" t="s">
        <v>432</v>
      </c>
      <c r="B1074" s="47">
        <v>44338</v>
      </c>
      <c r="C1074" s="2" t="s">
        <v>6</v>
      </c>
      <c r="D1074" s="2" t="s">
        <v>42</v>
      </c>
      <c r="E1074" s="2" t="s">
        <v>219</v>
      </c>
      <c r="F1074" s="2" t="s">
        <v>989</v>
      </c>
      <c r="G1074" s="2" t="s">
        <v>3</v>
      </c>
      <c r="H1074" s="2" t="s">
        <v>3062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1">
        <v>109371937</v>
      </c>
      <c r="R1074" s="1">
        <v>0</v>
      </c>
      <c r="S1074" s="1">
        <v>98990285</v>
      </c>
      <c r="T1074" s="1">
        <v>0</v>
      </c>
      <c r="U1074" s="2" t="s">
        <v>0</v>
      </c>
      <c r="V1074" s="1">
        <v>0</v>
      </c>
      <c r="W1074" s="1">
        <v>8949700</v>
      </c>
      <c r="X1074" s="2" t="s">
        <v>9</v>
      </c>
      <c r="Y1074" s="1">
        <v>1431952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41" t="s">
        <v>1</v>
      </c>
      <c r="AN1074" s="2" t="s">
        <v>1</v>
      </c>
      <c r="AO1074" s="141" t="s">
        <v>1</v>
      </c>
      <c r="AP1074" s="2" t="s">
        <v>1</v>
      </c>
    </row>
    <row r="1075" spans="1:42" ht="15" customHeight="1" x14ac:dyDescent="0.25">
      <c r="A1075" s="2" t="s">
        <v>433</v>
      </c>
      <c r="B1075" s="47">
        <v>44338</v>
      </c>
      <c r="C1075" s="2" t="s">
        <v>6</v>
      </c>
      <c r="D1075" s="2" t="s">
        <v>42</v>
      </c>
      <c r="E1075" s="2" t="s">
        <v>219</v>
      </c>
      <c r="F1075" s="2" t="s">
        <v>989</v>
      </c>
      <c r="G1075" s="2" t="s">
        <v>13</v>
      </c>
      <c r="H1075" s="2" t="s">
        <v>1</v>
      </c>
      <c r="I1075" s="1" t="s">
        <v>1145</v>
      </c>
      <c r="J1075" s="1" t="s">
        <v>1</v>
      </c>
      <c r="K1075" s="1" t="s">
        <v>3063</v>
      </c>
      <c r="L1075" s="1" t="s">
        <v>3064</v>
      </c>
      <c r="M1075" s="1">
        <v>806000</v>
      </c>
      <c r="N1075" s="2" t="s">
        <v>12</v>
      </c>
      <c r="O1075" s="2" t="s">
        <v>3065</v>
      </c>
      <c r="P1075" s="2" t="s">
        <v>3066</v>
      </c>
      <c r="Q1075" s="1">
        <v>-806000</v>
      </c>
      <c r="R1075" s="1">
        <v>0</v>
      </c>
      <c r="S1075" s="1">
        <v>-806000</v>
      </c>
      <c r="T1075" s="1">
        <v>0</v>
      </c>
      <c r="U1075" s="2" t="s">
        <v>0</v>
      </c>
      <c r="V1075" s="1">
        <v>0</v>
      </c>
      <c r="W1075" s="1">
        <v>0</v>
      </c>
      <c r="X1075" s="2" t="s">
        <v>0</v>
      </c>
      <c r="Y1075" s="1">
        <v>0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41" t="s">
        <v>1</v>
      </c>
      <c r="AN1075" s="2" t="s">
        <v>1</v>
      </c>
      <c r="AO1075" s="141" t="s">
        <v>1</v>
      </c>
      <c r="AP1075" s="2" t="s">
        <v>1</v>
      </c>
    </row>
    <row r="1076" spans="1:42" ht="15" customHeight="1" x14ac:dyDescent="0.25">
      <c r="A1076" s="2" t="s">
        <v>434</v>
      </c>
      <c r="B1076" s="46">
        <v>44338</v>
      </c>
      <c r="C1076" s="2" t="s">
        <v>6</v>
      </c>
      <c r="D1076" s="2" t="s">
        <v>42</v>
      </c>
      <c r="E1076" s="2" t="s">
        <v>215</v>
      </c>
      <c r="F1076" s="59" t="s">
        <v>1018</v>
      </c>
      <c r="G1076" s="2" t="s">
        <v>991</v>
      </c>
      <c r="H1076" s="2" t="s">
        <v>3067</v>
      </c>
      <c r="I1076" s="2"/>
      <c r="J1076" s="1"/>
      <c r="K1076" s="1"/>
      <c r="L1076" s="1"/>
      <c r="M1076" s="1">
        <v>0</v>
      </c>
      <c r="N1076" s="2"/>
      <c r="O1076" s="2" t="s">
        <v>2</v>
      </c>
      <c r="P1076" s="2"/>
      <c r="Q1076" s="1">
        <f>SUM(S1076:Y1076)</f>
        <v>1116125216.4384</v>
      </c>
      <c r="R1076" s="1">
        <v>0</v>
      </c>
      <c r="S1076" s="1">
        <v>1104565216.4400001</v>
      </c>
      <c r="T1076" s="1">
        <v>0</v>
      </c>
      <c r="U1076" s="2" t="s">
        <v>0</v>
      </c>
      <c r="V1076" s="1">
        <v>0</v>
      </c>
      <c r="W1076" s="1">
        <v>9965517.2400000002</v>
      </c>
      <c r="X1076" s="2" t="s">
        <v>0</v>
      </c>
      <c r="Y1076" s="1">
        <f>+W1076*0.16</f>
        <v>1594482.7584000002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140"/>
      <c r="AK1076" s="1">
        <v>0</v>
      </c>
      <c r="AL1076" s="1">
        <v>0</v>
      </c>
      <c r="AM1076" s="140"/>
      <c r="AN1076" s="140"/>
      <c r="AO1076" s="140"/>
      <c r="AP1076" s="140"/>
    </row>
    <row r="1077" spans="1:42" ht="15" customHeight="1" x14ac:dyDescent="0.25">
      <c r="A1077" s="2" t="s">
        <v>435</v>
      </c>
      <c r="B1077" s="47">
        <v>44338</v>
      </c>
      <c r="C1077" s="2" t="s">
        <v>27</v>
      </c>
      <c r="D1077" s="2" t="s">
        <v>42</v>
      </c>
      <c r="E1077" s="2" t="s">
        <v>212</v>
      </c>
      <c r="F1077" s="2" t="s">
        <v>2767</v>
      </c>
      <c r="G1077" s="2" t="s">
        <v>3</v>
      </c>
      <c r="H1077" s="2" t="s">
        <v>3068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2049142476.8500001</v>
      </c>
      <c r="R1077" s="1">
        <v>0</v>
      </c>
      <c r="S1077" s="1">
        <v>1534184963</v>
      </c>
      <c r="T1077" s="1">
        <v>0</v>
      </c>
      <c r="U1077" s="2" t="s">
        <v>0</v>
      </c>
      <c r="V1077" s="1">
        <v>0</v>
      </c>
      <c r="W1077" s="1">
        <v>443928891.25</v>
      </c>
      <c r="X1077" s="2" t="s">
        <v>9</v>
      </c>
      <c r="Y1077" s="1">
        <v>71028622.599999994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41" t="s">
        <v>1</v>
      </c>
      <c r="AN1077" s="2" t="s">
        <v>1</v>
      </c>
      <c r="AO1077" s="141" t="s">
        <v>1</v>
      </c>
      <c r="AP1077" s="2" t="s">
        <v>1</v>
      </c>
    </row>
    <row r="1078" spans="1:42" ht="15" customHeight="1" x14ac:dyDescent="0.25">
      <c r="A1078" s="2" t="s">
        <v>436</v>
      </c>
      <c r="B1078" s="47">
        <v>44338</v>
      </c>
      <c r="C1078" s="2" t="s">
        <v>35</v>
      </c>
      <c r="D1078" s="2" t="s">
        <v>42</v>
      </c>
      <c r="E1078" s="2" t="s">
        <v>217</v>
      </c>
      <c r="F1078" s="2" t="s">
        <v>3069</v>
      </c>
      <c r="G1078" s="2" t="s">
        <v>3</v>
      </c>
      <c r="H1078" s="2" t="s">
        <v>3070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1638266744.5</v>
      </c>
      <c r="R1078" s="1">
        <v>0</v>
      </c>
      <c r="S1078" s="1">
        <v>1445740500.5</v>
      </c>
      <c r="T1078" s="1">
        <v>0</v>
      </c>
      <c r="U1078" s="2" t="s">
        <v>0</v>
      </c>
      <c r="V1078" s="1">
        <v>0</v>
      </c>
      <c r="W1078" s="1">
        <v>165970900</v>
      </c>
      <c r="X1078" s="2" t="s">
        <v>9</v>
      </c>
      <c r="Y1078" s="1">
        <v>26555344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41" t="s">
        <v>1</v>
      </c>
      <c r="AN1078" s="2" t="s">
        <v>1</v>
      </c>
      <c r="AO1078" s="141" t="s">
        <v>1</v>
      </c>
      <c r="AP1078" s="2" t="s">
        <v>1</v>
      </c>
    </row>
    <row r="1079" spans="1:42" ht="15" customHeight="1" x14ac:dyDescent="0.25">
      <c r="A1079" s="2" t="s">
        <v>437</v>
      </c>
      <c r="B1079" s="47">
        <v>44338</v>
      </c>
      <c r="C1079" s="2" t="s">
        <v>6</v>
      </c>
      <c r="D1079" s="2" t="s">
        <v>38</v>
      </c>
      <c r="E1079" s="2" t="s">
        <v>210</v>
      </c>
      <c r="F1079" s="2" t="s">
        <v>3071</v>
      </c>
      <c r="G1079" s="2" t="s">
        <v>3</v>
      </c>
      <c r="H1079" s="2" t="s">
        <v>3072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1">
        <v>3604671390.1539998</v>
      </c>
      <c r="R1079" s="1">
        <v>0</v>
      </c>
      <c r="S1079" s="1">
        <v>2745895012.9000001</v>
      </c>
      <c r="T1079" s="1">
        <v>0</v>
      </c>
      <c r="U1079" s="2" t="s">
        <v>0</v>
      </c>
      <c r="V1079" s="1">
        <v>0</v>
      </c>
      <c r="W1079" s="1">
        <v>740324463.14999998</v>
      </c>
      <c r="X1079" s="2" t="s">
        <v>0</v>
      </c>
      <c r="Y1079" s="1">
        <v>118451914.104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41" t="s">
        <v>1</v>
      </c>
      <c r="AN1079" s="2" t="s">
        <v>1</v>
      </c>
      <c r="AO1079" s="141" t="s">
        <v>1</v>
      </c>
      <c r="AP1079" s="2" t="s">
        <v>1</v>
      </c>
    </row>
    <row r="1080" spans="1:42" ht="15" customHeight="1" x14ac:dyDescent="0.25">
      <c r="A1080" s="2" t="s">
        <v>438</v>
      </c>
      <c r="B1080" s="47">
        <v>44338</v>
      </c>
      <c r="C1080" s="2" t="s">
        <v>27</v>
      </c>
      <c r="D1080" s="2" t="s">
        <v>38</v>
      </c>
      <c r="E1080" s="2" t="s">
        <v>4</v>
      </c>
      <c r="F1080" s="2" t="s">
        <v>2347</v>
      </c>
      <c r="G1080" s="2" t="s">
        <v>3</v>
      </c>
      <c r="H1080" s="2" t="s">
        <v>3073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2320488456.5244007</v>
      </c>
      <c r="R1080" s="1">
        <v>0</v>
      </c>
      <c r="S1080" s="1">
        <v>1739444326.5</v>
      </c>
      <c r="T1080" s="1">
        <v>0</v>
      </c>
      <c r="U1080" s="2" t="s">
        <v>0</v>
      </c>
      <c r="V1080" s="1">
        <v>0</v>
      </c>
      <c r="W1080" s="1">
        <v>500900112.09000003</v>
      </c>
      <c r="X1080" s="2" t="s">
        <v>9</v>
      </c>
      <c r="Y1080" s="1">
        <v>80144017.934400007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41" t="s">
        <v>1</v>
      </c>
      <c r="AN1080" s="2" t="s">
        <v>1</v>
      </c>
      <c r="AO1080" s="141" t="s">
        <v>1</v>
      </c>
      <c r="AP1080" s="2" t="s">
        <v>1</v>
      </c>
    </row>
    <row r="1081" spans="1:42" ht="15" customHeight="1" x14ac:dyDescent="0.25">
      <c r="A1081" s="2" t="s">
        <v>439</v>
      </c>
      <c r="B1081" s="47">
        <v>44338</v>
      </c>
      <c r="C1081" s="2" t="s">
        <v>35</v>
      </c>
      <c r="D1081" s="2" t="s">
        <v>38</v>
      </c>
      <c r="E1081" s="2" t="s">
        <v>208</v>
      </c>
      <c r="F1081" s="2" t="s">
        <v>2078</v>
      </c>
      <c r="G1081" s="2" t="s">
        <v>3</v>
      </c>
      <c r="H1081" s="2" t="s">
        <v>3074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1309400039</v>
      </c>
      <c r="R1081" s="1">
        <v>0</v>
      </c>
      <c r="S1081" s="1">
        <v>1180249699</v>
      </c>
      <c r="T1081" s="1">
        <v>0</v>
      </c>
      <c r="U1081" s="2" t="s">
        <v>0</v>
      </c>
      <c r="V1081" s="1">
        <v>0</v>
      </c>
      <c r="W1081" s="1">
        <v>111336500</v>
      </c>
      <c r="X1081" s="2" t="s">
        <v>0</v>
      </c>
      <c r="Y1081" s="1">
        <v>17813840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41" t="s">
        <v>1</v>
      </c>
      <c r="AN1081" s="2" t="s">
        <v>1</v>
      </c>
      <c r="AO1081" s="141" t="s">
        <v>1</v>
      </c>
      <c r="AP1081" s="2" t="s">
        <v>1</v>
      </c>
    </row>
    <row r="1082" spans="1:42" ht="15" customHeight="1" x14ac:dyDescent="0.25">
      <c r="A1082" s="2" t="s">
        <v>440</v>
      </c>
      <c r="B1082" s="47">
        <v>44338</v>
      </c>
      <c r="C1082" s="2" t="s">
        <v>6</v>
      </c>
      <c r="D1082" s="2" t="s">
        <v>33</v>
      </c>
      <c r="E1082" s="2" t="s">
        <v>204</v>
      </c>
      <c r="F1082" s="2" t="s">
        <v>1520</v>
      </c>
      <c r="G1082" s="2" t="s">
        <v>3</v>
      </c>
      <c r="H1082" s="2" t="s">
        <v>3075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3076</v>
      </c>
      <c r="P1082" s="2" t="s">
        <v>3077</v>
      </c>
      <c r="Q1082" s="1">
        <v>59546908</v>
      </c>
      <c r="R1082" s="1">
        <v>0</v>
      </c>
      <c r="S1082" s="1">
        <v>38884292</v>
      </c>
      <c r="T1082" s="1">
        <v>17812600</v>
      </c>
      <c r="U1082" s="2" t="s">
        <v>9</v>
      </c>
      <c r="V1082" s="1">
        <v>2850016</v>
      </c>
      <c r="W1082" s="1">
        <v>0</v>
      </c>
      <c r="X1082" s="2" t="s">
        <v>0</v>
      </c>
      <c r="Y1082" s="1">
        <v>0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41" t="s">
        <v>1</v>
      </c>
      <c r="AN1082" s="2" t="s">
        <v>1</v>
      </c>
      <c r="AO1082" s="141" t="s">
        <v>1</v>
      </c>
      <c r="AP1082" s="2" t="s">
        <v>1</v>
      </c>
    </row>
    <row r="1083" spans="1:42" ht="15" customHeight="1" x14ac:dyDescent="0.25">
      <c r="A1083" s="2" t="s">
        <v>441</v>
      </c>
      <c r="B1083" s="47">
        <v>44338</v>
      </c>
      <c r="C1083" s="2" t="s">
        <v>6</v>
      </c>
      <c r="D1083" s="2" t="s">
        <v>33</v>
      </c>
      <c r="E1083" s="2" t="s">
        <v>204</v>
      </c>
      <c r="F1083" s="2" t="s">
        <v>1520</v>
      </c>
      <c r="G1083" s="2" t="s">
        <v>13</v>
      </c>
      <c r="H1083" s="2" t="s">
        <v>1</v>
      </c>
      <c r="I1083" s="1" t="s">
        <v>1261</v>
      </c>
      <c r="J1083" s="1" t="s">
        <v>1</v>
      </c>
      <c r="K1083" s="1" t="s">
        <v>3078</v>
      </c>
      <c r="L1083" s="1" t="s">
        <v>3064</v>
      </c>
      <c r="M1083" s="1">
        <v>22447518.5</v>
      </c>
      <c r="N1083" s="2" t="s">
        <v>12</v>
      </c>
      <c r="O1083" s="2" t="s">
        <v>3079</v>
      </c>
      <c r="P1083" s="2" t="s">
        <v>3080</v>
      </c>
      <c r="Q1083" s="1">
        <v>-3258720</v>
      </c>
      <c r="R1083" s="1">
        <v>0</v>
      </c>
      <c r="S1083" s="1">
        <v>-3258720</v>
      </c>
      <c r="T1083" s="1">
        <v>0</v>
      </c>
      <c r="U1083" s="2" t="s">
        <v>0</v>
      </c>
      <c r="V1083" s="1">
        <v>0</v>
      </c>
      <c r="W1083" s="1">
        <v>0</v>
      </c>
      <c r="X1083" s="2" t="s">
        <v>0</v>
      </c>
      <c r="Y1083" s="1">
        <v>0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41" t="s">
        <v>1</v>
      </c>
      <c r="AN1083" s="2" t="s">
        <v>1</v>
      </c>
      <c r="AO1083" s="141" t="s">
        <v>1</v>
      </c>
      <c r="AP1083" s="2" t="s">
        <v>1</v>
      </c>
    </row>
    <row r="1084" spans="1:42" ht="15" customHeight="1" x14ac:dyDescent="0.25">
      <c r="A1084" s="2" t="s">
        <v>442</v>
      </c>
      <c r="B1084" s="47">
        <v>44338</v>
      </c>
      <c r="C1084" s="2" t="s">
        <v>6</v>
      </c>
      <c r="D1084" s="2" t="s">
        <v>33</v>
      </c>
      <c r="E1084" s="2" t="s">
        <v>204</v>
      </c>
      <c r="F1084" s="2" t="s">
        <v>1520</v>
      </c>
      <c r="G1084" s="2" t="s">
        <v>3</v>
      </c>
      <c r="H1084" s="2" t="s">
        <v>3081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3860939979.0500002</v>
      </c>
      <c r="R1084" s="1">
        <v>0</v>
      </c>
      <c r="S1084" s="1">
        <v>3011928266.5</v>
      </c>
      <c r="T1084" s="1">
        <v>0</v>
      </c>
      <c r="U1084" s="2" t="s">
        <v>0</v>
      </c>
      <c r="V1084" s="1">
        <v>0</v>
      </c>
      <c r="W1084" s="1">
        <v>731906648.75</v>
      </c>
      <c r="X1084" s="2" t="s">
        <v>0</v>
      </c>
      <c r="Y1084" s="1">
        <v>117105063.8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41" t="s">
        <v>1</v>
      </c>
      <c r="AN1084" s="2" t="s">
        <v>1</v>
      </c>
      <c r="AO1084" s="141" t="s">
        <v>1</v>
      </c>
      <c r="AP1084" s="2" t="s">
        <v>1</v>
      </c>
    </row>
    <row r="1085" spans="1:42" ht="15" customHeight="1" x14ac:dyDescent="0.25">
      <c r="A1085" s="2" t="s">
        <v>443</v>
      </c>
      <c r="B1085" s="47">
        <v>44338</v>
      </c>
      <c r="C1085" s="2" t="s">
        <v>6</v>
      </c>
      <c r="D1085" s="2" t="s">
        <v>33</v>
      </c>
      <c r="E1085" s="2" t="s">
        <v>204</v>
      </c>
      <c r="F1085" s="2" t="s">
        <v>1520</v>
      </c>
      <c r="G1085" s="2" t="s">
        <v>3</v>
      </c>
      <c r="H1085" s="2" t="s">
        <v>3082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605632962.15999997</v>
      </c>
      <c r="R1085" s="1">
        <v>0</v>
      </c>
      <c r="S1085" s="1">
        <v>368160907.5</v>
      </c>
      <c r="T1085" s="1">
        <v>0</v>
      </c>
      <c r="U1085" s="2" t="s">
        <v>0</v>
      </c>
      <c r="V1085" s="1">
        <v>0</v>
      </c>
      <c r="W1085" s="1">
        <v>204717288.5</v>
      </c>
      <c r="X1085" s="2" t="s">
        <v>9</v>
      </c>
      <c r="Y1085" s="1">
        <v>32754766.16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41" t="s">
        <v>1</v>
      </c>
      <c r="AN1085" s="2" t="s">
        <v>1</v>
      </c>
      <c r="AO1085" s="141" t="s">
        <v>1</v>
      </c>
      <c r="AP1085" s="2" t="s">
        <v>1</v>
      </c>
    </row>
    <row r="1086" spans="1:42" ht="15" customHeight="1" x14ac:dyDescent="0.25">
      <c r="A1086" s="2" t="s">
        <v>444</v>
      </c>
      <c r="B1086" s="47">
        <v>44338</v>
      </c>
      <c r="C1086" s="2" t="s">
        <v>27</v>
      </c>
      <c r="D1086" s="2" t="s">
        <v>33</v>
      </c>
      <c r="E1086" s="2" t="s">
        <v>32</v>
      </c>
      <c r="F1086" s="2" t="s">
        <v>2361</v>
      </c>
      <c r="G1086" s="2" t="s">
        <v>3</v>
      </c>
      <c r="H1086" s="2" t="s">
        <v>3083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1570974843.1099999</v>
      </c>
      <c r="R1086" s="1">
        <v>0</v>
      </c>
      <c r="S1086" s="1">
        <v>1134669202.5</v>
      </c>
      <c r="T1086" s="1">
        <v>0</v>
      </c>
      <c r="U1086" s="2" t="s">
        <v>0</v>
      </c>
      <c r="V1086" s="1">
        <v>0</v>
      </c>
      <c r="W1086" s="1">
        <v>376125552.25</v>
      </c>
      <c r="X1086" s="2" t="s">
        <v>9</v>
      </c>
      <c r="Y1086" s="1">
        <v>60180088.359999999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41" t="s">
        <v>1</v>
      </c>
      <c r="AN1086" s="2" t="s">
        <v>1</v>
      </c>
      <c r="AO1086" s="141" t="s">
        <v>1</v>
      </c>
      <c r="AP1086" s="2" t="s">
        <v>1</v>
      </c>
    </row>
    <row r="1087" spans="1:42" ht="15" customHeight="1" x14ac:dyDescent="0.25">
      <c r="A1087" s="2" t="s">
        <v>445</v>
      </c>
      <c r="B1087" s="47">
        <v>44338</v>
      </c>
      <c r="C1087" s="2" t="s">
        <v>6</v>
      </c>
      <c r="D1087" s="2" t="s">
        <v>26</v>
      </c>
      <c r="E1087" s="2" t="s">
        <v>198</v>
      </c>
      <c r="F1087" s="2" t="s">
        <v>2639</v>
      </c>
      <c r="G1087" s="2" t="s">
        <v>3</v>
      </c>
      <c r="H1087" s="2" t="s">
        <v>3084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394</v>
      </c>
      <c r="P1087" s="2" t="s">
        <v>409</v>
      </c>
      <c r="Q1087" s="1">
        <v>31324301.899999999</v>
      </c>
      <c r="R1087" s="1">
        <v>0</v>
      </c>
      <c r="S1087" s="1">
        <v>17569294.5</v>
      </c>
      <c r="T1087" s="1">
        <v>11857765</v>
      </c>
      <c r="U1087" s="2" t="s">
        <v>9</v>
      </c>
      <c r="V1087" s="1">
        <v>1897242.4</v>
      </c>
      <c r="W1087" s="1">
        <v>0</v>
      </c>
      <c r="X1087" s="2" t="s">
        <v>0</v>
      </c>
      <c r="Y1087" s="1">
        <v>0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41" t="s">
        <v>1</v>
      </c>
      <c r="AN1087" s="2" t="s">
        <v>1</v>
      </c>
      <c r="AO1087" s="141" t="s">
        <v>1</v>
      </c>
      <c r="AP1087" s="2" t="s">
        <v>1</v>
      </c>
    </row>
    <row r="1088" spans="1:42" ht="15" customHeight="1" x14ac:dyDescent="0.25">
      <c r="A1088" s="2" t="s">
        <v>446</v>
      </c>
      <c r="B1088" s="47">
        <v>44338</v>
      </c>
      <c r="C1088" s="2" t="s">
        <v>6</v>
      </c>
      <c r="D1088" s="2" t="s">
        <v>26</v>
      </c>
      <c r="E1088" s="2" t="s">
        <v>198</v>
      </c>
      <c r="F1088" s="2" t="s">
        <v>2639</v>
      </c>
      <c r="G1088" s="2" t="s">
        <v>3</v>
      </c>
      <c r="H1088" s="2" t="s">
        <v>3085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3285562463.0599995</v>
      </c>
      <c r="R1088" s="1">
        <v>0</v>
      </c>
      <c r="S1088" s="1">
        <v>2396267352.5</v>
      </c>
      <c r="T1088" s="1">
        <v>0</v>
      </c>
      <c r="U1088" s="2" t="s">
        <v>0</v>
      </c>
      <c r="V1088" s="1">
        <v>0</v>
      </c>
      <c r="W1088" s="1">
        <v>766633716</v>
      </c>
      <c r="X1088" s="2" t="s">
        <v>0</v>
      </c>
      <c r="Y1088" s="1">
        <v>122661394.55999999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41" t="s">
        <v>1</v>
      </c>
      <c r="AN1088" s="2" t="s">
        <v>1</v>
      </c>
      <c r="AO1088" s="141" t="s">
        <v>1</v>
      </c>
      <c r="AP1088" s="2" t="s">
        <v>1</v>
      </c>
    </row>
    <row r="1089" spans="1:42" ht="15" customHeight="1" x14ac:dyDescent="0.25">
      <c r="A1089" s="2" t="s">
        <v>447</v>
      </c>
      <c r="B1089" s="47">
        <v>44338</v>
      </c>
      <c r="C1089" s="2" t="s">
        <v>6</v>
      </c>
      <c r="D1089" s="2" t="s">
        <v>26</v>
      </c>
      <c r="E1089" s="2" t="s">
        <v>198</v>
      </c>
      <c r="F1089" s="2" t="s">
        <v>2639</v>
      </c>
      <c r="G1089" s="2" t="s">
        <v>3</v>
      </c>
      <c r="H1089" s="2" t="s">
        <v>3086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1">
        <v>622682966.27999997</v>
      </c>
      <c r="R1089" s="1">
        <v>0</v>
      </c>
      <c r="S1089" s="1">
        <v>469485643</v>
      </c>
      <c r="T1089" s="1">
        <v>0</v>
      </c>
      <c r="U1089" s="2" t="s">
        <v>0</v>
      </c>
      <c r="V1089" s="1">
        <v>0</v>
      </c>
      <c r="W1089" s="1">
        <v>132066658</v>
      </c>
      <c r="X1089" s="2" t="s">
        <v>9</v>
      </c>
      <c r="Y1089" s="1">
        <v>21130665.279999997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41" t="s">
        <v>1</v>
      </c>
      <c r="AN1089" s="2" t="s">
        <v>1</v>
      </c>
      <c r="AO1089" s="141" t="s">
        <v>1</v>
      </c>
      <c r="AP1089" s="2" t="s">
        <v>1</v>
      </c>
    </row>
    <row r="1090" spans="1:42" ht="15" customHeight="1" x14ac:dyDescent="0.25">
      <c r="A1090" s="2" t="s">
        <v>448</v>
      </c>
      <c r="B1090" s="47">
        <v>44338</v>
      </c>
      <c r="C1090" s="2" t="s">
        <v>27</v>
      </c>
      <c r="D1090" s="2" t="s">
        <v>26</v>
      </c>
      <c r="E1090" s="2" t="s">
        <v>251</v>
      </c>
      <c r="F1090" s="2" t="s">
        <v>2311</v>
      </c>
      <c r="G1090" s="2" t="s">
        <v>3</v>
      </c>
      <c r="H1090" s="2" t="s">
        <v>3087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446226756.96439999</v>
      </c>
      <c r="R1090" s="1">
        <v>0</v>
      </c>
      <c r="S1090" s="1">
        <v>282782210.5</v>
      </c>
      <c r="T1090" s="1">
        <v>0</v>
      </c>
      <c r="U1090" s="2" t="s">
        <v>0</v>
      </c>
      <c r="V1090" s="1">
        <v>0</v>
      </c>
      <c r="W1090" s="1">
        <v>140900471.09</v>
      </c>
      <c r="X1090" s="2" t="s">
        <v>9</v>
      </c>
      <c r="Y1090" s="1">
        <v>22544075.374400001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41" t="s">
        <v>1</v>
      </c>
      <c r="AN1090" s="2" t="s">
        <v>1</v>
      </c>
      <c r="AO1090" s="141" t="s">
        <v>1</v>
      </c>
      <c r="AP1090" s="2" t="s">
        <v>1</v>
      </c>
    </row>
    <row r="1091" spans="1:42" ht="15" customHeight="1" x14ac:dyDescent="0.25">
      <c r="A1091" s="2" t="s">
        <v>449</v>
      </c>
      <c r="B1091" s="47">
        <v>44338</v>
      </c>
      <c r="C1091" s="2" t="s">
        <v>27</v>
      </c>
      <c r="D1091" s="2" t="s">
        <v>26</v>
      </c>
      <c r="E1091" s="2" t="s">
        <v>251</v>
      </c>
      <c r="F1091" s="2" t="s">
        <v>2313</v>
      </c>
      <c r="G1091" s="2" t="s">
        <v>3</v>
      </c>
      <c r="H1091" s="2" t="s">
        <v>3088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739</v>
      </c>
      <c r="P1091" s="2" t="s">
        <v>740</v>
      </c>
      <c r="Q1091" s="1">
        <v>1988712</v>
      </c>
      <c r="R1091" s="1">
        <v>0</v>
      </c>
      <c r="S1091" s="1">
        <v>1988712</v>
      </c>
      <c r="T1091" s="1">
        <v>0</v>
      </c>
      <c r="U1091" s="2" t="s">
        <v>0</v>
      </c>
      <c r="V1091" s="1">
        <v>0</v>
      </c>
      <c r="W1091" s="1">
        <v>0</v>
      </c>
      <c r="X1091" s="2" t="s">
        <v>0</v>
      </c>
      <c r="Y1091" s="1">
        <v>0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41" t="s">
        <v>1</v>
      </c>
      <c r="AN1091" s="2" t="s">
        <v>1</v>
      </c>
      <c r="AO1091" s="141" t="s">
        <v>1</v>
      </c>
      <c r="AP1091" s="2" t="s">
        <v>1</v>
      </c>
    </row>
    <row r="1092" spans="1:42" ht="15" customHeight="1" x14ac:dyDescent="0.25">
      <c r="A1092" s="2" t="s">
        <v>450</v>
      </c>
      <c r="B1092" s="47">
        <v>44338</v>
      </c>
      <c r="C1092" s="2" t="s">
        <v>27</v>
      </c>
      <c r="D1092" s="2" t="s">
        <v>26</v>
      </c>
      <c r="E1092" s="2" t="s">
        <v>251</v>
      </c>
      <c r="F1092" s="2" t="s">
        <v>2311</v>
      </c>
      <c r="G1092" s="2" t="s">
        <v>3</v>
      </c>
      <c r="H1092" s="2" t="s">
        <v>3089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1468774620.25</v>
      </c>
      <c r="R1092" s="1">
        <v>0</v>
      </c>
      <c r="S1092" s="1">
        <v>965987598.75</v>
      </c>
      <c r="T1092" s="1">
        <v>0</v>
      </c>
      <c r="U1092" s="2" t="s">
        <v>0</v>
      </c>
      <c r="V1092" s="1">
        <v>0</v>
      </c>
      <c r="W1092" s="1">
        <v>433437087.5</v>
      </c>
      <c r="X1092" s="2" t="s">
        <v>9</v>
      </c>
      <c r="Y1092" s="1">
        <v>69349934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41" t="s">
        <v>1</v>
      </c>
      <c r="AN1092" s="2" t="s">
        <v>1</v>
      </c>
      <c r="AO1092" s="141" t="s">
        <v>1</v>
      </c>
      <c r="AP1092" s="2" t="s">
        <v>1</v>
      </c>
    </row>
    <row r="1093" spans="1:42" ht="15" customHeight="1" x14ac:dyDescent="0.25">
      <c r="A1093" s="2" t="s">
        <v>451</v>
      </c>
      <c r="B1093" s="47">
        <v>44338</v>
      </c>
      <c r="C1093" s="2" t="s">
        <v>27</v>
      </c>
      <c r="D1093" s="2" t="s">
        <v>26</v>
      </c>
      <c r="E1093" s="2" t="s">
        <v>251</v>
      </c>
      <c r="F1093" s="2" t="s">
        <v>2313</v>
      </c>
      <c r="G1093" s="2" t="s">
        <v>3</v>
      </c>
      <c r="H1093" s="2" t="s">
        <v>3090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1027</v>
      </c>
      <c r="P1093" s="2" t="s">
        <v>1028</v>
      </c>
      <c r="Q1093" s="1">
        <v>29000500</v>
      </c>
      <c r="R1093" s="1">
        <v>0</v>
      </c>
      <c r="S1093" s="1">
        <v>29000500</v>
      </c>
      <c r="T1093" s="1">
        <v>0</v>
      </c>
      <c r="U1093" s="2" t="s">
        <v>0</v>
      </c>
      <c r="V1093" s="1">
        <v>0</v>
      </c>
      <c r="W1093" s="1">
        <v>0</v>
      </c>
      <c r="X1093" s="2" t="s">
        <v>0</v>
      </c>
      <c r="Y1093" s="1">
        <v>0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41" t="s">
        <v>1</v>
      </c>
      <c r="AN1093" s="2" t="s">
        <v>1</v>
      </c>
      <c r="AO1093" s="141" t="s">
        <v>1</v>
      </c>
      <c r="AP1093" s="2" t="s">
        <v>1</v>
      </c>
    </row>
    <row r="1094" spans="1:42" ht="15" customHeight="1" x14ac:dyDescent="0.25">
      <c r="A1094" s="2" t="s">
        <v>452</v>
      </c>
      <c r="B1094" s="47">
        <v>44338</v>
      </c>
      <c r="C1094" s="2" t="s">
        <v>27</v>
      </c>
      <c r="D1094" s="2" t="s">
        <v>26</v>
      </c>
      <c r="E1094" s="2" t="s">
        <v>251</v>
      </c>
      <c r="F1094" s="2" t="s">
        <v>2311</v>
      </c>
      <c r="G1094" s="2" t="s">
        <v>3</v>
      </c>
      <c r="H1094" s="2" t="s">
        <v>3091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1020206130.66</v>
      </c>
      <c r="R1094" s="1">
        <v>0</v>
      </c>
      <c r="S1094" s="1">
        <v>678425353.5</v>
      </c>
      <c r="T1094" s="1">
        <v>0</v>
      </c>
      <c r="U1094" s="2" t="s">
        <v>0</v>
      </c>
      <c r="V1094" s="1">
        <v>0</v>
      </c>
      <c r="W1094" s="1">
        <v>294638601</v>
      </c>
      <c r="X1094" s="2" t="s">
        <v>0</v>
      </c>
      <c r="Y1094" s="1">
        <v>47142176.159999996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41" t="s">
        <v>1</v>
      </c>
      <c r="AN1094" s="2" t="s">
        <v>1</v>
      </c>
      <c r="AO1094" s="141" t="s">
        <v>1</v>
      </c>
      <c r="AP1094" s="2" t="s">
        <v>1</v>
      </c>
    </row>
    <row r="1095" spans="1:42" ht="15" customHeight="1" x14ac:dyDescent="0.25">
      <c r="A1095" s="2" t="s">
        <v>453</v>
      </c>
      <c r="B1095" s="47">
        <v>44338</v>
      </c>
      <c r="C1095" s="2" t="s">
        <v>6</v>
      </c>
      <c r="D1095" s="2" t="s">
        <v>24</v>
      </c>
      <c r="E1095" s="2" t="s">
        <v>194</v>
      </c>
      <c r="F1095" s="2" t="s">
        <v>3092</v>
      </c>
      <c r="G1095" s="2" t="s">
        <v>3</v>
      </c>
      <c r="H1095" s="2" t="s">
        <v>3093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</v>
      </c>
      <c r="P1095" s="2" t="s">
        <v>1</v>
      </c>
      <c r="Q1095" s="1">
        <v>5026570847.75</v>
      </c>
      <c r="R1095" s="1">
        <v>0</v>
      </c>
      <c r="S1095" s="1">
        <v>3775686587.75</v>
      </c>
      <c r="T1095" s="1">
        <v>0</v>
      </c>
      <c r="U1095" s="2" t="s">
        <v>0</v>
      </c>
      <c r="V1095" s="1">
        <v>0</v>
      </c>
      <c r="W1095" s="1">
        <v>1078348500</v>
      </c>
      <c r="X1095" s="2" t="s">
        <v>9</v>
      </c>
      <c r="Y1095" s="1">
        <v>172535759.99999997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41" t="s">
        <v>1</v>
      </c>
      <c r="AN1095" s="2" t="s">
        <v>1</v>
      </c>
      <c r="AO1095" s="141" t="s">
        <v>1</v>
      </c>
      <c r="AP1095" s="2" t="s">
        <v>1</v>
      </c>
    </row>
    <row r="1096" spans="1:42" ht="15" customHeight="1" x14ac:dyDescent="0.25">
      <c r="A1096" s="2" t="s">
        <v>454</v>
      </c>
      <c r="B1096" s="47">
        <v>44338</v>
      </c>
      <c r="C1096" s="2" t="s">
        <v>27</v>
      </c>
      <c r="D1096" s="2" t="s">
        <v>24</v>
      </c>
      <c r="E1096" s="2" t="s">
        <v>356</v>
      </c>
      <c r="F1096" s="2" t="s">
        <v>1147</v>
      </c>
      <c r="G1096" s="2" t="s">
        <v>3</v>
      </c>
      <c r="H1096" s="2" t="s">
        <v>3094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1681049623.0464001</v>
      </c>
      <c r="R1096" s="1">
        <v>0</v>
      </c>
      <c r="S1096" s="1">
        <v>1099797881.5</v>
      </c>
      <c r="T1096" s="1">
        <v>0</v>
      </c>
      <c r="U1096" s="2" t="s">
        <v>0</v>
      </c>
      <c r="V1096" s="1">
        <v>0</v>
      </c>
      <c r="W1096" s="1">
        <v>501079087.54000002</v>
      </c>
      <c r="X1096" s="2" t="s">
        <v>9</v>
      </c>
      <c r="Y1096" s="1">
        <v>80172654.006400004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41" t="s">
        <v>1</v>
      </c>
      <c r="AN1096" s="2" t="s">
        <v>1</v>
      </c>
      <c r="AO1096" s="141" t="s">
        <v>1</v>
      </c>
      <c r="AP1096" s="2" t="s">
        <v>1</v>
      </c>
    </row>
    <row r="1097" spans="1:42" ht="15" customHeight="1" x14ac:dyDescent="0.25">
      <c r="A1097" s="2" t="s">
        <v>455</v>
      </c>
      <c r="B1097" s="47">
        <v>44338</v>
      </c>
      <c r="C1097" s="2" t="s">
        <v>27</v>
      </c>
      <c r="D1097" s="2" t="s">
        <v>24</v>
      </c>
      <c r="E1097" s="2" t="s">
        <v>356</v>
      </c>
      <c r="F1097" s="2" t="s">
        <v>1148</v>
      </c>
      <c r="G1097" s="2" t="s">
        <v>13</v>
      </c>
      <c r="H1097" s="2" t="s">
        <v>1</v>
      </c>
      <c r="I1097" s="1" t="s">
        <v>3095</v>
      </c>
      <c r="J1097" s="1" t="s">
        <v>1</v>
      </c>
      <c r="K1097" s="1" t="s">
        <v>3096</v>
      </c>
      <c r="L1097" s="1" t="s">
        <v>3097</v>
      </c>
      <c r="M1097" s="1">
        <v>30833344</v>
      </c>
      <c r="N1097" s="2" t="s">
        <v>12</v>
      </c>
      <c r="O1097" s="2" t="s">
        <v>3098</v>
      </c>
      <c r="P1097" s="2" t="s">
        <v>3099</v>
      </c>
      <c r="Q1097" s="1">
        <v>-5811136</v>
      </c>
      <c r="R1097" s="1">
        <v>0</v>
      </c>
      <c r="S1097" s="1">
        <v>0</v>
      </c>
      <c r="T1097" s="1">
        <v>0</v>
      </c>
      <c r="U1097" s="2" t="s">
        <v>0</v>
      </c>
      <c r="V1097" s="1">
        <v>0</v>
      </c>
      <c r="W1097" s="1">
        <v>-5009600</v>
      </c>
      <c r="X1097" s="2" t="s">
        <v>9</v>
      </c>
      <c r="Y1097" s="1">
        <v>-801536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41" t="s">
        <v>1</v>
      </c>
      <c r="AN1097" s="2" t="s">
        <v>1</v>
      </c>
      <c r="AO1097" s="141" t="s">
        <v>1</v>
      </c>
      <c r="AP1097" s="2" t="s">
        <v>1</v>
      </c>
    </row>
    <row r="1098" spans="1:42" ht="15" customHeight="1" x14ac:dyDescent="0.25">
      <c r="A1098" s="2" t="s">
        <v>456</v>
      </c>
      <c r="B1098" s="47">
        <v>44338</v>
      </c>
      <c r="C1098" s="2" t="s">
        <v>6</v>
      </c>
      <c r="D1098" s="2" t="s">
        <v>22</v>
      </c>
      <c r="E1098" s="2" t="s">
        <v>192</v>
      </c>
      <c r="F1098" s="2" t="s">
        <v>1039</v>
      </c>
      <c r="G1098" s="2" t="s">
        <v>13</v>
      </c>
      <c r="H1098" s="2" t="s">
        <v>1</v>
      </c>
      <c r="I1098" s="1" t="s">
        <v>3100</v>
      </c>
      <c r="J1098" s="1" t="s">
        <v>1</v>
      </c>
      <c r="K1098" s="1" t="s">
        <v>3101</v>
      </c>
      <c r="L1098" s="1" t="s">
        <v>3064</v>
      </c>
      <c r="M1098" s="1">
        <v>47642350</v>
      </c>
      <c r="N1098" s="2" t="s">
        <v>12</v>
      </c>
      <c r="O1098" s="2" t="s">
        <v>3102</v>
      </c>
      <c r="P1098" s="2" t="s">
        <v>3103</v>
      </c>
      <c r="Q1098" s="1">
        <v>-47642350</v>
      </c>
      <c r="R1098" s="1">
        <v>0</v>
      </c>
      <c r="S1098" s="1">
        <v>-47642350</v>
      </c>
      <c r="T1098" s="1">
        <v>0</v>
      </c>
      <c r="U1098" s="2" t="s">
        <v>0</v>
      </c>
      <c r="V1098" s="1">
        <v>0</v>
      </c>
      <c r="W1098" s="1">
        <v>0</v>
      </c>
      <c r="X1098" s="2" t="s">
        <v>0</v>
      </c>
      <c r="Y1098" s="1">
        <v>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41" t="s">
        <v>1</v>
      </c>
      <c r="AN1098" s="2" t="s">
        <v>1</v>
      </c>
      <c r="AO1098" s="141" t="s">
        <v>1</v>
      </c>
      <c r="AP1098" s="2" t="s">
        <v>1</v>
      </c>
    </row>
    <row r="1099" spans="1:42" ht="15" customHeight="1" x14ac:dyDescent="0.25">
      <c r="A1099" s="2" t="s">
        <v>457</v>
      </c>
      <c r="B1099" s="47">
        <v>44338</v>
      </c>
      <c r="C1099" s="2" t="s">
        <v>6</v>
      </c>
      <c r="D1099" s="2" t="s">
        <v>22</v>
      </c>
      <c r="E1099" s="2" t="s">
        <v>192</v>
      </c>
      <c r="F1099" s="2" t="s">
        <v>1039</v>
      </c>
      <c r="G1099" s="2" t="s">
        <v>3</v>
      </c>
      <c r="H1099" s="2" t="s">
        <v>3104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4959012205.5599995</v>
      </c>
      <c r="R1099" s="1">
        <v>0</v>
      </c>
      <c r="S1099" s="1">
        <v>3839706016.5</v>
      </c>
      <c r="T1099" s="1">
        <v>0</v>
      </c>
      <c r="U1099" s="2" t="s">
        <v>0</v>
      </c>
      <c r="V1099" s="1">
        <v>0</v>
      </c>
      <c r="W1099" s="1">
        <v>964919128.5</v>
      </c>
      <c r="X1099" s="2" t="s">
        <v>9</v>
      </c>
      <c r="Y1099" s="1">
        <v>154387060.56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41" t="s">
        <v>1</v>
      </c>
      <c r="AN1099" s="2" t="s">
        <v>1</v>
      </c>
      <c r="AO1099" s="141" t="s">
        <v>1</v>
      </c>
      <c r="AP1099" s="2" t="s">
        <v>1</v>
      </c>
    </row>
    <row r="1100" spans="1:42" ht="15" customHeight="1" x14ac:dyDescent="0.25">
      <c r="A1100" s="2" t="s">
        <v>458</v>
      </c>
      <c r="B1100" s="47">
        <v>44338</v>
      </c>
      <c r="C1100" s="2" t="s">
        <v>27</v>
      </c>
      <c r="D1100" s="2" t="s">
        <v>973</v>
      </c>
      <c r="E1100" s="2" t="s">
        <v>985</v>
      </c>
      <c r="F1100" s="2" t="s">
        <v>3105</v>
      </c>
      <c r="G1100" s="2" t="s">
        <v>3</v>
      </c>
      <c r="H1100" s="2" t="s">
        <v>3106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204328812</v>
      </c>
      <c r="R1100" s="1">
        <v>0</v>
      </c>
      <c r="S1100" s="1">
        <v>88009000</v>
      </c>
      <c r="T1100" s="1">
        <v>0</v>
      </c>
      <c r="U1100" s="2" t="s">
        <v>0</v>
      </c>
      <c r="V1100" s="1">
        <v>0</v>
      </c>
      <c r="W1100" s="1">
        <v>100275700</v>
      </c>
      <c r="X1100" s="2" t="s">
        <v>9</v>
      </c>
      <c r="Y1100" s="1">
        <v>16044112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41" t="s">
        <v>1</v>
      </c>
      <c r="AN1100" s="2" t="s">
        <v>1</v>
      </c>
      <c r="AO1100" s="141" t="s">
        <v>1</v>
      </c>
      <c r="AP1100" s="2" t="s">
        <v>1</v>
      </c>
    </row>
    <row r="1101" spans="1:42" ht="15" customHeight="1" x14ac:dyDescent="0.25">
      <c r="A1101" s="2" t="s">
        <v>459</v>
      </c>
      <c r="B1101" s="47">
        <v>44338</v>
      </c>
      <c r="C1101" s="2" t="s">
        <v>6</v>
      </c>
      <c r="D1101" s="2" t="s">
        <v>973</v>
      </c>
      <c r="E1101" s="2" t="s">
        <v>974</v>
      </c>
      <c r="F1101" s="2" t="s">
        <v>952</v>
      </c>
      <c r="G1101" s="2" t="s">
        <v>3</v>
      </c>
      <c r="H1101" s="2" t="s">
        <v>3107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1">
        <v>3066367653.1999998</v>
      </c>
      <c r="R1101" s="1">
        <v>0</v>
      </c>
      <c r="S1101" s="1">
        <v>2228912474</v>
      </c>
      <c r="T1101" s="1">
        <v>0</v>
      </c>
      <c r="U1101" s="2" t="s">
        <v>0</v>
      </c>
      <c r="V1101" s="1">
        <v>0</v>
      </c>
      <c r="W1101" s="1">
        <v>721944120</v>
      </c>
      <c r="X1101" s="2" t="s">
        <v>0</v>
      </c>
      <c r="Y1101" s="1">
        <v>115511059.19999999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41" t="s">
        <v>1</v>
      </c>
      <c r="AN1101" s="2" t="s">
        <v>1</v>
      </c>
      <c r="AO1101" s="141" t="s">
        <v>1</v>
      </c>
      <c r="AP1101" s="2" t="s">
        <v>1</v>
      </c>
    </row>
    <row r="1102" spans="1:42" ht="15" customHeight="1" x14ac:dyDescent="0.25">
      <c r="A1102" s="2" t="s">
        <v>460</v>
      </c>
      <c r="B1102" s="47">
        <v>44338</v>
      </c>
      <c r="C1102" s="2" t="s">
        <v>6</v>
      </c>
      <c r="D1102" s="2" t="s">
        <v>19</v>
      </c>
      <c r="E1102" s="2" t="s">
        <v>185</v>
      </c>
      <c r="F1102" s="2" t="s">
        <v>1209</v>
      </c>
      <c r="G1102" s="2" t="s">
        <v>3</v>
      </c>
      <c r="H1102" s="2" t="s">
        <v>3108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3212691580.2999997</v>
      </c>
      <c r="R1102" s="1">
        <v>0</v>
      </c>
      <c r="S1102" s="1">
        <v>2334257678.5</v>
      </c>
      <c r="T1102" s="1">
        <v>0</v>
      </c>
      <c r="U1102" s="2" t="s">
        <v>0</v>
      </c>
      <c r="V1102" s="1">
        <v>0</v>
      </c>
      <c r="W1102" s="1">
        <v>757270605</v>
      </c>
      <c r="X1102" s="2" t="s">
        <v>9</v>
      </c>
      <c r="Y1102" s="1">
        <v>121163296.8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41" t="s">
        <v>1</v>
      </c>
      <c r="AN1102" s="2" t="s">
        <v>1</v>
      </c>
      <c r="AO1102" s="141" t="s">
        <v>1</v>
      </c>
      <c r="AP1102" s="2" t="s">
        <v>1</v>
      </c>
    </row>
    <row r="1103" spans="1:42" ht="15" customHeight="1" x14ac:dyDescent="0.25">
      <c r="A1103" s="2" t="s">
        <v>461</v>
      </c>
      <c r="B1103" s="47">
        <v>44338</v>
      </c>
      <c r="C1103" s="2" t="s">
        <v>6</v>
      </c>
      <c r="D1103" s="2" t="s">
        <v>17</v>
      </c>
      <c r="E1103" s="2" t="s">
        <v>183</v>
      </c>
      <c r="F1103" s="2" t="s">
        <v>3109</v>
      </c>
      <c r="G1103" s="2" t="s">
        <v>3</v>
      </c>
      <c r="H1103" s="2" t="s">
        <v>3110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1092</v>
      </c>
      <c r="P1103" s="2" t="s">
        <v>1141</v>
      </c>
      <c r="Q1103" s="1">
        <v>48403160.68</v>
      </c>
      <c r="R1103" s="1">
        <v>0</v>
      </c>
      <c r="S1103" s="1">
        <v>39100920</v>
      </c>
      <c r="T1103" s="1">
        <v>8019173</v>
      </c>
      <c r="U1103" s="2" t="s">
        <v>9</v>
      </c>
      <c r="V1103" s="1">
        <v>1283067.68</v>
      </c>
      <c r="W1103" s="1">
        <v>0</v>
      </c>
      <c r="X1103" s="2" t="s">
        <v>0</v>
      </c>
      <c r="Y1103" s="1">
        <v>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41" t="s">
        <v>1</v>
      </c>
      <c r="AN1103" s="2" t="s">
        <v>1</v>
      </c>
      <c r="AO1103" s="141" t="s">
        <v>1</v>
      </c>
      <c r="AP1103" s="2" t="s">
        <v>1</v>
      </c>
    </row>
    <row r="1104" spans="1:42" ht="15" customHeight="1" x14ac:dyDescent="0.25">
      <c r="A1104" s="2" t="s">
        <v>462</v>
      </c>
      <c r="B1104" s="47">
        <v>44338</v>
      </c>
      <c r="C1104" s="2" t="s">
        <v>6</v>
      </c>
      <c r="D1104" s="2" t="s">
        <v>17</v>
      </c>
      <c r="E1104" s="2" t="s">
        <v>183</v>
      </c>
      <c r="F1104" s="2" t="s">
        <v>3109</v>
      </c>
      <c r="G1104" s="2" t="s">
        <v>3</v>
      </c>
      <c r="H1104" s="2" t="s">
        <v>3111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967</v>
      </c>
      <c r="P1104" s="2" t="s">
        <v>968</v>
      </c>
      <c r="Q1104" s="1">
        <v>41312557.960000001</v>
      </c>
      <c r="R1104" s="1">
        <v>0</v>
      </c>
      <c r="S1104" s="1">
        <v>27000442</v>
      </c>
      <c r="T1104" s="1">
        <v>12338031</v>
      </c>
      <c r="U1104" s="2" t="s">
        <v>9</v>
      </c>
      <c r="V1104" s="1">
        <v>1974084.96</v>
      </c>
      <c r="W1104" s="1">
        <v>0</v>
      </c>
      <c r="X1104" s="2" t="s">
        <v>0</v>
      </c>
      <c r="Y1104" s="1">
        <v>0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41" t="s">
        <v>1</v>
      </c>
      <c r="AN1104" s="2" t="s">
        <v>1</v>
      </c>
      <c r="AO1104" s="141" t="s">
        <v>1</v>
      </c>
      <c r="AP1104" s="2" t="s">
        <v>1</v>
      </c>
    </row>
    <row r="1105" spans="1:44" ht="15" customHeight="1" x14ac:dyDescent="0.25">
      <c r="A1105" s="2" t="s">
        <v>463</v>
      </c>
      <c r="B1105" s="47">
        <v>44338</v>
      </c>
      <c r="C1105" s="2" t="s">
        <v>6</v>
      </c>
      <c r="D1105" s="2" t="s">
        <v>17</v>
      </c>
      <c r="E1105" s="2" t="s">
        <v>183</v>
      </c>
      <c r="F1105" s="2" t="s">
        <v>3109</v>
      </c>
      <c r="G1105" s="2" t="s">
        <v>3</v>
      </c>
      <c r="H1105" s="2" t="s">
        <v>3112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1229467116.3399999</v>
      </c>
      <c r="R1105" s="1">
        <v>0</v>
      </c>
      <c r="S1105" s="1">
        <v>919688392.5</v>
      </c>
      <c r="T1105" s="1">
        <v>0</v>
      </c>
      <c r="U1105" s="2" t="s">
        <v>0</v>
      </c>
      <c r="V1105" s="1">
        <v>0</v>
      </c>
      <c r="W1105" s="1">
        <v>267050624</v>
      </c>
      <c r="X1105" s="2" t="s">
        <v>9</v>
      </c>
      <c r="Y1105" s="1">
        <v>42728099.840000004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41" t="s">
        <v>1</v>
      </c>
      <c r="AN1105" s="2" t="s">
        <v>1</v>
      </c>
      <c r="AO1105" s="141" t="s">
        <v>1</v>
      </c>
      <c r="AP1105" s="2" t="s">
        <v>1</v>
      </c>
    </row>
    <row r="1106" spans="1:44" ht="15" customHeight="1" x14ac:dyDescent="0.25">
      <c r="A1106" s="2" t="s">
        <v>464</v>
      </c>
      <c r="B1106" s="47">
        <v>44338</v>
      </c>
      <c r="C1106" s="2" t="s">
        <v>6</v>
      </c>
      <c r="D1106" s="2" t="s">
        <v>17</v>
      </c>
      <c r="E1106" s="2" t="s">
        <v>183</v>
      </c>
      <c r="F1106" s="2" t="s">
        <v>3109</v>
      </c>
      <c r="G1106" s="2" t="s">
        <v>3</v>
      </c>
      <c r="H1106" s="2" t="s">
        <v>3113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985966073.66000009</v>
      </c>
      <c r="R1106" s="1">
        <v>0</v>
      </c>
      <c r="S1106" s="1">
        <v>749180405.5</v>
      </c>
      <c r="T1106" s="1">
        <v>0</v>
      </c>
      <c r="U1106" s="2" t="s">
        <v>0</v>
      </c>
      <c r="V1106" s="1">
        <v>0</v>
      </c>
      <c r="W1106" s="1">
        <v>204125576</v>
      </c>
      <c r="X1106" s="2" t="s">
        <v>9</v>
      </c>
      <c r="Y1106" s="1">
        <v>32660092.16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41" t="s">
        <v>1</v>
      </c>
      <c r="AN1106" s="2" t="s">
        <v>1</v>
      </c>
      <c r="AO1106" s="141" t="s">
        <v>1</v>
      </c>
      <c r="AP1106" s="2" t="s">
        <v>1</v>
      </c>
    </row>
    <row r="1107" spans="1:44" ht="15" customHeight="1" x14ac:dyDescent="0.25">
      <c r="A1107" s="2" t="s">
        <v>465</v>
      </c>
      <c r="B1107" s="47">
        <v>44338</v>
      </c>
      <c r="C1107" s="2" t="s">
        <v>6</v>
      </c>
      <c r="D1107" s="2" t="s">
        <v>17</v>
      </c>
      <c r="E1107" s="2" t="s">
        <v>183</v>
      </c>
      <c r="F1107" s="2" t="s">
        <v>3109</v>
      </c>
      <c r="G1107" s="2" t="s">
        <v>3</v>
      </c>
      <c r="H1107" s="2" t="s">
        <v>3114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1">
        <v>1612490476.1399999</v>
      </c>
      <c r="R1107" s="1">
        <v>0</v>
      </c>
      <c r="S1107" s="1">
        <v>1114669250.5</v>
      </c>
      <c r="T1107" s="1">
        <v>0</v>
      </c>
      <c r="U1107" s="2" t="s">
        <v>0</v>
      </c>
      <c r="V1107" s="1">
        <v>0</v>
      </c>
      <c r="W1107" s="1">
        <v>429156229</v>
      </c>
      <c r="X1107" s="2" t="s">
        <v>9</v>
      </c>
      <c r="Y1107" s="1">
        <v>68664996.640000001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41" t="s">
        <v>1</v>
      </c>
      <c r="AN1107" s="2" t="s">
        <v>1</v>
      </c>
      <c r="AO1107" s="141" t="s">
        <v>1</v>
      </c>
      <c r="AP1107" s="2" t="s">
        <v>1</v>
      </c>
    </row>
    <row r="1108" spans="1:44" ht="15" customHeight="1" x14ac:dyDescent="0.25">
      <c r="A1108" s="2" t="s">
        <v>466</v>
      </c>
      <c r="B1108" s="47">
        <v>44338</v>
      </c>
      <c r="C1108" s="2" t="s">
        <v>6</v>
      </c>
      <c r="D1108" s="2" t="s">
        <v>14</v>
      </c>
      <c r="E1108" s="2" t="s">
        <v>181</v>
      </c>
      <c r="F1108" s="2" t="s">
        <v>3115</v>
      </c>
      <c r="G1108" s="2" t="s">
        <v>3</v>
      </c>
      <c r="H1108" s="2" t="s">
        <v>3116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1290290903.5</v>
      </c>
      <c r="R1108" s="1">
        <v>0</v>
      </c>
      <c r="S1108" s="1">
        <v>1212200167.5</v>
      </c>
      <c r="T1108" s="1">
        <v>0</v>
      </c>
      <c r="U1108" s="2" t="s">
        <v>0</v>
      </c>
      <c r="V1108" s="1">
        <v>0</v>
      </c>
      <c r="W1108" s="1">
        <v>67319600</v>
      </c>
      <c r="X1108" s="2" t="s">
        <v>0</v>
      </c>
      <c r="Y1108" s="1">
        <v>10771136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41" t="s">
        <v>1</v>
      </c>
      <c r="AN1108" s="2" t="s">
        <v>1</v>
      </c>
      <c r="AO1108" s="141" t="s">
        <v>1</v>
      </c>
      <c r="AP1108" s="2" t="s">
        <v>1</v>
      </c>
    </row>
    <row r="1109" spans="1:44" ht="15" customHeight="1" x14ac:dyDescent="0.25">
      <c r="A1109" s="2" t="s">
        <v>467</v>
      </c>
      <c r="B1109" s="47">
        <v>44338</v>
      </c>
      <c r="C1109" s="2" t="s">
        <v>6</v>
      </c>
      <c r="D1109" s="2" t="s">
        <v>10</v>
      </c>
      <c r="E1109" s="2" t="s">
        <v>178</v>
      </c>
      <c r="F1109" s="2" t="s">
        <v>3117</v>
      </c>
      <c r="G1109" s="2" t="s">
        <v>3</v>
      </c>
      <c r="H1109" s="2" t="s">
        <v>3118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3119</v>
      </c>
      <c r="P1109" s="2" t="s">
        <v>3120</v>
      </c>
      <c r="Q1109" s="1">
        <v>781200</v>
      </c>
      <c r="R1109" s="1">
        <v>0</v>
      </c>
      <c r="S1109" s="1">
        <v>781200</v>
      </c>
      <c r="T1109" s="1">
        <v>0</v>
      </c>
      <c r="U1109" s="2" t="s">
        <v>0</v>
      </c>
      <c r="V1109" s="1">
        <v>0</v>
      </c>
      <c r="W1109" s="1">
        <v>0</v>
      </c>
      <c r="X1109" s="2" t="s">
        <v>0</v>
      </c>
      <c r="Y1109" s="1">
        <v>0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41" t="s">
        <v>1</v>
      </c>
      <c r="AN1109" s="2" t="s">
        <v>1</v>
      </c>
      <c r="AO1109" s="141" t="s">
        <v>1</v>
      </c>
      <c r="AP1109" s="2" t="s">
        <v>1</v>
      </c>
    </row>
    <row r="1110" spans="1:44" ht="15" customHeight="1" x14ac:dyDescent="0.25">
      <c r="A1110" s="2" t="s">
        <v>468</v>
      </c>
      <c r="B1110" s="47">
        <v>44338</v>
      </c>
      <c r="C1110" s="2" t="s">
        <v>6</v>
      </c>
      <c r="D1110" s="2" t="s">
        <v>10</v>
      </c>
      <c r="E1110" s="2" t="s">
        <v>178</v>
      </c>
      <c r="F1110" s="2" t="s">
        <v>3117</v>
      </c>
      <c r="G1110" s="2" t="s">
        <v>3</v>
      </c>
      <c r="H1110" s="2" t="s">
        <v>3121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3122</v>
      </c>
      <c r="P1110" s="2" t="s">
        <v>3123</v>
      </c>
      <c r="Q1110" s="1">
        <v>45012000</v>
      </c>
      <c r="R1110" s="1">
        <v>0</v>
      </c>
      <c r="S1110" s="1">
        <v>45012000</v>
      </c>
      <c r="T1110" s="1">
        <v>0</v>
      </c>
      <c r="U1110" s="2" t="s">
        <v>0</v>
      </c>
      <c r="V1110" s="1">
        <v>0</v>
      </c>
      <c r="W1110" s="1">
        <v>0</v>
      </c>
      <c r="X1110" s="2" t="s">
        <v>0</v>
      </c>
      <c r="Y1110" s="1">
        <v>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41" t="s">
        <v>1</v>
      </c>
      <c r="AN1110" s="2" t="s">
        <v>1</v>
      </c>
      <c r="AO1110" s="141" t="s">
        <v>1</v>
      </c>
      <c r="AP1110" s="2" t="s">
        <v>1</v>
      </c>
    </row>
    <row r="1111" spans="1:44" ht="15" customHeight="1" x14ac:dyDescent="0.25">
      <c r="A1111" s="2" t="s">
        <v>469</v>
      </c>
      <c r="B1111" s="47">
        <v>44338</v>
      </c>
      <c r="C1111" s="2" t="s">
        <v>6</v>
      </c>
      <c r="D1111" s="2" t="s">
        <v>10</v>
      </c>
      <c r="E1111" s="2" t="s">
        <v>178</v>
      </c>
      <c r="F1111" s="2" t="s">
        <v>3117</v>
      </c>
      <c r="G1111" s="2" t="s">
        <v>3</v>
      </c>
      <c r="H1111" s="2" t="s">
        <v>3124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2</v>
      </c>
      <c r="P1111" s="2" t="s">
        <v>1</v>
      </c>
      <c r="Q1111" s="1">
        <v>1161186195.9200001</v>
      </c>
      <c r="R1111" s="1">
        <v>0</v>
      </c>
      <c r="S1111" s="1">
        <v>689081262</v>
      </c>
      <c r="T1111" s="1">
        <v>0</v>
      </c>
      <c r="U1111" s="2" t="s">
        <v>0</v>
      </c>
      <c r="V1111" s="1">
        <v>0</v>
      </c>
      <c r="W1111" s="1">
        <v>406987012</v>
      </c>
      <c r="X1111" s="2" t="s">
        <v>0</v>
      </c>
      <c r="Y1111" s="1">
        <v>65117921.920000002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41" t="s">
        <v>1</v>
      </c>
      <c r="AN1111" s="2" t="s">
        <v>1</v>
      </c>
      <c r="AO1111" s="141" t="s">
        <v>1</v>
      </c>
      <c r="AP1111" s="2" t="s">
        <v>1</v>
      </c>
    </row>
    <row r="1112" spans="1:44" ht="15" customHeight="1" x14ac:dyDescent="0.25">
      <c r="A1112" s="2" t="s">
        <v>470</v>
      </c>
      <c r="B1112" s="47">
        <v>44338</v>
      </c>
      <c r="C1112" s="2" t="s">
        <v>6</v>
      </c>
      <c r="D1112" s="2" t="s">
        <v>278</v>
      </c>
      <c r="E1112" s="2" t="s">
        <v>202</v>
      </c>
      <c r="F1112" s="2" t="s">
        <v>3125</v>
      </c>
      <c r="G1112" s="2" t="s">
        <v>3</v>
      </c>
      <c r="H1112" s="2" t="s">
        <v>3126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1">
        <v>566353949.5</v>
      </c>
      <c r="R1112" s="1">
        <v>0</v>
      </c>
      <c r="S1112" s="1">
        <v>526032001.5</v>
      </c>
      <c r="T1112" s="1">
        <v>0</v>
      </c>
      <c r="U1112" s="2" t="s">
        <v>0</v>
      </c>
      <c r="V1112" s="1">
        <v>0</v>
      </c>
      <c r="W1112" s="1">
        <v>34760300</v>
      </c>
      <c r="X1112" s="2" t="s">
        <v>9</v>
      </c>
      <c r="Y1112" s="1">
        <v>5561648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41" t="s">
        <v>1</v>
      </c>
      <c r="AN1112" s="2" t="s">
        <v>1</v>
      </c>
      <c r="AO1112" s="141" t="s">
        <v>1</v>
      </c>
      <c r="AP1112" s="2" t="s">
        <v>1</v>
      </c>
    </row>
    <row r="1113" spans="1:44" ht="15" customHeight="1" x14ac:dyDescent="0.25">
      <c r="A1113" s="2" t="s">
        <v>471</v>
      </c>
      <c r="B1113" s="47">
        <v>44338</v>
      </c>
      <c r="C1113" s="2" t="s">
        <v>6</v>
      </c>
      <c r="D1113" s="2" t="s">
        <v>7</v>
      </c>
      <c r="E1113" s="2" t="s">
        <v>741</v>
      </c>
      <c r="F1113" s="2" t="s">
        <v>3127</v>
      </c>
      <c r="G1113" s="2" t="s">
        <v>3</v>
      </c>
      <c r="H1113" s="2" t="s">
        <v>3128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865094680</v>
      </c>
      <c r="R1113" s="1">
        <v>0</v>
      </c>
      <c r="S1113" s="1">
        <v>686085800</v>
      </c>
      <c r="T1113" s="1">
        <v>0</v>
      </c>
      <c r="U1113" s="2" t="s">
        <v>0</v>
      </c>
      <c r="V1113" s="1">
        <v>0</v>
      </c>
      <c r="W1113" s="1">
        <v>154318000</v>
      </c>
      <c r="X1113" s="2" t="s">
        <v>0</v>
      </c>
      <c r="Y1113" s="1">
        <v>24690880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41" t="s">
        <v>1</v>
      </c>
      <c r="AN1113" s="2" t="s">
        <v>1</v>
      </c>
      <c r="AO1113" s="141" t="s">
        <v>1</v>
      </c>
      <c r="AP1113" s="2" t="s">
        <v>1</v>
      </c>
    </row>
    <row r="1114" spans="1:44" ht="15" customHeight="1" x14ac:dyDescent="0.25">
      <c r="A1114" s="2" t="s">
        <v>472</v>
      </c>
      <c r="B1114" s="47">
        <v>44338</v>
      </c>
      <c r="C1114" s="2" t="s">
        <v>6</v>
      </c>
      <c r="D1114" s="2" t="s">
        <v>5</v>
      </c>
      <c r="E1114" s="2" t="s">
        <v>175</v>
      </c>
      <c r="F1114" s="2" t="s">
        <v>1293</v>
      </c>
      <c r="G1114" s="2" t="s">
        <v>3</v>
      </c>
      <c r="H1114" s="2" t="s">
        <v>3129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3125831189.8036003</v>
      </c>
      <c r="R1114" s="1">
        <v>0</v>
      </c>
      <c r="S1114" s="1">
        <v>2507051667.75</v>
      </c>
      <c r="T1114" s="1">
        <v>0</v>
      </c>
      <c r="U1114" s="2" t="s">
        <v>0</v>
      </c>
      <c r="V1114" s="1">
        <v>0</v>
      </c>
      <c r="W1114" s="1">
        <v>533430622.45999998</v>
      </c>
      <c r="X1114" s="2" t="s">
        <v>0</v>
      </c>
      <c r="Y1114" s="1">
        <v>85348899.593600005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41" t="s">
        <v>1</v>
      </c>
      <c r="AN1114" s="2" t="s">
        <v>1</v>
      </c>
      <c r="AO1114" s="141" t="s">
        <v>1</v>
      </c>
      <c r="AP1114" s="2" t="s">
        <v>1</v>
      </c>
    </row>
    <row r="1115" spans="1:44" ht="15" customHeight="1" x14ac:dyDescent="0.25">
      <c r="A1115" s="2" t="s">
        <v>473</v>
      </c>
      <c r="B1115" s="46">
        <v>44338</v>
      </c>
      <c r="C1115" s="2" t="s">
        <v>6</v>
      </c>
      <c r="D1115" s="2" t="s">
        <v>959</v>
      </c>
      <c r="E1115" s="2" t="s">
        <v>873</v>
      </c>
      <c r="F1115" s="59" t="s">
        <v>3130</v>
      </c>
      <c r="G1115" s="2" t="s">
        <v>3</v>
      </c>
      <c r="H1115" s="2" t="s">
        <v>1219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98</v>
      </c>
      <c r="P1115" s="2" t="s">
        <v>1</v>
      </c>
      <c r="Q1115" s="1">
        <v>0</v>
      </c>
      <c r="R1115" s="1">
        <v>0</v>
      </c>
      <c r="S1115" s="1">
        <v>0</v>
      </c>
      <c r="T1115" s="1">
        <v>0</v>
      </c>
      <c r="U1115" s="2" t="s">
        <v>0</v>
      </c>
      <c r="V1115" s="1">
        <v>0</v>
      </c>
      <c r="W1115" s="1">
        <v>0</v>
      </c>
      <c r="X1115" s="2" t="s">
        <v>9</v>
      </c>
      <c r="Y1115" s="1">
        <f>+W1115*0.16</f>
        <v>0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140"/>
      <c r="AK1115" s="1">
        <v>0</v>
      </c>
      <c r="AL1115" s="1">
        <v>0</v>
      </c>
      <c r="AM1115" s="140"/>
      <c r="AN1115" s="140"/>
      <c r="AO1115" s="140"/>
      <c r="AP1115" s="140"/>
      <c r="AQ1115" s="101"/>
      <c r="AR1115" s="7"/>
    </row>
    <row r="1116" spans="1:44" ht="15" customHeight="1" x14ac:dyDescent="0.25">
      <c r="A1116" s="2" t="s">
        <v>474</v>
      </c>
      <c r="B1116" s="47">
        <v>44339</v>
      </c>
      <c r="C1116" s="2" t="s">
        <v>6</v>
      </c>
      <c r="D1116" s="2" t="s">
        <v>49</v>
      </c>
      <c r="E1116" s="2" t="s">
        <v>230</v>
      </c>
      <c r="F1116" s="2" t="s">
        <v>1271</v>
      </c>
      <c r="G1116" s="2" t="s">
        <v>3</v>
      </c>
      <c r="H1116" s="2" t="s">
        <v>3131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1033</v>
      </c>
      <c r="P1116" s="2" t="s">
        <v>1034</v>
      </c>
      <c r="Q1116" s="1">
        <v>36373943</v>
      </c>
      <c r="R1116" s="1">
        <v>0</v>
      </c>
      <c r="S1116" s="1">
        <v>29081255</v>
      </c>
      <c r="T1116" s="1">
        <v>6286800</v>
      </c>
      <c r="U1116" s="2" t="s">
        <v>9</v>
      </c>
      <c r="V1116" s="1">
        <v>1005888</v>
      </c>
      <c r="W1116" s="1">
        <v>0</v>
      </c>
      <c r="X1116" s="2" t="s">
        <v>0</v>
      </c>
      <c r="Y1116" s="1">
        <v>0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41" t="s">
        <v>1</v>
      </c>
      <c r="AN1116" s="2" t="s">
        <v>1</v>
      </c>
      <c r="AO1116" s="141" t="s">
        <v>1</v>
      </c>
      <c r="AP1116" s="2" t="s">
        <v>1</v>
      </c>
    </row>
    <row r="1117" spans="1:44" ht="15" customHeight="1" x14ac:dyDescent="0.25">
      <c r="A1117" s="2" t="s">
        <v>475</v>
      </c>
      <c r="B1117" s="47">
        <v>44339</v>
      </c>
      <c r="C1117" s="2" t="s">
        <v>6</v>
      </c>
      <c r="D1117" s="2" t="s">
        <v>49</v>
      </c>
      <c r="E1117" s="2" t="s">
        <v>230</v>
      </c>
      <c r="F1117" s="2" t="s">
        <v>1271</v>
      </c>
      <c r="G1117" s="2" t="s">
        <v>3</v>
      </c>
      <c r="H1117" s="2" t="s">
        <v>3132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1">
        <v>2273437938.1000004</v>
      </c>
      <c r="R1117" s="1">
        <v>0</v>
      </c>
      <c r="S1117" s="1">
        <v>1824275501</v>
      </c>
      <c r="T1117" s="1">
        <v>0</v>
      </c>
      <c r="U1117" s="2" t="s">
        <v>0</v>
      </c>
      <c r="V1117" s="1">
        <v>0</v>
      </c>
      <c r="W1117" s="1">
        <v>387208997.5</v>
      </c>
      <c r="X1117" s="2" t="s">
        <v>0</v>
      </c>
      <c r="Y1117" s="1">
        <v>61953439.600000001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41" t="s">
        <v>1</v>
      </c>
      <c r="AN1117" s="2" t="s">
        <v>1</v>
      </c>
      <c r="AO1117" s="141" t="s">
        <v>1</v>
      </c>
      <c r="AP1117" s="2" t="s">
        <v>1</v>
      </c>
    </row>
    <row r="1118" spans="1:44" ht="15" customHeight="1" x14ac:dyDescent="0.25">
      <c r="A1118" s="2" t="s">
        <v>476</v>
      </c>
      <c r="B1118" s="47">
        <v>44339</v>
      </c>
      <c r="C1118" s="2" t="s">
        <v>6</v>
      </c>
      <c r="D1118" s="2" t="s">
        <v>49</v>
      </c>
      <c r="E1118" s="2" t="s">
        <v>230</v>
      </c>
      <c r="F1118" s="2" t="s">
        <v>1271</v>
      </c>
      <c r="G1118" s="2" t="s">
        <v>3</v>
      </c>
      <c r="H1118" s="2" t="s">
        <v>3133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1">
        <v>317393435.87</v>
      </c>
      <c r="R1118" s="1">
        <v>0</v>
      </c>
      <c r="S1118" s="1">
        <v>231616807.25</v>
      </c>
      <c r="T1118" s="1">
        <v>0</v>
      </c>
      <c r="U1118" s="2" t="s">
        <v>0</v>
      </c>
      <c r="V1118" s="1">
        <v>0</v>
      </c>
      <c r="W1118" s="1">
        <v>73945369.5</v>
      </c>
      <c r="X1118" s="2" t="s">
        <v>0</v>
      </c>
      <c r="Y1118" s="1">
        <v>11831259.120000001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41" t="s">
        <v>1</v>
      </c>
      <c r="AN1118" s="2" t="s">
        <v>1</v>
      </c>
      <c r="AO1118" s="141" t="s">
        <v>1</v>
      </c>
      <c r="AP1118" s="2" t="s">
        <v>1</v>
      </c>
    </row>
    <row r="1119" spans="1:44" ht="15" customHeight="1" x14ac:dyDescent="0.25">
      <c r="A1119" s="2" t="s">
        <v>477</v>
      </c>
      <c r="B1119" s="47">
        <v>44339</v>
      </c>
      <c r="C1119" s="2" t="s">
        <v>27</v>
      </c>
      <c r="D1119" s="2" t="s">
        <v>49</v>
      </c>
      <c r="E1119" s="2" t="s">
        <v>221</v>
      </c>
      <c r="F1119" s="2" t="s">
        <v>3134</v>
      </c>
      <c r="G1119" s="2" t="s">
        <v>3</v>
      </c>
      <c r="H1119" s="2" t="s">
        <v>3135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1160994439.3964</v>
      </c>
      <c r="R1119" s="1">
        <v>0</v>
      </c>
      <c r="S1119" s="1">
        <v>704780427.5</v>
      </c>
      <c r="T1119" s="1">
        <v>0</v>
      </c>
      <c r="U1119" s="2" t="s">
        <v>0</v>
      </c>
      <c r="V1119" s="1">
        <v>0</v>
      </c>
      <c r="W1119" s="1">
        <v>393287941.28999996</v>
      </c>
      <c r="X1119" s="2" t="s">
        <v>9</v>
      </c>
      <c r="Y1119" s="1">
        <v>62926070.606399998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41" t="s">
        <v>1</v>
      </c>
      <c r="AN1119" s="2" t="s">
        <v>1</v>
      </c>
      <c r="AO1119" s="141" t="s">
        <v>1</v>
      </c>
      <c r="AP1119" s="2" t="s">
        <v>1</v>
      </c>
    </row>
    <row r="1120" spans="1:44" ht="15" customHeight="1" x14ac:dyDescent="0.25">
      <c r="A1120" s="2" t="s">
        <v>478</v>
      </c>
      <c r="B1120" s="47">
        <v>44339</v>
      </c>
      <c r="C1120" s="2" t="s">
        <v>6</v>
      </c>
      <c r="D1120" s="2" t="s">
        <v>42</v>
      </c>
      <c r="E1120" s="2" t="s">
        <v>219</v>
      </c>
      <c r="F1120" s="2" t="s">
        <v>990</v>
      </c>
      <c r="G1120" s="2" t="s">
        <v>13</v>
      </c>
      <c r="H1120" s="2" t="s">
        <v>1</v>
      </c>
      <c r="I1120" s="2" t="s">
        <v>1204</v>
      </c>
      <c r="J1120" s="1" t="s">
        <v>1</v>
      </c>
      <c r="K1120" s="1" t="s">
        <v>3136</v>
      </c>
      <c r="L1120" s="1" t="s">
        <v>3137</v>
      </c>
      <c r="M1120" s="1">
        <v>806000</v>
      </c>
      <c r="N1120" s="2" t="s">
        <v>12</v>
      </c>
      <c r="O1120" s="2" t="s">
        <v>3138</v>
      </c>
      <c r="P1120" s="2" t="s">
        <v>3139</v>
      </c>
      <c r="Q1120" s="1">
        <v>-806000</v>
      </c>
      <c r="R1120" s="1">
        <v>0</v>
      </c>
      <c r="S1120" s="1">
        <v>-806000</v>
      </c>
      <c r="T1120" s="1">
        <v>0</v>
      </c>
      <c r="U1120" s="2" t="s">
        <v>0</v>
      </c>
      <c r="V1120" s="1">
        <v>0</v>
      </c>
      <c r="W1120" s="1">
        <v>0</v>
      </c>
      <c r="X1120" s="2" t="s">
        <v>0</v>
      </c>
      <c r="Y1120" s="1">
        <v>0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41" t="s">
        <v>1</v>
      </c>
      <c r="AN1120" s="2" t="s">
        <v>1</v>
      </c>
      <c r="AO1120" s="141" t="s">
        <v>1</v>
      </c>
      <c r="AP1120" s="2" t="s">
        <v>1</v>
      </c>
    </row>
    <row r="1121" spans="1:42" ht="15" customHeight="1" x14ac:dyDescent="0.25">
      <c r="A1121" s="2" t="s">
        <v>479</v>
      </c>
      <c r="B1121" s="47">
        <v>44339</v>
      </c>
      <c r="C1121" s="2" t="s">
        <v>6</v>
      </c>
      <c r="D1121" s="2" t="s">
        <v>42</v>
      </c>
      <c r="E1121" s="2" t="s">
        <v>219</v>
      </c>
      <c r="F1121" s="2" t="s">
        <v>990</v>
      </c>
      <c r="G1121" s="2" t="s">
        <v>3</v>
      </c>
      <c r="H1121" s="2" t="s">
        <v>3140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47138228</v>
      </c>
      <c r="R1121" s="1">
        <v>0</v>
      </c>
      <c r="S1121" s="1">
        <v>42355548</v>
      </c>
      <c r="T1121" s="1">
        <v>0</v>
      </c>
      <c r="U1121" s="2" t="s">
        <v>0</v>
      </c>
      <c r="V1121" s="1">
        <v>0</v>
      </c>
      <c r="W1121" s="1">
        <v>4123000</v>
      </c>
      <c r="X1121" s="2" t="s">
        <v>0</v>
      </c>
      <c r="Y1121" s="1">
        <v>659680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41" t="s">
        <v>1</v>
      </c>
      <c r="AN1121" s="2" t="s">
        <v>1</v>
      </c>
      <c r="AO1121" s="141" t="s">
        <v>1</v>
      </c>
      <c r="AP1121" s="2" t="s">
        <v>1</v>
      </c>
    </row>
    <row r="1122" spans="1:42" ht="15" customHeight="1" x14ac:dyDescent="0.25">
      <c r="A1122" s="2" t="s">
        <v>480</v>
      </c>
      <c r="B1122" s="47">
        <v>44339</v>
      </c>
      <c r="C1122" s="2" t="s">
        <v>6</v>
      </c>
      <c r="D1122" s="2" t="s">
        <v>42</v>
      </c>
      <c r="E1122" s="2" t="s">
        <v>219</v>
      </c>
      <c r="F1122" s="2" t="s">
        <v>990</v>
      </c>
      <c r="G1122" s="2" t="s">
        <v>3</v>
      </c>
      <c r="H1122" s="2" t="s">
        <v>3141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3142</v>
      </c>
      <c r="P1122" s="2" t="s">
        <v>3143</v>
      </c>
      <c r="Q1122" s="1">
        <v>176835414.19999999</v>
      </c>
      <c r="R1122" s="1">
        <v>0</v>
      </c>
      <c r="S1122" s="1">
        <v>84708771</v>
      </c>
      <c r="T1122" s="1">
        <v>0</v>
      </c>
      <c r="U1122" s="2" t="s">
        <v>0</v>
      </c>
      <c r="V1122" s="1">
        <v>0</v>
      </c>
      <c r="W1122" s="1">
        <v>79419520</v>
      </c>
      <c r="X1122" s="2" t="s">
        <v>9</v>
      </c>
      <c r="Y1122" s="1">
        <v>12707123.199999999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41" t="s">
        <v>1</v>
      </c>
      <c r="AN1122" s="2" t="s">
        <v>1</v>
      </c>
      <c r="AO1122" s="141" t="s">
        <v>1</v>
      </c>
      <c r="AP1122" s="2" t="s">
        <v>1</v>
      </c>
    </row>
    <row r="1123" spans="1:42" ht="15" customHeight="1" x14ac:dyDescent="0.25">
      <c r="A1123" s="2" t="s">
        <v>481</v>
      </c>
      <c r="B1123" s="46">
        <v>44339</v>
      </c>
      <c r="C1123" s="2" t="s">
        <v>6</v>
      </c>
      <c r="D1123" s="2" t="s">
        <v>42</v>
      </c>
      <c r="E1123" s="2" t="s">
        <v>215</v>
      </c>
      <c r="F1123" s="59" t="s">
        <v>1020</v>
      </c>
      <c r="G1123" s="2" t="s">
        <v>991</v>
      </c>
      <c r="H1123" s="2" t="s">
        <v>3144</v>
      </c>
      <c r="I1123" s="2"/>
      <c r="J1123" s="1"/>
      <c r="K1123" s="1"/>
      <c r="L1123" s="1"/>
      <c r="M1123" s="1">
        <v>0</v>
      </c>
      <c r="N1123" s="2"/>
      <c r="O1123" s="2" t="s">
        <v>2</v>
      </c>
      <c r="P1123" s="2"/>
      <c r="Q1123" s="1">
        <f>SUM(S1123:Y1123)</f>
        <v>722553493.39680004</v>
      </c>
      <c r="R1123" s="1">
        <v>0</v>
      </c>
      <c r="S1123" s="1">
        <v>699433493.39999998</v>
      </c>
      <c r="T1123" s="1">
        <v>0</v>
      </c>
      <c r="U1123" s="2" t="s">
        <v>0</v>
      </c>
      <c r="V1123" s="1">
        <v>0</v>
      </c>
      <c r="W1123" s="1">
        <v>19931034.48</v>
      </c>
      <c r="X1123" s="2" t="s">
        <v>0</v>
      </c>
      <c r="Y1123" s="1">
        <f>+W1123*0.16</f>
        <v>3188965.5168000003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140"/>
      <c r="AK1123" s="1">
        <v>0</v>
      </c>
      <c r="AL1123" s="1">
        <v>0</v>
      </c>
      <c r="AM1123" s="140"/>
      <c r="AN1123" s="140"/>
      <c r="AO1123" s="140"/>
      <c r="AP1123" s="140"/>
    </row>
    <row r="1124" spans="1:42" ht="15" customHeight="1" x14ac:dyDescent="0.25">
      <c r="A1124" s="2" t="s">
        <v>482</v>
      </c>
      <c r="B1124" s="46">
        <v>44339</v>
      </c>
      <c r="C1124" s="2" t="s">
        <v>6</v>
      </c>
      <c r="D1124" s="2" t="s">
        <v>42</v>
      </c>
      <c r="E1124" s="2" t="s">
        <v>215</v>
      </c>
      <c r="F1124" s="59" t="s">
        <v>1020</v>
      </c>
      <c r="G1124" s="2" t="s">
        <v>13</v>
      </c>
      <c r="H1124" s="2"/>
      <c r="I1124" s="2" t="s">
        <v>3145</v>
      </c>
      <c r="J1124" s="1"/>
      <c r="K1124" s="1"/>
      <c r="L1124" s="1"/>
      <c r="M1124" s="1">
        <v>0</v>
      </c>
      <c r="N1124" s="2"/>
      <c r="O1124" s="2" t="s">
        <v>2</v>
      </c>
      <c r="P1124" s="2"/>
      <c r="Q1124" s="1">
        <v>-24459000</v>
      </c>
      <c r="R1124" s="1">
        <v>0</v>
      </c>
      <c r="S1124" s="1">
        <v>-24459000</v>
      </c>
      <c r="T1124" s="1">
        <v>0</v>
      </c>
      <c r="U1124" s="2" t="s">
        <v>0</v>
      </c>
      <c r="V1124" s="1">
        <v>0</v>
      </c>
      <c r="W1124" s="1">
        <v>0</v>
      </c>
      <c r="X1124" s="2" t="s">
        <v>0</v>
      </c>
      <c r="Y1124" s="1">
        <f>+W1124*0.16</f>
        <v>0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140"/>
      <c r="AK1124" s="1">
        <v>0</v>
      </c>
      <c r="AL1124" s="1">
        <v>0</v>
      </c>
      <c r="AM1124" s="140"/>
      <c r="AN1124" s="140"/>
      <c r="AO1124" s="140"/>
      <c r="AP1124" s="140"/>
    </row>
    <row r="1125" spans="1:42" ht="15" customHeight="1" x14ac:dyDescent="0.25">
      <c r="A1125" s="2" t="s">
        <v>483</v>
      </c>
      <c r="B1125" s="47">
        <v>44339</v>
      </c>
      <c r="C1125" s="2" t="s">
        <v>27</v>
      </c>
      <c r="D1125" s="2" t="s">
        <v>42</v>
      </c>
      <c r="E1125" s="2" t="s">
        <v>212</v>
      </c>
      <c r="F1125" s="2" t="s">
        <v>2844</v>
      </c>
      <c r="G1125" s="2" t="s">
        <v>3</v>
      </c>
      <c r="H1125" s="2" t="s">
        <v>3146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770478019.88</v>
      </c>
      <c r="R1125" s="1">
        <v>0</v>
      </c>
      <c r="S1125" s="1">
        <v>531272441.5</v>
      </c>
      <c r="T1125" s="1">
        <v>0</v>
      </c>
      <c r="U1125" s="2" t="s">
        <v>0</v>
      </c>
      <c r="V1125" s="1">
        <v>0</v>
      </c>
      <c r="W1125" s="1">
        <v>206211705.5</v>
      </c>
      <c r="X1125" s="2" t="s">
        <v>9</v>
      </c>
      <c r="Y1125" s="1">
        <v>32993872.880000003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41" t="s">
        <v>1</v>
      </c>
      <c r="AN1125" s="2" t="s">
        <v>1</v>
      </c>
      <c r="AO1125" s="141" t="s">
        <v>1</v>
      </c>
      <c r="AP1125" s="2" t="s">
        <v>1</v>
      </c>
    </row>
    <row r="1126" spans="1:42" ht="15" customHeight="1" x14ac:dyDescent="0.25">
      <c r="A1126" s="2" t="s">
        <v>484</v>
      </c>
      <c r="B1126" s="47">
        <v>44339</v>
      </c>
      <c r="C1126" s="2" t="s">
        <v>27</v>
      </c>
      <c r="D1126" s="2" t="s">
        <v>42</v>
      </c>
      <c r="E1126" s="2" t="s">
        <v>212</v>
      </c>
      <c r="F1126" s="2" t="s">
        <v>2846</v>
      </c>
      <c r="G1126" s="2" t="s">
        <v>3</v>
      </c>
      <c r="H1126" s="2" t="s">
        <v>3147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3148</v>
      </c>
      <c r="P1126" s="2" t="s">
        <v>3149</v>
      </c>
      <c r="Q1126" s="1">
        <v>62901108</v>
      </c>
      <c r="R1126" s="1">
        <v>0</v>
      </c>
      <c r="S1126" s="1">
        <v>2315700</v>
      </c>
      <c r="T1126" s="1">
        <v>52228800</v>
      </c>
      <c r="U1126" s="2" t="s">
        <v>9</v>
      </c>
      <c r="V1126" s="1">
        <v>8356608</v>
      </c>
      <c r="W1126" s="1">
        <v>0</v>
      </c>
      <c r="X1126" s="2" t="s">
        <v>0</v>
      </c>
      <c r="Y1126" s="1">
        <v>0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41" t="s">
        <v>1</v>
      </c>
      <c r="AN1126" s="2" t="s">
        <v>1</v>
      </c>
      <c r="AO1126" s="141" t="s">
        <v>1</v>
      </c>
      <c r="AP1126" s="2" t="s">
        <v>1</v>
      </c>
    </row>
    <row r="1127" spans="1:42" ht="15" customHeight="1" x14ac:dyDescent="0.25">
      <c r="A1127" s="2" t="s">
        <v>485</v>
      </c>
      <c r="B1127" s="47">
        <v>44339</v>
      </c>
      <c r="C1127" s="2" t="s">
        <v>27</v>
      </c>
      <c r="D1127" s="2" t="s">
        <v>42</v>
      </c>
      <c r="E1127" s="2" t="s">
        <v>212</v>
      </c>
      <c r="F1127" s="2" t="s">
        <v>2844</v>
      </c>
      <c r="G1127" s="2" t="s">
        <v>3</v>
      </c>
      <c r="H1127" s="2" t="s">
        <v>3150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2</v>
      </c>
      <c r="P1127" s="2" t="s">
        <v>1</v>
      </c>
      <c r="Q1127" s="1">
        <v>1885541593.8599999</v>
      </c>
      <c r="R1127" s="1">
        <v>0</v>
      </c>
      <c r="S1127" s="1">
        <v>1317784311</v>
      </c>
      <c r="T1127" s="1">
        <v>0</v>
      </c>
      <c r="U1127" s="2" t="s">
        <v>0</v>
      </c>
      <c r="V1127" s="1">
        <v>0</v>
      </c>
      <c r="W1127" s="1">
        <v>489445933.5</v>
      </c>
      <c r="X1127" s="2" t="s">
        <v>9</v>
      </c>
      <c r="Y1127" s="1">
        <v>78311349.359999999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41" t="s">
        <v>1</v>
      </c>
      <c r="AN1127" s="2" t="s">
        <v>1</v>
      </c>
      <c r="AO1127" s="141" t="s">
        <v>1</v>
      </c>
      <c r="AP1127" s="2" t="s">
        <v>1</v>
      </c>
    </row>
    <row r="1128" spans="1:42" ht="15" customHeight="1" x14ac:dyDescent="0.25">
      <c r="A1128" s="2" t="s">
        <v>486</v>
      </c>
      <c r="B1128" s="47">
        <v>44339</v>
      </c>
      <c r="C1128" s="2" t="s">
        <v>35</v>
      </c>
      <c r="D1128" s="2" t="s">
        <v>42</v>
      </c>
      <c r="E1128" s="2" t="s">
        <v>217</v>
      </c>
      <c r="F1128" s="2" t="s">
        <v>3151</v>
      </c>
      <c r="G1128" s="2" t="s">
        <v>3</v>
      </c>
      <c r="H1128" s="2" t="s">
        <v>3152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1">
        <v>604071949.5</v>
      </c>
      <c r="R1128" s="1">
        <v>0</v>
      </c>
      <c r="S1128" s="1">
        <v>567126645.5</v>
      </c>
      <c r="T1128" s="1">
        <v>0</v>
      </c>
      <c r="U1128" s="2" t="s">
        <v>0</v>
      </c>
      <c r="V1128" s="1">
        <v>0</v>
      </c>
      <c r="W1128" s="1">
        <v>31849400</v>
      </c>
      <c r="X1128" s="2" t="s">
        <v>0</v>
      </c>
      <c r="Y1128" s="1">
        <v>5095904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41" t="s">
        <v>1</v>
      </c>
      <c r="AN1128" s="2" t="s">
        <v>1</v>
      </c>
      <c r="AO1128" s="141" t="s">
        <v>1</v>
      </c>
      <c r="AP1128" s="2" t="s">
        <v>1</v>
      </c>
    </row>
    <row r="1129" spans="1:42" ht="15" customHeight="1" x14ac:dyDescent="0.25">
      <c r="A1129" s="2" t="s">
        <v>487</v>
      </c>
      <c r="B1129" s="47">
        <v>44339</v>
      </c>
      <c r="C1129" s="2" t="s">
        <v>6</v>
      </c>
      <c r="D1129" s="2" t="s">
        <v>38</v>
      </c>
      <c r="E1129" s="2" t="s">
        <v>210</v>
      </c>
      <c r="F1129" s="2" t="s">
        <v>3153</v>
      </c>
      <c r="G1129" s="2" t="s">
        <v>3</v>
      </c>
      <c r="H1129" s="2" t="s">
        <v>3154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3155</v>
      </c>
      <c r="P1129" s="2" t="s">
        <v>3156</v>
      </c>
      <c r="Q1129" s="1">
        <v>142248336</v>
      </c>
      <c r="R1129" s="1">
        <v>0</v>
      </c>
      <c r="S1129" s="1">
        <v>134829788</v>
      </c>
      <c r="T1129" s="1">
        <v>6395300</v>
      </c>
      <c r="U1129" s="2" t="s">
        <v>9</v>
      </c>
      <c r="V1129" s="1">
        <v>1023248</v>
      </c>
      <c r="W1129" s="1">
        <v>0</v>
      </c>
      <c r="X1129" s="2" t="s">
        <v>0</v>
      </c>
      <c r="Y1129" s="1">
        <v>0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41" t="s">
        <v>1</v>
      </c>
      <c r="AN1129" s="2" t="s">
        <v>1</v>
      </c>
      <c r="AO1129" s="141" t="s">
        <v>1</v>
      </c>
      <c r="AP1129" s="2" t="s">
        <v>1</v>
      </c>
    </row>
    <row r="1130" spans="1:42" ht="15" customHeight="1" x14ac:dyDescent="0.25">
      <c r="A1130" s="2" t="s">
        <v>488</v>
      </c>
      <c r="B1130" s="47">
        <v>44339</v>
      </c>
      <c r="C1130" s="2" t="s">
        <v>6</v>
      </c>
      <c r="D1130" s="2" t="s">
        <v>38</v>
      </c>
      <c r="E1130" s="2" t="s">
        <v>210</v>
      </c>
      <c r="F1130" s="2" t="s">
        <v>3153</v>
      </c>
      <c r="G1130" s="2" t="s">
        <v>3</v>
      </c>
      <c r="H1130" s="2" t="s">
        <v>3157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355583431.06</v>
      </c>
      <c r="R1130" s="1">
        <v>0</v>
      </c>
      <c r="S1130" s="1">
        <v>293421680.5</v>
      </c>
      <c r="T1130" s="1">
        <v>0</v>
      </c>
      <c r="U1130" s="2" t="s">
        <v>0</v>
      </c>
      <c r="V1130" s="1">
        <v>0</v>
      </c>
      <c r="W1130" s="1">
        <v>53587716</v>
      </c>
      <c r="X1130" s="2" t="s">
        <v>9</v>
      </c>
      <c r="Y1130" s="1">
        <v>8574034.5600000005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41" t="s">
        <v>1</v>
      </c>
      <c r="AN1130" s="2" t="s">
        <v>1</v>
      </c>
      <c r="AO1130" s="141" t="s">
        <v>1</v>
      </c>
      <c r="AP1130" s="2" t="s">
        <v>1</v>
      </c>
    </row>
    <row r="1131" spans="1:42" ht="15" customHeight="1" x14ac:dyDescent="0.25">
      <c r="A1131" s="2" t="s">
        <v>489</v>
      </c>
      <c r="B1131" s="47">
        <v>44339</v>
      </c>
      <c r="C1131" s="2" t="s">
        <v>6</v>
      </c>
      <c r="D1131" s="2" t="s">
        <v>38</v>
      </c>
      <c r="E1131" s="2" t="s">
        <v>210</v>
      </c>
      <c r="F1131" s="2" t="s">
        <v>3153</v>
      </c>
      <c r="G1131" s="2" t="s">
        <v>3</v>
      </c>
      <c r="H1131" s="2" t="s">
        <v>3158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2</v>
      </c>
      <c r="P1131" s="2" t="s">
        <v>1</v>
      </c>
      <c r="Q1131" s="1">
        <v>2376513300.6799998</v>
      </c>
      <c r="R1131" s="1">
        <v>0</v>
      </c>
      <c r="S1131" s="1">
        <v>1802797095.5</v>
      </c>
      <c r="T1131" s="1">
        <v>0</v>
      </c>
      <c r="U1131" s="2" t="s">
        <v>0</v>
      </c>
      <c r="V1131" s="1">
        <v>0</v>
      </c>
      <c r="W1131" s="1">
        <v>494582935.5</v>
      </c>
      <c r="X1131" s="2" t="s">
        <v>9</v>
      </c>
      <c r="Y1131" s="1">
        <v>79133269.680000007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41" t="s">
        <v>1</v>
      </c>
      <c r="AN1131" s="2" t="s">
        <v>1</v>
      </c>
      <c r="AO1131" s="141" t="s">
        <v>1</v>
      </c>
      <c r="AP1131" s="2" t="s">
        <v>1</v>
      </c>
    </row>
    <row r="1132" spans="1:42" ht="15" customHeight="1" x14ac:dyDescent="0.25">
      <c r="A1132" s="2" t="s">
        <v>490</v>
      </c>
      <c r="B1132" s="47">
        <v>44339</v>
      </c>
      <c r="C1132" s="2" t="s">
        <v>27</v>
      </c>
      <c r="D1132" s="2" t="s">
        <v>38</v>
      </c>
      <c r="E1132" s="2" t="s">
        <v>4</v>
      </c>
      <c r="F1132" s="2" t="s">
        <v>2349</v>
      </c>
      <c r="G1132" s="2" t="s">
        <v>3</v>
      </c>
      <c r="H1132" s="2" t="s">
        <v>3159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633352327.6400001</v>
      </c>
      <c r="R1132" s="1">
        <v>0</v>
      </c>
      <c r="S1132" s="1">
        <v>422665735.25</v>
      </c>
      <c r="T1132" s="1">
        <v>0</v>
      </c>
      <c r="U1132" s="2" t="s">
        <v>0</v>
      </c>
      <c r="V1132" s="1">
        <v>0</v>
      </c>
      <c r="W1132" s="1">
        <v>181626372.75</v>
      </c>
      <c r="X1132" s="2" t="s">
        <v>9</v>
      </c>
      <c r="Y1132" s="1">
        <v>29060219.640000001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41" t="s">
        <v>1</v>
      </c>
      <c r="AN1132" s="2" t="s">
        <v>1</v>
      </c>
      <c r="AO1132" s="141" t="s">
        <v>1</v>
      </c>
      <c r="AP1132" s="2" t="s">
        <v>1</v>
      </c>
    </row>
    <row r="1133" spans="1:42" ht="15" customHeight="1" x14ac:dyDescent="0.25">
      <c r="A1133" s="2" t="s">
        <v>491</v>
      </c>
      <c r="B1133" s="47">
        <v>44339</v>
      </c>
      <c r="C1133" s="2" t="s">
        <v>27</v>
      </c>
      <c r="D1133" s="2" t="s">
        <v>38</v>
      </c>
      <c r="E1133" s="2" t="s">
        <v>4</v>
      </c>
      <c r="F1133" s="2" t="s">
        <v>2351</v>
      </c>
      <c r="G1133" s="2" t="s">
        <v>3</v>
      </c>
      <c r="H1133" s="2" t="s">
        <v>3160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982</v>
      </c>
      <c r="P1133" s="2" t="s">
        <v>983</v>
      </c>
      <c r="Q1133" s="1">
        <v>97798454</v>
      </c>
      <c r="R1133" s="1">
        <v>0</v>
      </c>
      <c r="S1133" s="1">
        <v>52916778</v>
      </c>
      <c r="T1133" s="1">
        <v>38691100</v>
      </c>
      <c r="U1133" s="2" t="s">
        <v>9</v>
      </c>
      <c r="V1133" s="1">
        <v>6190576</v>
      </c>
      <c r="W1133" s="1">
        <v>0</v>
      </c>
      <c r="X1133" s="2" t="s">
        <v>0</v>
      </c>
      <c r="Y1133" s="1">
        <v>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41" t="s">
        <v>1</v>
      </c>
      <c r="AN1133" s="2" t="s">
        <v>1</v>
      </c>
      <c r="AO1133" s="141" t="s">
        <v>1</v>
      </c>
      <c r="AP1133" s="2" t="s">
        <v>1</v>
      </c>
    </row>
    <row r="1134" spans="1:42" ht="15" customHeight="1" x14ac:dyDescent="0.25">
      <c r="A1134" s="2" t="s">
        <v>492</v>
      </c>
      <c r="B1134" s="47">
        <v>44339</v>
      </c>
      <c r="C1134" s="2" t="s">
        <v>27</v>
      </c>
      <c r="D1134" s="2" t="s">
        <v>38</v>
      </c>
      <c r="E1134" s="2" t="s">
        <v>4</v>
      </c>
      <c r="F1134" s="2" t="s">
        <v>2349</v>
      </c>
      <c r="G1134" s="2" t="s">
        <v>3</v>
      </c>
      <c r="H1134" s="2" t="s">
        <v>3161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839648097.49000001</v>
      </c>
      <c r="R1134" s="1">
        <v>0</v>
      </c>
      <c r="S1134" s="1">
        <v>593459635.5</v>
      </c>
      <c r="T1134" s="1">
        <v>0</v>
      </c>
      <c r="U1134" s="2" t="s">
        <v>0</v>
      </c>
      <c r="V1134" s="1">
        <v>0</v>
      </c>
      <c r="W1134" s="1">
        <v>212231432.75</v>
      </c>
      <c r="X1134" s="2" t="s">
        <v>9</v>
      </c>
      <c r="Y1134" s="1">
        <v>33957029.239999995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41" t="s">
        <v>1</v>
      </c>
      <c r="AN1134" s="2" t="s">
        <v>1</v>
      </c>
      <c r="AO1134" s="141" t="s">
        <v>1</v>
      </c>
      <c r="AP1134" s="2" t="s">
        <v>1</v>
      </c>
    </row>
    <row r="1135" spans="1:42" ht="15" customHeight="1" x14ac:dyDescent="0.25">
      <c r="A1135" s="2" t="s">
        <v>493</v>
      </c>
      <c r="B1135" s="47">
        <v>44339</v>
      </c>
      <c r="C1135" s="2" t="s">
        <v>35</v>
      </c>
      <c r="D1135" s="2" t="s">
        <v>38</v>
      </c>
      <c r="E1135" s="2" t="s">
        <v>208</v>
      </c>
      <c r="F1135" s="2" t="s">
        <v>2080</v>
      </c>
      <c r="G1135" s="2" t="s">
        <v>3</v>
      </c>
      <c r="H1135" s="2" t="s">
        <v>3162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802258045.5</v>
      </c>
      <c r="R1135" s="1">
        <v>0</v>
      </c>
      <c r="S1135" s="1">
        <v>776086357.5</v>
      </c>
      <c r="T1135" s="1">
        <v>0</v>
      </c>
      <c r="U1135" s="2" t="s">
        <v>0</v>
      </c>
      <c r="V1135" s="1">
        <v>0</v>
      </c>
      <c r="W1135" s="1">
        <v>22561800</v>
      </c>
      <c r="X1135" s="2" t="s">
        <v>0</v>
      </c>
      <c r="Y1135" s="1">
        <v>3609888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41" t="s">
        <v>1</v>
      </c>
      <c r="AN1135" s="2" t="s">
        <v>1</v>
      </c>
      <c r="AO1135" s="141" t="s">
        <v>1</v>
      </c>
      <c r="AP1135" s="2" t="s">
        <v>1</v>
      </c>
    </row>
    <row r="1136" spans="1:42" ht="15" customHeight="1" x14ac:dyDescent="0.25">
      <c r="A1136" s="2" t="s">
        <v>494</v>
      </c>
      <c r="B1136" s="47">
        <v>44339</v>
      </c>
      <c r="C1136" s="2" t="s">
        <v>6</v>
      </c>
      <c r="D1136" s="2" t="s">
        <v>33</v>
      </c>
      <c r="E1136" s="2" t="s">
        <v>204</v>
      </c>
      <c r="F1136" s="2" t="s">
        <v>1526</v>
      </c>
      <c r="G1136" s="2" t="s">
        <v>13</v>
      </c>
      <c r="H1136" s="2" t="s">
        <v>1</v>
      </c>
      <c r="I1136" s="1" t="s">
        <v>1291</v>
      </c>
      <c r="J1136" s="1" t="s">
        <v>1</v>
      </c>
      <c r="K1136" s="1" t="s">
        <v>3163</v>
      </c>
      <c r="L1136" s="1" t="s">
        <v>3137</v>
      </c>
      <c r="M1136" s="1">
        <v>30745335</v>
      </c>
      <c r="N1136" s="2" t="s">
        <v>12</v>
      </c>
      <c r="O1136" s="2" t="s">
        <v>3164</v>
      </c>
      <c r="P1136" s="2" t="s">
        <v>3165</v>
      </c>
      <c r="Q1136" s="1">
        <v>-5642000</v>
      </c>
      <c r="R1136" s="1">
        <v>0</v>
      </c>
      <c r="S1136" s="1">
        <v>-5642000</v>
      </c>
      <c r="T1136" s="1">
        <v>0</v>
      </c>
      <c r="U1136" s="2" t="s">
        <v>0</v>
      </c>
      <c r="V1136" s="1">
        <v>0</v>
      </c>
      <c r="W1136" s="1">
        <v>0</v>
      </c>
      <c r="X1136" s="2" t="s">
        <v>0</v>
      </c>
      <c r="Y1136" s="1">
        <v>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41" t="s">
        <v>1</v>
      </c>
      <c r="AN1136" s="2" t="s">
        <v>1</v>
      </c>
      <c r="AO1136" s="141" t="s">
        <v>1</v>
      </c>
      <c r="AP1136" s="2" t="s">
        <v>1</v>
      </c>
    </row>
    <row r="1137" spans="1:42" ht="15" customHeight="1" x14ac:dyDescent="0.25">
      <c r="A1137" s="2" t="s">
        <v>495</v>
      </c>
      <c r="B1137" s="47">
        <v>44339</v>
      </c>
      <c r="C1137" s="2" t="s">
        <v>6</v>
      </c>
      <c r="D1137" s="2" t="s">
        <v>33</v>
      </c>
      <c r="E1137" s="2" t="s">
        <v>204</v>
      </c>
      <c r="F1137" s="2" t="s">
        <v>1526</v>
      </c>
      <c r="G1137" s="2" t="s">
        <v>3</v>
      </c>
      <c r="H1137" s="2" t="s">
        <v>3166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3290631247.7599998</v>
      </c>
      <c r="R1137" s="1">
        <v>0</v>
      </c>
      <c r="S1137" s="1">
        <v>2545626107</v>
      </c>
      <c r="T1137" s="1">
        <v>0</v>
      </c>
      <c r="U1137" s="2" t="s">
        <v>0</v>
      </c>
      <c r="V1137" s="1">
        <v>0</v>
      </c>
      <c r="W1137" s="1">
        <v>642245811</v>
      </c>
      <c r="X1137" s="2" t="s">
        <v>0</v>
      </c>
      <c r="Y1137" s="1">
        <v>102759329.75999999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41" t="s">
        <v>1</v>
      </c>
      <c r="AN1137" s="2" t="s">
        <v>1</v>
      </c>
      <c r="AO1137" s="141" t="s">
        <v>1</v>
      </c>
      <c r="AP1137" s="2" t="s">
        <v>1</v>
      </c>
    </row>
    <row r="1138" spans="1:42" ht="15" customHeight="1" x14ac:dyDescent="0.25">
      <c r="A1138" s="2" t="s">
        <v>496</v>
      </c>
      <c r="B1138" s="47">
        <v>44339</v>
      </c>
      <c r="C1138" s="2" t="s">
        <v>27</v>
      </c>
      <c r="D1138" s="2" t="s">
        <v>33</v>
      </c>
      <c r="E1138" s="2" t="s">
        <v>32</v>
      </c>
      <c r="F1138" s="2" t="s">
        <v>2624</v>
      </c>
      <c r="G1138" s="2" t="s">
        <v>3</v>
      </c>
      <c r="H1138" s="2" t="s">
        <v>3167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728345910.5</v>
      </c>
      <c r="R1138" s="1">
        <v>0</v>
      </c>
      <c r="S1138" s="1">
        <v>545377834.5</v>
      </c>
      <c r="T1138" s="1">
        <v>0</v>
      </c>
      <c r="U1138" s="2" t="s">
        <v>0</v>
      </c>
      <c r="V1138" s="1">
        <v>0</v>
      </c>
      <c r="W1138" s="1">
        <v>157731100</v>
      </c>
      <c r="X1138" s="2" t="s">
        <v>9</v>
      </c>
      <c r="Y1138" s="1">
        <v>25236976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41" t="s">
        <v>1</v>
      </c>
      <c r="AN1138" s="2" t="s">
        <v>1</v>
      </c>
      <c r="AO1138" s="141" t="s">
        <v>1</v>
      </c>
      <c r="AP1138" s="2" t="s">
        <v>1</v>
      </c>
    </row>
    <row r="1139" spans="1:42" ht="15" customHeight="1" x14ac:dyDescent="0.25">
      <c r="A1139" s="2" t="s">
        <v>497</v>
      </c>
      <c r="B1139" s="47">
        <v>44339</v>
      </c>
      <c r="C1139" s="2" t="s">
        <v>27</v>
      </c>
      <c r="D1139" s="2" t="s">
        <v>33</v>
      </c>
      <c r="E1139" s="2" t="s">
        <v>32</v>
      </c>
      <c r="F1139" s="2" t="s">
        <v>3168</v>
      </c>
      <c r="G1139" s="2" t="s">
        <v>3</v>
      </c>
      <c r="H1139" s="2" t="s">
        <v>3169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3170</v>
      </c>
      <c r="P1139" s="2" t="s">
        <v>3171</v>
      </c>
      <c r="Q1139" s="1">
        <v>87660110.5</v>
      </c>
      <c r="R1139" s="1">
        <v>0</v>
      </c>
      <c r="S1139" s="1">
        <v>82017986.5</v>
      </c>
      <c r="T1139" s="1">
        <v>4863900</v>
      </c>
      <c r="U1139" s="2" t="s">
        <v>9</v>
      </c>
      <c r="V1139" s="1">
        <v>778224</v>
      </c>
      <c r="W1139" s="1">
        <v>0</v>
      </c>
      <c r="X1139" s="2" t="s">
        <v>0</v>
      </c>
      <c r="Y1139" s="1">
        <v>0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41" t="s">
        <v>1</v>
      </c>
      <c r="AN1139" s="2" t="s">
        <v>1</v>
      </c>
      <c r="AO1139" s="141" t="s">
        <v>1</v>
      </c>
      <c r="AP1139" s="2" t="s">
        <v>1</v>
      </c>
    </row>
    <row r="1140" spans="1:42" ht="15" customHeight="1" x14ac:dyDescent="0.25">
      <c r="A1140" s="2" t="s">
        <v>498</v>
      </c>
      <c r="B1140" s="47">
        <v>44339</v>
      </c>
      <c r="C1140" s="2" t="s">
        <v>27</v>
      </c>
      <c r="D1140" s="2" t="s">
        <v>33</v>
      </c>
      <c r="E1140" s="2" t="s">
        <v>32</v>
      </c>
      <c r="F1140" s="2" t="s">
        <v>3168</v>
      </c>
      <c r="G1140" s="2" t="s">
        <v>3</v>
      </c>
      <c r="H1140" s="2" t="s">
        <v>3172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2468</v>
      </c>
      <c r="P1140" s="2" t="s">
        <v>2469</v>
      </c>
      <c r="Q1140" s="1">
        <v>6986470</v>
      </c>
      <c r="R1140" s="1">
        <v>0</v>
      </c>
      <c r="S1140" s="1">
        <v>3345520</v>
      </c>
      <c r="T1140" s="1">
        <v>3138750</v>
      </c>
      <c r="U1140" s="2" t="s">
        <v>9</v>
      </c>
      <c r="V1140" s="1">
        <v>502200</v>
      </c>
      <c r="W1140" s="1">
        <v>0</v>
      </c>
      <c r="X1140" s="2" t="s">
        <v>0</v>
      </c>
      <c r="Y1140" s="1">
        <v>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41" t="s">
        <v>1</v>
      </c>
      <c r="AN1140" s="2" t="s">
        <v>1</v>
      </c>
      <c r="AO1140" s="141" t="s">
        <v>1</v>
      </c>
      <c r="AP1140" s="2" t="s">
        <v>1</v>
      </c>
    </row>
    <row r="1141" spans="1:42" ht="15" customHeight="1" x14ac:dyDescent="0.25">
      <c r="A1141" s="2" t="s">
        <v>499</v>
      </c>
      <c r="B1141" s="47">
        <v>44339</v>
      </c>
      <c r="C1141" s="2" t="s">
        <v>27</v>
      </c>
      <c r="D1141" s="2" t="s">
        <v>33</v>
      </c>
      <c r="E1141" s="2" t="s">
        <v>32</v>
      </c>
      <c r="F1141" s="2" t="s">
        <v>2624</v>
      </c>
      <c r="G1141" s="2" t="s">
        <v>3</v>
      </c>
      <c r="H1141" s="2" t="s">
        <v>3173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1541201625.4244001</v>
      </c>
      <c r="R1141" s="1">
        <v>0</v>
      </c>
      <c r="S1141" s="1">
        <v>881215091.75000012</v>
      </c>
      <c r="T1141" s="1">
        <v>0</v>
      </c>
      <c r="U1141" s="2" t="s">
        <v>0</v>
      </c>
      <c r="V1141" s="1">
        <v>0</v>
      </c>
      <c r="W1141" s="1">
        <v>568953908.34000003</v>
      </c>
      <c r="X1141" s="2" t="s">
        <v>9</v>
      </c>
      <c r="Y1141" s="1">
        <v>91032625.334400013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41" t="s">
        <v>1</v>
      </c>
      <c r="AN1141" s="2" t="s">
        <v>1</v>
      </c>
      <c r="AO1141" s="141" t="s">
        <v>1</v>
      </c>
      <c r="AP1141" s="2" t="s">
        <v>1</v>
      </c>
    </row>
    <row r="1142" spans="1:42" ht="15" customHeight="1" x14ac:dyDescent="0.25">
      <c r="A1142" s="2" t="s">
        <v>500</v>
      </c>
      <c r="B1142" s="47">
        <v>44339</v>
      </c>
      <c r="C1142" s="2" t="s">
        <v>6</v>
      </c>
      <c r="D1142" s="2" t="s">
        <v>26</v>
      </c>
      <c r="E1142" s="2" t="s">
        <v>198</v>
      </c>
      <c r="F1142" s="2" t="s">
        <v>2719</v>
      </c>
      <c r="G1142" s="2" t="s">
        <v>3</v>
      </c>
      <c r="H1142" s="2" t="s">
        <v>3174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4169831509.2699995</v>
      </c>
      <c r="R1142" s="1">
        <v>0</v>
      </c>
      <c r="S1142" s="1">
        <v>3038019295.25</v>
      </c>
      <c r="T1142" s="1">
        <v>0</v>
      </c>
      <c r="U1142" s="2" t="s">
        <v>0</v>
      </c>
      <c r="V1142" s="1">
        <v>0</v>
      </c>
      <c r="W1142" s="1">
        <v>975700184.5</v>
      </c>
      <c r="X1142" s="2" t="s">
        <v>9</v>
      </c>
      <c r="Y1142" s="1">
        <v>156112029.51999998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41" t="s">
        <v>1</v>
      </c>
      <c r="AN1142" s="2" t="s">
        <v>1</v>
      </c>
      <c r="AO1142" s="141" t="s">
        <v>1</v>
      </c>
      <c r="AP1142" s="2" t="s">
        <v>1</v>
      </c>
    </row>
    <row r="1143" spans="1:42" ht="15" customHeight="1" x14ac:dyDescent="0.25">
      <c r="A1143" s="2" t="s">
        <v>501</v>
      </c>
      <c r="B1143" s="47">
        <v>44339</v>
      </c>
      <c r="C1143" s="2" t="s">
        <v>27</v>
      </c>
      <c r="D1143" s="2" t="s">
        <v>26</v>
      </c>
      <c r="E1143" s="2" t="s">
        <v>251</v>
      </c>
      <c r="F1143" s="2" t="s">
        <v>2318</v>
      </c>
      <c r="G1143" s="2" t="s">
        <v>3</v>
      </c>
      <c r="H1143" s="2" t="s">
        <v>3175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1792518939.3663998</v>
      </c>
      <c r="R1143" s="1">
        <v>0</v>
      </c>
      <c r="S1143" s="1">
        <v>1077374021.5</v>
      </c>
      <c r="T1143" s="1">
        <v>0</v>
      </c>
      <c r="U1143" s="2" t="s">
        <v>0</v>
      </c>
      <c r="V1143" s="1">
        <v>0</v>
      </c>
      <c r="W1143" s="1">
        <v>616504239.53999996</v>
      </c>
      <c r="X1143" s="2" t="s">
        <v>9</v>
      </c>
      <c r="Y1143" s="1">
        <v>98640678.326399997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41" t="s">
        <v>1</v>
      </c>
      <c r="AN1143" s="2" t="s">
        <v>1</v>
      </c>
      <c r="AO1143" s="141" t="s">
        <v>1</v>
      </c>
      <c r="AP1143" s="2" t="s">
        <v>1</v>
      </c>
    </row>
    <row r="1144" spans="1:42" ht="15" customHeight="1" x14ac:dyDescent="0.25">
      <c r="A1144" s="2" t="s">
        <v>502</v>
      </c>
      <c r="B1144" s="47">
        <v>44339</v>
      </c>
      <c r="C1144" s="2" t="s">
        <v>6</v>
      </c>
      <c r="D1144" s="2" t="s">
        <v>24</v>
      </c>
      <c r="E1144" s="2" t="s">
        <v>194</v>
      </c>
      <c r="F1144" s="2" t="s">
        <v>1503</v>
      </c>
      <c r="G1144" s="2" t="s">
        <v>3</v>
      </c>
      <c r="H1144" s="2" t="s">
        <v>3176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3177</v>
      </c>
      <c r="P1144" s="2" t="s">
        <v>3178</v>
      </c>
      <c r="Q1144" s="1">
        <v>18062041.5</v>
      </c>
      <c r="R1144" s="1">
        <v>0</v>
      </c>
      <c r="S1144" s="1">
        <v>14976673.5</v>
      </c>
      <c r="T1144" s="1">
        <v>2659800</v>
      </c>
      <c r="U1144" s="2" t="s">
        <v>9</v>
      </c>
      <c r="V1144" s="1">
        <v>425568</v>
      </c>
      <c r="W1144" s="1">
        <v>0</v>
      </c>
      <c r="X1144" s="2" t="s">
        <v>0</v>
      </c>
      <c r="Y1144" s="1">
        <v>0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41" t="s">
        <v>1</v>
      </c>
      <c r="AN1144" s="2" t="s">
        <v>1</v>
      </c>
      <c r="AO1144" s="141" t="s">
        <v>1</v>
      </c>
      <c r="AP1144" s="2" t="s">
        <v>1</v>
      </c>
    </row>
    <row r="1145" spans="1:42" ht="15" customHeight="1" x14ac:dyDescent="0.25">
      <c r="A1145" s="2" t="s">
        <v>503</v>
      </c>
      <c r="B1145" s="47">
        <v>44339</v>
      </c>
      <c r="C1145" s="2" t="s">
        <v>6</v>
      </c>
      <c r="D1145" s="2" t="s">
        <v>24</v>
      </c>
      <c r="E1145" s="2" t="s">
        <v>194</v>
      </c>
      <c r="F1145" s="2" t="s">
        <v>1503</v>
      </c>
      <c r="G1145" s="2" t="s">
        <v>3</v>
      </c>
      <c r="H1145" s="2" t="s">
        <v>3179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3180</v>
      </c>
      <c r="P1145" s="2" t="s">
        <v>3181</v>
      </c>
      <c r="Q1145" s="1">
        <v>32565655</v>
      </c>
      <c r="R1145" s="1">
        <v>0</v>
      </c>
      <c r="S1145" s="1">
        <v>32565655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41" t="s">
        <v>1</v>
      </c>
      <c r="AN1145" s="2" t="s">
        <v>1</v>
      </c>
      <c r="AO1145" s="141" t="s">
        <v>1</v>
      </c>
      <c r="AP1145" s="2" t="s">
        <v>1</v>
      </c>
    </row>
    <row r="1146" spans="1:42" ht="15" customHeight="1" x14ac:dyDescent="0.25">
      <c r="A1146" s="2" t="s">
        <v>504</v>
      </c>
      <c r="B1146" s="47">
        <v>44339</v>
      </c>
      <c r="C1146" s="2" t="s">
        <v>6</v>
      </c>
      <c r="D1146" s="2" t="s">
        <v>24</v>
      </c>
      <c r="E1146" s="2" t="s">
        <v>194</v>
      </c>
      <c r="F1146" s="2" t="s">
        <v>1503</v>
      </c>
      <c r="G1146" s="2" t="s">
        <v>3</v>
      </c>
      <c r="H1146" s="2" t="s">
        <v>3182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1262428439.8399999</v>
      </c>
      <c r="R1146" s="1">
        <v>0</v>
      </c>
      <c r="S1146" s="1">
        <v>805623022</v>
      </c>
      <c r="T1146" s="1">
        <v>0</v>
      </c>
      <c r="U1146" s="2" t="s">
        <v>0</v>
      </c>
      <c r="V1146" s="1">
        <v>0</v>
      </c>
      <c r="W1146" s="1">
        <v>393797774</v>
      </c>
      <c r="X1146" s="2" t="s">
        <v>0</v>
      </c>
      <c r="Y1146" s="1">
        <v>63007643.840000004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41" t="s">
        <v>1</v>
      </c>
      <c r="AN1146" s="2" t="s">
        <v>1</v>
      </c>
      <c r="AO1146" s="141" t="s">
        <v>1</v>
      </c>
      <c r="AP1146" s="2" t="s">
        <v>1</v>
      </c>
    </row>
    <row r="1147" spans="1:42" ht="15" customHeight="1" x14ac:dyDescent="0.25">
      <c r="A1147" s="2" t="s">
        <v>505</v>
      </c>
      <c r="B1147" s="47">
        <v>44339</v>
      </c>
      <c r="C1147" s="2" t="s">
        <v>6</v>
      </c>
      <c r="D1147" s="2" t="s">
        <v>24</v>
      </c>
      <c r="E1147" s="2" t="s">
        <v>194</v>
      </c>
      <c r="F1147" s="2" t="s">
        <v>1503</v>
      </c>
      <c r="G1147" s="2" t="s">
        <v>3</v>
      </c>
      <c r="H1147" s="2" t="s">
        <v>3183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1521762218.8000002</v>
      </c>
      <c r="R1147" s="1">
        <v>0</v>
      </c>
      <c r="S1147" s="1">
        <v>1175389925</v>
      </c>
      <c r="T1147" s="1">
        <v>0</v>
      </c>
      <c r="U1147" s="2" t="s">
        <v>0</v>
      </c>
      <c r="V1147" s="1">
        <v>0</v>
      </c>
      <c r="W1147" s="1">
        <v>298596805</v>
      </c>
      <c r="X1147" s="2" t="s">
        <v>9</v>
      </c>
      <c r="Y1147" s="1">
        <v>47775488.800000004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41" t="s">
        <v>1</v>
      </c>
      <c r="AN1147" s="2" t="s">
        <v>1</v>
      </c>
      <c r="AO1147" s="141" t="s">
        <v>1</v>
      </c>
      <c r="AP1147" s="2" t="s">
        <v>1</v>
      </c>
    </row>
    <row r="1148" spans="1:42" ht="15" customHeight="1" x14ac:dyDescent="0.25">
      <c r="A1148" s="2" t="s">
        <v>506</v>
      </c>
      <c r="B1148" s="47">
        <v>44339</v>
      </c>
      <c r="C1148" s="2" t="s">
        <v>6</v>
      </c>
      <c r="D1148" s="2" t="s">
        <v>24</v>
      </c>
      <c r="E1148" s="2" t="s">
        <v>194</v>
      </c>
      <c r="F1148" s="2" t="s">
        <v>1503</v>
      </c>
      <c r="G1148" s="2" t="s">
        <v>3</v>
      </c>
      <c r="H1148" s="2" t="s">
        <v>3184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346228429.80000001</v>
      </c>
      <c r="R1148" s="1">
        <v>0</v>
      </c>
      <c r="S1148" s="1">
        <v>247441635</v>
      </c>
      <c r="T1148" s="1">
        <v>0</v>
      </c>
      <c r="U1148" s="2" t="s">
        <v>0</v>
      </c>
      <c r="V1148" s="1">
        <v>0</v>
      </c>
      <c r="W1148" s="1">
        <v>85161030</v>
      </c>
      <c r="X1148" s="2" t="s">
        <v>9</v>
      </c>
      <c r="Y1148" s="1">
        <v>13625764.800000001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41" t="s">
        <v>1</v>
      </c>
      <c r="AN1148" s="2" t="s">
        <v>1</v>
      </c>
      <c r="AO1148" s="141" t="s">
        <v>1</v>
      </c>
      <c r="AP1148" s="2" t="s">
        <v>1</v>
      </c>
    </row>
    <row r="1149" spans="1:42" ht="15" customHeight="1" x14ac:dyDescent="0.25">
      <c r="A1149" s="2" t="s">
        <v>507</v>
      </c>
      <c r="B1149" s="47">
        <v>44339</v>
      </c>
      <c r="C1149" s="2" t="s">
        <v>27</v>
      </c>
      <c r="D1149" s="2" t="s">
        <v>24</v>
      </c>
      <c r="E1149" s="2" t="s">
        <v>356</v>
      </c>
      <c r="F1149" s="2" t="s">
        <v>1153</v>
      </c>
      <c r="G1149" s="2" t="s">
        <v>3</v>
      </c>
      <c r="H1149" s="2" t="s">
        <v>3185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1223637072.8044</v>
      </c>
      <c r="R1149" s="1">
        <v>0</v>
      </c>
      <c r="S1149" s="1">
        <v>942248179.00000012</v>
      </c>
      <c r="T1149" s="1">
        <v>0</v>
      </c>
      <c r="U1149" s="2" t="s">
        <v>0</v>
      </c>
      <c r="V1149" s="1">
        <v>0</v>
      </c>
      <c r="W1149" s="1">
        <v>242576632.59</v>
      </c>
      <c r="X1149" s="2" t="s">
        <v>0</v>
      </c>
      <c r="Y1149" s="1">
        <v>38812261.214399993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41" t="s">
        <v>1</v>
      </c>
      <c r="AN1149" s="2" t="s">
        <v>1</v>
      </c>
      <c r="AO1149" s="141" t="s">
        <v>1</v>
      </c>
      <c r="AP1149" s="2" t="s">
        <v>1</v>
      </c>
    </row>
    <row r="1150" spans="1:42" ht="15" customHeight="1" x14ac:dyDescent="0.25">
      <c r="A1150" s="2" t="s">
        <v>508</v>
      </c>
      <c r="B1150" s="47">
        <v>44339</v>
      </c>
      <c r="C1150" s="2" t="s">
        <v>6</v>
      </c>
      <c r="D1150" s="2" t="s">
        <v>22</v>
      </c>
      <c r="E1150" s="2" t="s">
        <v>192</v>
      </c>
      <c r="F1150" s="2" t="s">
        <v>1044</v>
      </c>
      <c r="G1150" s="2" t="s">
        <v>13</v>
      </c>
      <c r="H1150" s="2" t="s">
        <v>1</v>
      </c>
      <c r="I1150" s="1" t="s">
        <v>1090</v>
      </c>
      <c r="J1150" s="1" t="s">
        <v>1</v>
      </c>
      <c r="K1150" s="1" t="s">
        <v>3186</v>
      </c>
      <c r="L1150" s="1" t="s">
        <v>2871</v>
      </c>
      <c r="M1150" s="1">
        <v>141887790</v>
      </c>
      <c r="N1150" s="2" t="s">
        <v>12</v>
      </c>
      <c r="O1150" s="2" t="s">
        <v>3187</v>
      </c>
      <c r="P1150" s="2" t="s">
        <v>3188</v>
      </c>
      <c r="Q1150" s="1">
        <v>-13351500</v>
      </c>
      <c r="R1150" s="1">
        <v>0</v>
      </c>
      <c r="S1150" s="1">
        <v>-13351500</v>
      </c>
      <c r="T1150" s="1">
        <v>0</v>
      </c>
      <c r="U1150" s="2" t="s">
        <v>0</v>
      </c>
      <c r="V1150" s="1">
        <v>0</v>
      </c>
      <c r="W1150" s="1">
        <v>0</v>
      </c>
      <c r="X1150" s="2" t="s">
        <v>0</v>
      </c>
      <c r="Y1150" s="1">
        <v>0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41" t="s">
        <v>1</v>
      </c>
      <c r="AN1150" s="2" t="s">
        <v>1</v>
      </c>
      <c r="AO1150" s="141" t="s">
        <v>1</v>
      </c>
      <c r="AP1150" s="2" t="s">
        <v>1</v>
      </c>
    </row>
    <row r="1151" spans="1:42" ht="15" customHeight="1" x14ac:dyDescent="0.25">
      <c r="A1151" s="2" t="s">
        <v>509</v>
      </c>
      <c r="B1151" s="47">
        <v>44339</v>
      </c>
      <c r="C1151" s="2" t="s">
        <v>6</v>
      </c>
      <c r="D1151" s="2" t="s">
        <v>22</v>
      </c>
      <c r="E1151" s="2" t="s">
        <v>192</v>
      </c>
      <c r="F1151" s="2" t="s">
        <v>1044</v>
      </c>
      <c r="G1151" s="2" t="s">
        <v>3</v>
      </c>
      <c r="H1151" s="2" t="s">
        <v>3189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1">
        <v>3210895974.5899997</v>
      </c>
      <c r="R1151" s="1">
        <v>0</v>
      </c>
      <c r="S1151" s="1">
        <v>2390095795.25</v>
      </c>
      <c r="T1151" s="1">
        <v>0</v>
      </c>
      <c r="U1151" s="2" t="s">
        <v>0</v>
      </c>
      <c r="V1151" s="1">
        <v>0</v>
      </c>
      <c r="W1151" s="1">
        <v>707586361.5</v>
      </c>
      <c r="X1151" s="2" t="s">
        <v>0</v>
      </c>
      <c r="Y1151" s="1">
        <v>113213817.84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41" t="s">
        <v>1</v>
      </c>
      <c r="AN1151" s="2" t="s">
        <v>1</v>
      </c>
      <c r="AO1151" s="141" t="s">
        <v>1</v>
      </c>
      <c r="AP1151" s="2" t="s">
        <v>1</v>
      </c>
    </row>
    <row r="1152" spans="1:42" ht="15" customHeight="1" x14ac:dyDescent="0.25">
      <c r="A1152" s="2" t="s">
        <v>510</v>
      </c>
      <c r="B1152" s="47">
        <v>44339</v>
      </c>
      <c r="C1152" s="2" t="s">
        <v>27</v>
      </c>
      <c r="D1152" s="2" t="s">
        <v>973</v>
      </c>
      <c r="E1152" s="2" t="s">
        <v>985</v>
      </c>
      <c r="F1152" s="2" t="s">
        <v>3190</v>
      </c>
      <c r="G1152" s="2" t="s">
        <v>3</v>
      </c>
      <c r="H1152" s="2" t="s">
        <v>3191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323853652</v>
      </c>
      <c r="R1152" s="1">
        <v>0</v>
      </c>
      <c r="S1152" s="1">
        <v>70382400</v>
      </c>
      <c r="T1152" s="1">
        <v>0</v>
      </c>
      <c r="U1152" s="2" t="s">
        <v>0</v>
      </c>
      <c r="V1152" s="1">
        <v>0</v>
      </c>
      <c r="W1152" s="1">
        <v>218509700</v>
      </c>
      <c r="X1152" s="2" t="s">
        <v>9</v>
      </c>
      <c r="Y1152" s="1">
        <v>34961552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41" t="s">
        <v>1</v>
      </c>
      <c r="AN1152" s="2" t="s">
        <v>1</v>
      </c>
      <c r="AO1152" s="141" t="s">
        <v>1</v>
      </c>
      <c r="AP1152" s="2" t="s">
        <v>1</v>
      </c>
    </row>
    <row r="1153" spans="1:44" ht="15" customHeight="1" x14ac:dyDescent="0.25">
      <c r="A1153" s="2" t="s">
        <v>511</v>
      </c>
      <c r="B1153" s="47">
        <v>44339</v>
      </c>
      <c r="C1153" s="2" t="s">
        <v>6</v>
      </c>
      <c r="D1153" s="2" t="s">
        <v>973</v>
      </c>
      <c r="E1153" s="2" t="s">
        <v>974</v>
      </c>
      <c r="F1153" s="2" t="s">
        <v>956</v>
      </c>
      <c r="G1153" s="2" t="s">
        <v>13</v>
      </c>
      <c r="H1153" s="2" t="s">
        <v>1</v>
      </c>
      <c r="I1153" s="1" t="s">
        <v>1181</v>
      </c>
      <c r="J1153" s="1" t="s">
        <v>1</v>
      </c>
      <c r="K1153" s="1" t="s">
        <v>3192</v>
      </c>
      <c r="L1153" s="1" t="s">
        <v>3137</v>
      </c>
      <c r="M1153" s="1">
        <v>33714484</v>
      </c>
      <c r="N1153" s="2" t="s">
        <v>12</v>
      </c>
      <c r="O1153" s="2" t="s">
        <v>3193</v>
      </c>
      <c r="P1153" s="2" t="s">
        <v>3194</v>
      </c>
      <c r="Q1153" s="1">
        <v>-6720800</v>
      </c>
      <c r="R1153" s="1">
        <v>0</v>
      </c>
      <c r="S1153" s="1">
        <v>-6720800</v>
      </c>
      <c r="T1153" s="1">
        <v>0</v>
      </c>
      <c r="U1153" s="2" t="s">
        <v>0</v>
      </c>
      <c r="V1153" s="1">
        <v>0</v>
      </c>
      <c r="W1153" s="1">
        <v>0</v>
      </c>
      <c r="X1153" s="2" t="s">
        <v>0</v>
      </c>
      <c r="Y1153" s="1">
        <v>0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41" t="s">
        <v>1</v>
      </c>
      <c r="AN1153" s="2" t="s">
        <v>1</v>
      </c>
      <c r="AO1153" s="141" t="s">
        <v>1</v>
      </c>
      <c r="AP1153" s="2" t="s">
        <v>1</v>
      </c>
    </row>
    <row r="1154" spans="1:44" ht="15" customHeight="1" x14ac:dyDescent="0.25">
      <c r="A1154" s="2" t="s">
        <v>512</v>
      </c>
      <c r="B1154" s="47">
        <v>44339</v>
      </c>
      <c r="C1154" s="2" t="s">
        <v>6</v>
      </c>
      <c r="D1154" s="2" t="s">
        <v>973</v>
      </c>
      <c r="E1154" s="2" t="s">
        <v>974</v>
      </c>
      <c r="F1154" s="2" t="s">
        <v>956</v>
      </c>
      <c r="G1154" s="2" t="s">
        <v>3</v>
      </c>
      <c r="H1154" s="2" t="s">
        <v>3195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2936721032.6959996</v>
      </c>
      <c r="R1154" s="1">
        <v>0</v>
      </c>
      <c r="S1154" s="1">
        <v>2310892136.25</v>
      </c>
      <c r="T1154" s="1">
        <v>0</v>
      </c>
      <c r="U1154" s="2" t="s">
        <v>0</v>
      </c>
      <c r="V1154" s="1">
        <v>0</v>
      </c>
      <c r="W1154" s="1">
        <v>539507669.35000002</v>
      </c>
      <c r="X1154" s="2" t="s">
        <v>9</v>
      </c>
      <c r="Y1154" s="1">
        <v>86321227.096000001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41" t="s">
        <v>1</v>
      </c>
      <c r="AN1154" s="2" t="s">
        <v>1</v>
      </c>
      <c r="AO1154" s="141" t="s">
        <v>1</v>
      </c>
      <c r="AP1154" s="2" t="s">
        <v>1</v>
      </c>
    </row>
    <row r="1155" spans="1:44" ht="15" customHeight="1" x14ac:dyDescent="0.25">
      <c r="A1155" s="2" t="s">
        <v>513</v>
      </c>
      <c r="B1155" s="47">
        <v>44339</v>
      </c>
      <c r="C1155" s="2" t="s">
        <v>6</v>
      </c>
      <c r="D1155" s="2" t="s">
        <v>19</v>
      </c>
      <c r="E1155" s="2" t="s">
        <v>185</v>
      </c>
      <c r="F1155" s="2" t="s">
        <v>986</v>
      </c>
      <c r="G1155" s="2" t="s">
        <v>3</v>
      </c>
      <c r="H1155" s="2" t="s">
        <v>3196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2983498743.1599998</v>
      </c>
      <c r="R1155" s="1">
        <v>0</v>
      </c>
      <c r="S1155" s="1">
        <v>2259021307.5</v>
      </c>
      <c r="T1155" s="1">
        <v>0</v>
      </c>
      <c r="U1155" s="2" t="s">
        <v>0</v>
      </c>
      <c r="V1155" s="1">
        <v>0</v>
      </c>
      <c r="W1155" s="1">
        <v>624549513.5</v>
      </c>
      <c r="X1155" s="2" t="s">
        <v>9</v>
      </c>
      <c r="Y1155" s="1">
        <v>99927922.160000026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41" t="s">
        <v>1</v>
      </c>
      <c r="AN1155" s="2" t="s">
        <v>1</v>
      </c>
      <c r="AO1155" s="141" t="s">
        <v>1</v>
      </c>
      <c r="AP1155" s="2" t="s">
        <v>1</v>
      </c>
    </row>
    <row r="1156" spans="1:44" ht="15" customHeight="1" x14ac:dyDescent="0.25">
      <c r="A1156" s="2" t="s">
        <v>514</v>
      </c>
      <c r="B1156" s="47">
        <v>44339</v>
      </c>
      <c r="C1156" s="2" t="s">
        <v>6</v>
      </c>
      <c r="D1156" s="2" t="s">
        <v>17</v>
      </c>
      <c r="E1156" s="2" t="s">
        <v>183</v>
      </c>
      <c r="F1156" s="2" t="s">
        <v>3197</v>
      </c>
      <c r="G1156" s="2" t="s">
        <v>3</v>
      </c>
      <c r="H1156" s="2" t="s">
        <v>3198</v>
      </c>
      <c r="I1156" s="1" t="s">
        <v>1</v>
      </c>
      <c r="J1156" s="1" t="s">
        <v>1</v>
      </c>
      <c r="K1156" s="1" t="s">
        <v>1</v>
      </c>
      <c r="L1156" s="1" t="s">
        <v>1</v>
      </c>
      <c r="M1156" s="1">
        <v>0</v>
      </c>
      <c r="N1156" s="2" t="s">
        <v>1</v>
      </c>
      <c r="O1156" s="2" t="s">
        <v>2</v>
      </c>
      <c r="P1156" s="2" t="s">
        <v>1</v>
      </c>
      <c r="Q1156" s="1">
        <v>3417548370.5600004</v>
      </c>
      <c r="R1156" s="1">
        <v>0</v>
      </c>
      <c r="S1156" s="1">
        <v>2378306382</v>
      </c>
      <c r="T1156" s="1">
        <v>0</v>
      </c>
      <c r="U1156" s="2" t="s">
        <v>0</v>
      </c>
      <c r="V1156" s="1">
        <v>0</v>
      </c>
      <c r="W1156" s="1">
        <v>895898266</v>
      </c>
      <c r="X1156" s="2" t="s">
        <v>9</v>
      </c>
      <c r="Y1156" s="1">
        <v>143343722.55999997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41" t="s">
        <v>1</v>
      </c>
      <c r="AN1156" s="2" t="s">
        <v>1</v>
      </c>
      <c r="AO1156" s="141" t="s">
        <v>1</v>
      </c>
      <c r="AP1156" s="2" t="s">
        <v>1</v>
      </c>
    </row>
    <row r="1157" spans="1:44" ht="15" customHeight="1" x14ac:dyDescent="0.25">
      <c r="A1157" s="2" t="s">
        <v>515</v>
      </c>
      <c r="B1157" s="47">
        <v>44339</v>
      </c>
      <c r="C1157" s="2" t="s">
        <v>6</v>
      </c>
      <c r="D1157" s="2" t="s">
        <v>14</v>
      </c>
      <c r="E1157" s="2" t="s">
        <v>181</v>
      </c>
      <c r="F1157" s="2" t="s">
        <v>3199</v>
      </c>
      <c r="G1157" s="2" t="s">
        <v>3</v>
      </c>
      <c r="H1157" s="2" t="s">
        <v>3200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514913342.5</v>
      </c>
      <c r="R1157" s="1">
        <v>0</v>
      </c>
      <c r="S1157" s="1">
        <v>502456798.5</v>
      </c>
      <c r="T1157" s="1">
        <v>0</v>
      </c>
      <c r="U1157" s="2" t="s">
        <v>0</v>
      </c>
      <c r="V1157" s="1">
        <v>0</v>
      </c>
      <c r="W1157" s="1">
        <v>10738400</v>
      </c>
      <c r="X1157" s="2" t="s">
        <v>0</v>
      </c>
      <c r="Y1157" s="1">
        <v>1718144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41" t="s">
        <v>1</v>
      </c>
      <c r="AN1157" s="2" t="s">
        <v>1</v>
      </c>
      <c r="AO1157" s="141" t="s">
        <v>1</v>
      </c>
      <c r="AP1157" s="2" t="s">
        <v>1</v>
      </c>
    </row>
    <row r="1158" spans="1:44" ht="15" customHeight="1" x14ac:dyDescent="0.25">
      <c r="A1158" s="2" t="s">
        <v>516</v>
      </c>
      <c r="B1158" s="47">
        <v>44339</v>
      </c>
      <c r="C1158" s="2" t="s">
        <v>6</v>
      </c>
      <c r="D1158" s="2" t="s">
        <v>14</v>
      </c>
      <c r="E1158" s="2" t="s">
        <v>181</v>
      </c>
      <c r="F1158" s="2" t="s">
        <v>3201</v>
      </c>
      <c r="G1158" s="2" t="s">
        <v>3</v>
      </c>
      <c r="H1158" s="2" t="s">
        <v>3202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1070</v>
      </c>
      <c r="P1158" s="2" t="s">
        <v>1071</v>
      </c>
      <c r="Q1158" s="1">
        <v>5214200</v>
      </c>
      <c r="R1158" s="1">
        <v>0</v>
      </c>
      <c r="S1158" s="1">
        <v>0</v>
      </c>
      <c r="T1158" s="1">
        <v>4495000</v>
      </c>
      <c r="U1158" s="2" t="s">
        <v>9</v>
      </c>
      <c r="V1158" s="1">
        <v>719200</v>
      </c>
      <c r="W1158" s="1">
        <v>0</v>
      </c>
      <c r="X1158" s="2" t="s">
        <v>0</v>
      </c>
      <c r="Y1158" s="1">
        <v>0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41" t="s">
        <v>1</v>
      </c>
      <c r="AN1158" s="2" t="s">
        <v>1</v>
      </c>
      <c r="AO1158" s="141" t="s">
        <v>1</v>
      </c>
      <c r="AP1158" s="2" t="s">
        <v>1</v>
      </c>
    </row>
    <row r="1159" spans="1:44" ht="15" customHeight="1" x14ac:dyDescent="0.25">
      <c r="A1159" s="2" t="s">
        <v>517</v>
      </c>
      <c r="B1159" s="47">
        <v>44339</v>
      </c>
      <c r="C1159" s="2" t="s">
        <v>6</v>
      </c>
      <c r="D1159" s="2" t="s">
        <v>14</v>
      </c>
      <c r="E1159" s="2" t="s">
        <v>181</v>
      </c>
      <c r="F1159" s="2" t="s">
        <v>3199</v>
      </c>
      <c r="G1159" s="2" t="s">
        <v>3</v>
      </c>
      <c r="H1159" s="2" t="s">
        <v>3203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159450197.5</v>
      </c>
      <c r="R1159" s="1">
        <v>0</v>
      </c>
      <c r="S1159" s="1">
        <v>140733017.5</v>
      </c>
      <c r="T1159" s="1">
        <v>0</v>
      </c>
      <c r="U1159" s="2" t="s">
        <v>0</v>
      </c>
      <c r="V1159" s="1">
        <v>0</v>
      </c>
      <c r="W1159" s="1">
        <v>16135500</v>
      </c>
      <c r="X1159" s="2" t="s">
        <v>0</v>
      </c>
      <c r="Y1159" s="1">
        <v>2581680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41" t="s">
        <v>1</v>
      </c>
      <c r="AN1159" s="2" t="s">
        <v>1</v>
      </c>
      <c r="AO1159" s="141" t="s">
        <v>1</v>
      </c>
      <c r="AP1159" s="2" t="s">
        <v>1</v>
      </c>
    </row>
    <row r="1160" spans="1:44" ht="15" customHeight="1" x14ac:dyDescent="0.25">
      <c r="A1160" s="2" t="s">
        <v>518</v>
      </c>
      <c r="B1160" s="47">
        <v>44339</v>
      </c>
      <c r="C1160" s="2" t="s">
        <v>6</v>
      </c>
      <c r="D1160" s="2" t="s">
        <v>10</v>
      </c>
      <c r="E1160" s="2" t="s">
        <v>178</v>
      </c>
      <c r="F1160" s="2" t="s">
        <v>3204</v>
      </c>
      <c r="G1160" s="2" t="s">
        <v>3</v>
      </c>
      <c r="H1160" s="2" t="s">
        <v>3205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445408200.80000001</v>
      </c>
      <c r="R1160" s="1">
        <v>0</v>
      </c>
      <c r="S1160" s="1">
        <v>238553819.5</v>
      </c>
      <c r="T1160" s="1">
        <v>0</v>
      </c>
      <c r="U1160" s="2" t="s">
        <v>0</v>
      </c>
      <c r="V1160" s="1">
        <v>0</v>
      </c>
      <c r="W1160" s="1">
        <v>178322742.5</v>
      </c>
      <c r="X1160" s="2" t="s">
        <v>9</v>
      </c>
      <c r="Y1160" s="1">
        <f>+W1160*0.16</f>
        <v>28531638.800000001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41" t="s">
        <v>1</v>
      </c>
      <c r="AN1160" s="2" t="s">
        <v>1</v>
      </c>
      <c r="AO1160" s="141" t="s">
        <v>1</v>
      </c>
      <c r="AP1160" s="2" t="s">
        <v>1</v>
      </c>
    </row>
    <row r="1161" spans="1:44" ht="15" customHeight="1" x14ac:dyDescent="0.25">
      <c r="A1161" s="2" t="s">
        <v>519</v>
      </c>
      <c r="B1161" s="47">
        <v>44339</v>
      </c>
      <c r="C1161" s="2" t="s">
        <v>6</v>
      </c>
      <c r="D1161" s="2" t="s">
        <v>278</v>
      </c>
      <c r="E1161" s="2" t="s">
        <v>202</v>
      </c>
      <c r="F1161" s="2" t="s">
        <v>3206</v>
      </c>
      <c r="G1161" s="2" t="s">
        <v>3</v>
      </c>
      <c r="H1161" s="2" t="s">
        <v>3207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813383000.5</v>
      </c>
      <c r="R1161" s="1">
        <v>0</v>
      </c>
      <c r="S1161" s="1">
        <v>714834620.5</v>
      </c>
      <c r="T1161" s="1">
        <v>0</v>
      </c>
      <c r="U1161" s="2" t="s">
        <v>0</v>
      </c>
      <c r="V1161" s="1">
        <v>0</v>
      </c>
      <c r="W1161" s="1">
        <v>84955500</v>
      </c>
      <c r="X1161" s="2" t="s">
        <v>0</v>
      </c>
      <c r="Y1161" s="1">
        <v>13592880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41" t="s">
        <v>1</v>
      </c>
      <c r="AN1161" s="2" t="s">
        <v>1</v>
      </c>
      <c r="AO1161" s="141" t="s">
        <v>1</v>
      </c>
      <c r="AP1161" s="2" t="s">
        <v>1</v>
      </c>
    </row>
    <row r="1162" spans="1:44" ht="15" customHeight="1" x14ac:dyDescent="0.25">
      <c r="A1162" s="2" t="s">
        <v>520</v>
      </c>
      <c r="B1162" s="47">
        <v>44339</v>
      </c>
      <c r="C1162" s="2" t="s">
        <v>6</v>
      </c>
      <c r="D1162" s="2" t="s">
        <v>7</v>
      </c>
      <c r="E1162" s="2" t="s">
        <v>741</v>
      </c>
      <c r="F1162" s="2" t="s">
        <v>3208</v>
      </c>
      <c r="G1162" s="2" t="s">
        <v>3</v>
      </c>
      <c r="H1162" s="2" t="s">
        <v>3209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761954952</v>
      </c>
      <c r="R1162" s="1">
        <v>0</v>
      </c>
      <c r="S1162" s="1">
        <v>632276000</v>
      </c>
      <c r="T1162" s="1">
        <v>0</v>
      </c>
      <c r="U1162" s="2" t="s">
        <v>0</v>
      </c>
      <c r="V1162" s="1">
        <v>0</v>
      </c>
      <c r="W1162" s="1">
        <v>111792200</v>
      </c>
      <c r="X1162" s="2" t="s">
        <v>0</v>
      </c>
      <c r="Y1162" s="1">
        <v>17886752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41" t="s">
        <v>1</v>
      </c>
      <c r="AN1162" s="2" t="s">
        <v>1</v>
      </c>
      <c r="AO1162" s="141" t="s">
        <v>1</v>
      </c>
      <c r="AP1162" s="2" t="s">
        <v>1</v>
      </c>
    </row>
    <row r="1163" spans="1:44" ht="15" customHeight="1" x14ac:dyDescent="0.25">
      <c r="A1163" s="2" t="s">
        <v>521</v>
      </c>
      <c r="B1163" s="47">
        <v>44339</v>
      </c>
      <c r="C1163" s="2" t="s">
        <v>6</v>
      </c>
      <c r="D1163" s="2" t="s">
        <v>5</v>
      </c>
      <c r="E1163" s="2" t="s">
        <v>175</v>
      </c>
      <c r="F1163" s="2" t="s">
        <v>1338</v>
      </c>
      <c r="G1163" s="2" t="s">
        <v>3</v>
      </c>
      <c r="H1163" s="2" t="s">
        <v>3210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1207563653.46</v>
      </c>
      <c r="R1163" s="1">
        <v>0</v>
      </c>
      <c r="S1163" s="1">
        <v>976716150</v>
      </c>
      <c r="T1163" s="1">
        <v>0</v>
      </c>
      <c r="U1163" s="2" t="s">
        <v>0</v>
      </c>
      <c r="V1163" s="1">
        <v>0</v>
      </c>
      <c r="W1163" s="1">
        <v>199006468.5</v>
      </c>
      <c r="X1163" s="2" t="s">
        <v>0</v>
      </c>
      <c r="Y1163" s="1">
        <v>31841034.959999997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41" t="s">
        <v>1</v>
      </c>
      <c r="AN1163" s="2" t="s">
        <v>1</v>
      </c>
      <c r="AO1163" s="141" t="s">
        <v>1</v>
      </c>
      <c r="AP1163" s="2" t="s">
        <v>1</v>
      </c>
    </row>
    <row r="1164" spans="1:44" ht="15" customHeight="1" x14ac:dyDescent="0.25">
      <c r="A1164" s="2" t="s">
        <v>522</v>
      </c>
      <c r="B1164" s="46">
        <v>44339</v>
      </c>
      <c r="C1164" s="2" t="s">
        <v>6</v>
      </c>
      <c r="D1164" s="2" t="s">
        <v>959</v>
      </c>
      <c r="E1164" s="2" t="s">
        <v>873</v>
      </c>
      <c r="F1164" s="59" t="s">
        <v>3211</v>
      </c>
      <c r="G1164" s="2" t="s">
        <v>3</v>
      </c>
      <c r="H1164" s="2" t="s">
        <v>1219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98</v>
      </c>
      <c r="P1164" s="2" t="s">
        <v>1</v>
      </c>
      <c r="Q1164" s="1">
        <v>0</v>
      </c>
      <c r="R1164" s="1">
        <v>0</v>
      </c>
      <c r="S1164" s="1">
        <v>0</v>
      </c>
      <c r="T1164" s="1">
        <v>0</v>
      </c>
      <c r="U1164" s="2" t="s">
        <v>0</v>
      </c>
      <c r="V1164" s="1">
        <v>0</v>
      </c>
      <c r="W1164" s="1">
        <v>0</v>
      </c>
      <c r="X1164" s="2" t="s">
        <v>9</v>
      </c>
      <c r="Y1164" s="1">
        <f>+W1164*0.16</f>
        <v>0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140"/>
      <c r="AK1164" s="1">
        <v>0</v>
      </c>
      <c r="AL1164" s="1">
        <v>0</v>
      </c>
      <c r="AM1164" s="140"/>
      <c r="AN1164" s="140"/>
      <c r="AO1164" s="140"/>
      <c r="AP1164" s="140"/>
      <c r="AQ1164" s="101"/>
      <c r="AR1164" s="7"/>
    </row>
    <row r="1165" spans="1:44" ht="15" customHeight="1" x14ac:dyDescent="0.25">
      <c r="A1165" s="2" t="s">
        <v>523</v>
      </c>
      <c r="B1165" s="47">
        <v>44340</v>
      </c>
      <c r="C1165" s="2" t="s">
        <v>6</v>
      </c>
      <c r="D1165" s="2" t="s">
        <v>49</v>
      </c>
      <c r="E1165" s="2" t="s">
        <v>230</v>
      </c>
      <c r="F1165" s="2" t="s">
        <v>1287</v>
      </c>
      <c r="G1165" s="2" t="s">
        <v>3</v>
      </c>
      <c r="H1165" s="2" t="s">
        <v>3212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1877580799.5900002</v>
      </c>
      <c r="R1165" s="1">
        <v>0</v>
      </c>
      <c r="S1165" s="1">
        <v>1473606690</v>
      </c>
      <c r="T1165" s="1">
        <v>0</v>
      </c>
      <c r="U1165" s="2" t="s">
        <v>0</v>
      </c>
      <c r="V1165" s="1">
        <v>0</v>
      </c>
      <c r="W1165" s="1">
        <v>348253542.75</v>
      </c>
      <c r="X1165" s="2" t="s">
        <v>9</v>
      </c>
      <c r="Y1165" s="1">
        <v>55720566.839999996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41" t="s">
        <v>1</v>
      </c>
      <c r="AN1165" s="2" t="s">
        <v>1</v>
      </c>
      <c r="AO1165" s="141" t="s">
        <v>1</v>
      </c>
      <c r="AP1165" s="2" t="s">
        <v>1</v>
      </c>
    </row>
    <row r="1166" spans="1:44" ht="15" customHeight="1" x14ac:dyDescent="0.25">
      <c r="A1166" s="2" t="s">
        <v>524</v>
      </c>
      <c r="B1166" s="47">
        <v>44340</v>
      </c>
      <c r="C1166" s="2" t="s">
        <v>27</v>
      </c>
      <c r="D1166" s="2" t="s">
        <v>49</v>
      </c>
      <c r="E1166" s="2" t="s">
        <v>221</v>
      </c>
      <c r="F1166" s="2" t="s">
        <v>3213</v>
      </c>
      <c r="G1166" s="2" t="s">
        <v>3</v>
      </c>
      <c r="H1166" s="2" t="s">
        <v>3214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1900355096.8228002</v>
      </c>
      <c r="R1166" s="1">
        <v>0</v>
      </c>
      <c r="S1166" s="1">
        <v>1123391808.9400001</v>
      </c>
      <c r="T1166" s="1">
        <v>0</v>
      </c>
      <c r="U1166" s="2" t="s">
        <v>0</v>
      </c>
      <c r="V1166" s="1">
        <v>0</v>
      </c>
      <c r="W1166" s="1">
        <v>669795937.83000004</v>
      </c>
      <c r="X1166" s="2" t="s">
        <v>9</v>
      </c>
      <c r="Y1166" s="1">
        <v>107167350.0528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41" t="s">
        <v>1</v>
      </c>
      <c r="AN1166" s="2" t="s">
        <v>1</v>
      </c>
      <c r="AO1166" s="141" t="s">
        <v>1</v>
      </c>
      <c r="AP1166" s="2" t="s">
        <v>1</v>
      </c>
    </row>
    <row r="1167" spans="1:44" ht="15" customHeight="1" x14ac:dyDescent="0.25">
      <c r="A1167" s="2" t="s">
        <v>525</v>
      </c>
      <c r="B1167" s="47">
        <v>44340</v>
      </c>
      <c r="C1167" s="2" t="s">
        <v>27</v>
      </c>
      <c r="D1167" s="2" t="s">
        <v>49</v>
      </c>
      <c r="E1167" s="2" t="s">
        <v>221</v>
      </c>
      <c r="F1167" s="2" t="s">
        <v>3215</v>
      </c>
      <c r="G1167" s="2" t="s">
        <v>3</v>
      </c>
      <c r="H1167" s="2" t="s">
        <v>3216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3217</v>
      </c>
      <c r="P1167" s="2" t="s">
        <v>3218</v>
      </c>
      <c r="Q1167" s="1">
        <v>6390712</v>
      </c>
      <c r="R1167" s="1">
        <v>0</v>
      </c>
      <c r="S1167" s="1">
        <v>3866320</v>
      </c>
      <c r="T1167" s="1">
        <v>2176200</v>
      </c>
      <c r="U1167" s="2" t="s">
        <v>9</v>
      </c>
      <c r="V1167" s="1">
        <v>348192</v>
      </c>
      <c r="W1167" s="1">
        <v>0</v>
      </c>
      <c r="X1167" s="2" t="s">
        <v>0</v>
      </c>
      <c r="Y1167" s="1">
        <v>0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41" t="s">
        <v>1</v>
      </c>
      <c r="AN1167" s="2" t="s">
        <v>1</v>
      </c>
      <c r="AO1167" s="141" t="s">
        <v>1</v>
      </c>
      <c r="AP1167" s="2" t="s">
        <v>1</v>
      </c>
    </row>
    <row r="1168" spans="1:44" ht="15" customHeight="1" x14ac:dyDescent="0.25">
      <c r="A1168" s="2" t="s">
        <v>526</v>
      </c>
      <c r="B1168" s="47">
        <v>44340</v>
      </c>
      <c r="C1168" s="2" t="s">
        <v>27</v>
      </c>
      <c r="D1168" s="2" t="s">
        <v>49</v>
      </c>
      <c r="E1168" s="2" t="s">
        <v>221</v>
      </c>
      <c r="F1168" s="2" t="s">
        <v>3213</v>
      </c>
      <c r="G1168" s="2" t="s">
        <v>3</v>
      </c>
      <c r="H1168" s="2" t="s">
        <v>3219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25223000</v>
      </c>
      <c r="R1168" s="1">
        <v>0</v>
      </c>
      <c r="S1168" s="1">
        <v>15334000</v>
      </c>
      <c r="T1168" s="1">
        <v>0</v>
      </c>
      <c r="U1168" s="2" t="s">
        <v>0</v>
      </c>
      <c r="V1168" s="1">
        <v>0</v>
      </c>
      <c r="W1168" s="1">
        <v>8525000</v>
      </c>
      <c r="X1168" s="2" t="s">
        <v>9</v>
      </c>
      <c r="Y1168" s="1">
        <v>1364000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41" t="s">
        <v>1</v>
      </c>
      <c r="AN1168" s="2" t="s">
        <v>1</v>
      </c>
      <c r="AO1168" s="141" t="s">
        <v>1</v>
      </c>
      <c r="AP1168" s="2" t="s">
        <v>1</v>
      </c>
    </row>
    <row r="1169" spans="1:44" ht="15" customHeight="1" x14ac:dyDescent="0.25">
      <c r="A1169" s="2" t="s">
        <v>527</v>
      </c>
      <c r="B1169" s="47">
        <v>44340</v>
      </c>
      <c r="C1169" s="2" t="s">
        <v>6</v>
      </c>
      <c r="D1169" s="2" t="s">
        <v>42</v>
      </c>
      <c r="E1169" s="2" t="s">
        <v>219</v>
      </c>
      <c r="F1169" s="2" t="s">
        <v>992</v>
      </c>
      <c r="G1169" s="2" t="s">
        <v>13</v>
      </c>
      <c r="H1169" s="2" t="s">
        <v>1</v>
      </c>
      <c r="I1169" s="1">
        <v>167</v>
      </c>
      <c r="J1169" s="1" t="s">
        <v>1</v>
      </c>
      <c r="K1169" s="1" t="s">
        <v>3136</v>
      </c>
      <c r="L1169" s="1" t="s">
        <v>3137</v>
      </c>
      <c r="M1169" s="1">
        <v>806000</v>
      </c>
      <c r="N1169" s="2" t="s">
        <v>12</v>
      </c>
      <c r="O1169" s="2" t="s">
        <v>3138</v>
      </c>
      <c r="P1169" s="2" t="s">
        <v>3139</v>
      </c>
      <c r="Q1169" s="1">
        <v>-806000</v>
      </c>
      <c r="R1169" s="1">
        <v>0</v>
      </c>
      <c r="S1169" s="1">
        <v>-806000</v>
      </c>
      <c r="T1169" s="1">
        <v>0</v>
      </c>
      <c r="U1169" s="2" t="s">
        <v>0</v>
      </c>
      <c r="V1169" s="1">
        <v>0</v>
      </c>
      <c r="W1169" s="1">
        <v>0</v>
      </c>
      <c r="X1169" s="2" t="s">
        <v>0</v>
      </c>
      <c r="Y1169" s="1">
        <v>0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41" t="s">
        <v>1</v>
      </c>
      <c r="AN1169" s="2" t="s">
        <v>1</v>
      </c>
      <c r="AO1169" s="141" t="s">
        <v>1</v>
      </c>
      <c r="AP1169" s="2" t="s">
        <v>1</v>
      </c>
    </row>
    <row r="1170" spans="1:44" ht="15" customHeight="1" x14ac:dyDescent="0.25">
      <c r="A1170" s="2" t="s">
        <v>528</v>
      </c>
      <c r="B1170" s="47">
        <v>44340</v>
      </c>
      <c r="C1170" s="2" t="s">
        <v>6</v>
      </c>
      <c r="D1170" s="2" t="s">
        <v>42</v>
      </c>
      <c r="E1170" s="2" t="s">
        <v>219</v>
      </c>
      <c r="F1170" s="2" t="s">
        <v>992</v>
      </c>
      <c r="G1170" s="2" t="s">
        <v>3</v>
      </c>
      <c r="H1170" s="2" t="s">
        <v>3220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1337798976.7720001</v>
      </c>
      <c r="R1170" s="1">
        <v>0</v>
      </c>
      <c r="S1170" s="1">
        <v>894177762</v>
      </c>
      <c r="T1170" s="1">
        <v>0</v>
      </c>
      <c r="U1170" s="2" t="s">
        <v>0</v>
      </c>
      <c r="V1170" s="1">
        <v>0</v>
      </c>
      <c r="W1170" s="1">
        <v>382432081.69999999</v>
      </c>
      <c r="X1170" s="2" t="s">
        <v>0</v>
      </c>
      <c r="Y1170" s="1">
        <f>+W1170*0.16</f>
        <v>61189133.071999997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41" t="s">
        <v>1</v>
      </c>
      <c r="AN1170" s="2" t="s">
        <v>1</v>
      </c>
      <c r="AO1170" s="141" t="s">
        <v>1</v>
      </c>
      <c r="AP1170" s="2" t="s">
        <v>1</v>
      </c>
    </row>
    <row r="1171" spans="1:44" ht="15" customHeight="1" x14ac:dyDescent="0.25">
      <c r="A1171" s="2" t="s">
        <v>529</v>
      </c>
      <c r="B1171" s="47">
        <v>44340</v>
      </c>
      <c r="C1171" s="2" t="s">
        <v>27</v>
      </c>
      <c r="D1171" s="2" t="s">
        <v>42</v>
      </c>
      <c r="E1171" s="2" t="s">
        <v>212</v>
      </c>
      <c r="F1171" s="2" t="s">
        <v>2916</v>
      </c>
      <c r="G1171" s="2" t="s">
        <v>3</v>
      </c>
      <c r="H1171" s="2" t="s">
        <v>3221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105111169</v>
      </c>
      <c r="R1171" s="1">
        <v>0</v>
      </c>
      <c r="S1171" s="1">
        <v>45007625</v>
      </c>
      <c r="T1171" s="1">
        <v>0</v>
      </c>
      <c r="U1171" s="2" t="s">
        <v>0</v>
      </c>
      <c r="V1171" s="1">
        <v>0</v>
      </c>
      <c r="W1171" s="1">
        <v>51813400</v>
      </c>
      <c r="X1171" s="2" t="s">
        <v>0</v>
      </c>
      <c r="Y1171" s="1">
        <v>8290144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41" t="s">
        <v>1</v>
      </c>
      <c r="AN1171" s="2" t="s">
        <v>1</v>
      </c>
      <c r="AO1171" s="141" t="s">
        <v>1</v>
      </c>
      <c r="AP1171" s="2" t="s">
        <v>1</v>
      </c>
    </row>
    <row r="1172" spans="1:44" ht="15" customHeight="1" x14ac:dyDescent="0.25">
      <c r="A1172" s="2" t="s">
        <v>530</v>
      </c>
      <c r="B1172" s="47">
        <v>44340</v>
      </c>
      <c r="C1172" s="2" t="s">
        <v>27</v>
      </c>
      <c r="D1172" s="2" t="s">
        <v>42</v>
      </c>
      <c r="E1172" s="2" t="s">
        <v>212</v>
      </c>
      <c r="F1172" s="2" t="s">
        <v>3222</v>
      </c>
      <c r="G1172" s="2" t="s">
        <v>3</v>
      </c>
      <c r="H1172" s="2" t="s">
        <v>3223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3224</v>
      </c>
      <c r="P1172" s="2" t="s">
        <v>3225</v>
      </c>
      <c r="Q1172" s="1">
        <v>13778492.5</v>
      </c>
      <c r="R1172" s="1">
        <v>0</v>
      </c>
      <c r="S1172" s="1">
        <v>13778492.5</v>
      </c>
      <c r="T1172" s="1">
        <v>0</v>
      </c>
      <c r="U1172" s="2" t="s">
        <v>0</v>
      </c>
      <c r="V1172" s="1">
        <v>0</v>
      </c>
      <c r="W1172" s="1">
        <v>0</v>
      </c>
      <c r="X1172" s="2" t="s">
        <v>0</v>
      </c>
      <c r="Y1172" s="1">
        <v>0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41" t="s">
        <v>1</v>
      </c>
      <c r="AN1172" s="2" t="s">
        <v>1</v>
      </c>
      <c r="AO1172" s="141" t="s">
        <v>1</v>
      </c>
      <c r="AP1172" s="2" t="s">
        <v>1</v>
      </c>
    </row>
    <row r="1173" spans="1:44" ht="15" customHeight="1" x14ac:dyDescent="0.25">
      <c r="A1173" s="2" t="s">
        <v>531</v>
      </c>
      <c r="B1173" s="47">
        <v>44340</v>
      </c>
      <c r="C1173" s="2" t="s">
        <v>27</v>
      </c>
      <c r="D1173" s="2" t="s">
        <v>42</v>
      </c>
      <c r="E1173" s="2" t="s">
        <v>212</v>
      </c>
      <c r="F1173" s="2" t="s">
        <v>2916</v>
      </c>
      <c r="G1173" s="2" t="s">
        <v>3</v>
      </c>
      <c r="H1173" s="2" t="s">
        <v>3226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1319748175.53</v>
      </c>
      <c r="R1173" s="1">
        <v>0</v>
      </c>
      <c r="S1173" s="1">
        <v>730730594.5</v>
      </c>
      <c r="T1173" s="1">
        <v>0</v>
      </c>
      <c r="U1173" s="2" t="s">
        <v>0</v>
      </c>
      <c r="V1173" s="1">
        <v>0</v>
      </c>
      <c r="W1173" s="1">
        <v>507773776.75</v>
      </c>
      <c r="X1173" s="2" t="s">
        <v>0</v>
      </c>
      <c r="Y1173" s="1">
        <v>81243804.280000001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41" t="s">
        <v>1</v>
      </c>
      <c r="AN1173" s="2" t="s">
        <v>1</v>
      </c>
      <c r="AO1173" s="141" t="s">
        <v>1</v>
      </c>
      <c r="AP1173" s="2" t="s">
        <v>1</v>
      </c>
    </row>
    <row r="1174" spans="1:44" ht="15" customHeight="1" x14ac:dyDescent="0.25">
      <c r="A1174" s="2" t="s">
        <v>532</v>
      </c>
      <c r="B1174" s="47">
        <v>44340</v>
      </c>
      <c r="C1174" s="2" t="s">
        <v>27</v>
      </c>
      <c r="D1174" s="2" t="s">
        <v>42</v>
      </c>
      <c r="E1174" s="2" t="s">
        <v>212</v>
      </c>
      <c r="F1174" s="2" t="s">
        <v>3222</v>
      </c>
      <c r="G1174" s="2" t="s">
        <v>3</v>
      </c>
      <c r="H1174" s="2" t="s">
        <v>3227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2889</v>
      </c>
      <c r="P1174" s="2" t="s">
        <v>2890</v>
      </c>
      <c r="Q1174" s="1">
        <v>24020137.199999999</v>
      </c>
      <c r="R1174" s="1">
        <v>0</v>
      </c>
      <c r="S1174" s="1">
        <v>2100000</v>
      </c>
      <c r="T1174" s="1">
        <v>18896670</v>
      </c>
      <c r="U1174" s="2" t="s">
        <v>9</v>
      </c>
      <c r="V1174" s="1">
        <v>3023467.2</v>
      </c>
      <c r="W1174" s="1">
        <v>0</v>
      </c>
      <c r="X1174" s="2" t="s">
        <v>0</v>
      </c>
      <c r="Y1174" s="1">
        <v>0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41" t="s">
        <v>1</v>
      </c>
      <c r="AN1174" s="2" t="s">
        <v>1</v>
      </c>
      <c r="AO1174" s="141" t="s">
        <v>1</v>
      </c>
      <c r="AP1174" s="2" t="s">
        <v>1</v>
      </c>
    </row>
    <row r="1175" spans="1:44" ht="15" customHeight="1" x14ac:dyDescent="0.25">
      <c r="A1175" s="2" t="s">
        <v>533</v>
      </c>
      <c r="B1175" s="47">
        <v>44340</v>
      </c>
      <c r="C1175" s="2" t="s">
        <v>27</v>
      </c>
      <c r="D1175" s="2" t="s">
        <v>42</v>
      </c>
      <c r="E1175" s="2" t="s">
        <v>212</v>
      </c>
      <c r="F1175" s="2" t="s">
        <v>2916</v>
      </c>
      <c r="G1175" s="2" t="s">
        <v>3</v>
      </c>
      <c r="H1175" s="2" t="s">
        <v>3228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198602168.95999998</v>
      </c>
      <c r="R1175" s="1">
        <v>0</v>
      </c>
      <c r="S1175" s="1">
        <v>139883049</v>
      </c>
      <c r="T1175" s="1">
        <v>0</v>
      </c>
      <c r="U1175" s="2" t="s">
        <v>0</v>
      </c>
      <c r="V1175" s="1">
        <v>0</v>
      </c>
      <c r="W1175" s="1">
        <v>50619931</v>
      </c>
      <c r="X1175" s="2" t="s">
        <v>9</v>
      </c>
      <c r="Y1175" s="1">
        <v>8099188.96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41" t="s">
        <v>1</v>
      </c>
      <c r="AN1175" s="2" t="s">
        <v>1</v>
      </c>
      <c r="AO1175" s="141" t="s">
        <v>1</v>
      </c>
      <c r="AP1175" s="2" t="s">
        <v>1</v>
      </c>
    </row>
    <row r="1176" spans="1:44" ht="15" customHeight="1" x14ac:dyDescent="0.25">
      <c r="A1176" s="2" t="s">
        <v>534</v>
      </c>
      <c r="B1176" s="47">
        <v>44340</v>
      </c>
      <c r="C1176" s="2" t="s">
        <v>35</v>
      </c>
      <c r="D1176" s="2" t="s">
        <v>42</v>
      </c>
      <c r="E1176" s="2" t="s">
        <v>217</v>
      </c>
      <c r="F1176" s="2" t="s">
        <v>3229</v>
      </c>
      <c r="G1176" s="2" t="s">
        <v>3</v>
      </c>
      <c r="H1176" s="2" t="s">
        <v>3230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571341626.20000005</v>
      </c>
      <c r="R1176" s="1">
        <v>0</v>
      </c>
      <c r="S1176" s="1">
        <v>536203941.5</v>
      </c>
      <c r="T1176" s="1">
        <v>0</v>
      </c>
      <c r="U1176" s="2" t="s">
        <v>0</v>
      </c>
      <c r="V1176" s="1">
        <v>0</v>
      </c>
      <c r="W1176" s="1">
        <v>30291107.5</v>
      </c>
      <c r="X1176" s="2" t="s">
        <v>9</v>
      </c>
      <c r="Y1176" s="1">
        <v>4846577.2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41" t="s">
        <v>1</v>
      </c>
      <c r="AN1176" s="2" t="s">
        <v>1</v>
      </c>
      <c r="AO1176" s="141" t="s">
        <v>1</v>
      </c>
      <c r="AP1176" s="2" t="s">
        <v>1</v>
      </c>
    </row>
    <row r="1177" spans="1:44" ht="15" customHeight="1" x14ac:dyDescent="0.25">
      <c r="A1177" s="2" t="s">
        <v>535</v>
      </c>
      <c r="B1177" s="46">
        <v>44340</v>
      </c>
      <c r="C1177" s="2" t="s">
        <v>6</v>
      </c>
      <c r="D1177" s="2" t="s">
        <v>42</v>
      </c>
      <c r="E1177" s="2" t="s">
        <v>215</v>
      </c>
      <c r="F1177" s="59" t="s">
        <v>1506</v>
      </c>
      <c r="G1177" s="2" t="s">
        <v>991</v>
      </c>
      <c r="H1177" s="2" t="s">
        <v>3231</v>
      </c>
      <c r="I1177" s="2"/>
      <c r="J1177" s="1"/>
      <c r="K1177" s="1"/>
      <c r="L1177" s="1"/>
      <c r="M1177" s="1">
        <v>0</v>
      </c>
      <c r="N1177" s="2"/>
      <c r="O1177" s="2" t="s">
        <v>2</v>
      </c>
      <c r="P1177" s="2"/>
      <c r="Q1177" s="1">
        <v>234279800</v>
      </c>
      <c r="R1177" s="1">
        <v>0</v>
      </c>
      <c r="S1177" s="1">
        <f>+Q1177</f>
        <v>234279800</v>
      </c>
      <c r="T1177" s="1">
        <v>0</v>
      </c>
      <c r="U1177" s="2" t="s">
        <v>0</v>
      </c>
      <c r="V1177" s="1">
        <v>0</v>
      </c>
      <c r="W1177" s="1">
        <v>0</v>
      </c>
      <c r="X1177" s="2" t="s">
        <v>0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140"/>
      <c r="AK1177" s="1">
        <v>0</v>
      </c>
      <c r="AL1177" s="1">
        <v>0</v>
      </c>
      <c r="AM1177" s="140"/>
      <c r="AN1177" s="140"/>
      <c r="AO1177" s="140"/>
      <c r="AP1177" s="140"/>
      <c r="AQ1177" s="101"/>
      <c r="AR1177" s="7"/>
    </row>
    <row r="1178" spans="1:44" ht="15" customHeight="1" x14ac:dyDescent="0.25">
      <c r="A1178" s="2" t="s">
        <v>536</v>
      </c>
      <c r="B1178" s="46">
        <v>44340</v>
      </c>
      <c r="C1178" s="2" t="s">
        <v>6</v>
      </c>
      <c r="D1178" s="2" t="s">
        <v>42</v>
      </c>
      <c r="E1178" s="2" t="s">
        <v>410</v>
      </c>
      <c r="F1178" s="59" t="s">
        <v>3232</v>
      </c>
      <c r="G1178" s="2" t="s">
        <v>991</v>
      </c>
      <c r="H1178" s="2" t="s">
        <v>3233</v>
      </c>
      <c r="I1178" s="2"/>
      <c r="J1178" s="1"/>
      <c r="K1178" s="1"/>
      <c r="L1178" s="1"/>
      <c r="M1178" s="1">
        <v>0</v>
      </c>
      <c r="N1178" s="2"/>
      <c r="O1178" s="2" t="s">
        <v>98</v>
      </c>
      <c r="P1178" s="2"/>
      <c r="Q1178" s="1">
        <v>0</v>
      </c>
      <c r="R1178" s="1">
        <v>0</v>
      </c>
      <c r="S1178" s="1">
        <f>+Q1178</f>
        <v>0</v>
      </c>
      <c r="T1178" s="1">
        <v>0</v>
      </c>
      <c r="U1178" s="2" t="s">
        <v>0</v>
      </c>
      <c r="V1178" s="1">
        <v>0</v>
      </c>
      <c r="W1178" s="1">
        <v>0</v>
      </c>
      <c r="X1178" s="2" t="s">
        <v>0</v>
      </c>
      <c r="Y1178" s="1">
        <v>0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140"/>
      <c r="AK1178" s="1">
        <v>0</v>
      </c>
      <c r="AL1178" s="1">
        <v>0</v>
      </c>
      <c r="AM1178" s="140"/>
      <c r="AN1178" s="140"/>
      <c r="AO1178" s="140"/>
      <c r="AP1178" s="140"/>
      <c r="AQ1178" s="101"/>
      <c r="AR1178" s="7"/>
    </row>
    <row r="1179" spans="1:44" ht="15" customHeight="1" x14ac:dyDescent="0.25">
      <c r="A1179" s="2" t="s">
        <v>537</v>
      </c>
      <c r="B1179" s="47">
        <v>44340</v>
      </c>
      <c r="C1179" s="2" t="s">
        <v>6</v>
      </c>
      <c r="D1179" s="2" t="s">
        <v>38</v>
      </c>
      <c r="E1179" s="2" t="s">
        <v>210</v>
      </c>
      <c r="F1179" s="2" t="s">
        <v>3234</v>
      </c>
      <c r="G1179" s="2" t="s">
        <v>3</v>
      </c>
      <c r="H1179" s="2" t="s">
        <v>3235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1241</v>
      </c>
      <c r="P1179" s="2" t="s">
        <v>3236</v>
      </c>
      <c r="Q1179" s="1">
        <v>180494567.40000001</v>
      </c>
      <c r="R1179" s="1">
        <v>0</v>
      </c>
      <c r="S1179" s="1">
        <v>127678227.5</v>
      </c>
      <c r="T1179" s="1">
        <v>45531327.5</v>
      </c>
      <c r="U1179" s="2" t="s">
        <v>9</v>
      </c>
      <c r="V1179" s="1">
        <v>7285012.4000000004</v>
      </c>
      <c r="W1179" s="1">
        <v>0</v>
      </c>
      <c r="X1179" s="2" t="s">
        <v>0</v>
      </c>
      <c r="Y1179" s="1">
        <v>0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41" t="s">
        <v>1</v>
      </c>
      <c r="AN1179" s="2" t="s">
        <v>1</v>
      </c>
      <c r="AO1179" s="141" t="s">
        <v>1</v>
      </c>
      <c r="AP1179" s="2" t="s">
        <v>1</v>
      </c>
    </row>
    <row r="1180" spans="1:44" ht="15" customHeight="1" x14ac:dyDescent="0.25">
      <c r="A1180" s="2" t="s">
        <v>538</v>
      </c>
      <c r="B1180" s="47">
        <v>44340</v>
      </c>
      <c r="C1180" s="2" t="s">
        <v>6</v>
      </c>
      <c r="D1180" s="2" t="s">
        <v>38</v>
      </c>
      <c r="E1180" s="2" t="s">
        <v>210</v>
      </c>
      <c r="F1180" s="2" t="s">
        <v>3234</v>
      </c>
      <c r="G1180" s="2" t="s">
        <v>3</v>
      </c>
      <c r="H1180" s="2" t="s">
        <v>3237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245255239</v>
      </c>
      <c r="R1180" s="1">
        <v>0</v>
      </c>
      <c r="S1180" s="1">
        <v>188823211</v>
      </c>
      <c r="T1180" s="1">
        <v>0</v>
      </c>
      <c r="U1180" s="2" t="s">
        <v>0</v>
      </c>
      <c r="V1180" s="1">
        <v>0</v>
      </c>
      <c r="W1180" s="1">
        <v>48648300</v>
      </c>
      <c r="X1180" s="2" t="s">
        <v>0</v>
      </c>
      <c r="Y1180" s="1">
        <v>7783728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41" t="s">
        <v>1</v>
      </c>
      <c r="AN1180" s="2" t="s">
        <v>1</v>
      </c>
      <c r="AO1180" s="141" t="s">
        <v>1</v>
      </c>
      <c r="AP1180" s="2" t="s">
        <v>1</v>
      </c>
    </row>
    <row r="1181" spans="1:44" ht="15" customHeight="1" x14ac:dyDescent="0.25">
      <c r="A1181" s="2" t="s">
        <v>539</v>
      </c>
      <c r="B1181" s="47">
        <v>44340</v>
      </c>
      <c r="C1181" s="2" t="s">
        <v>6</v>
      </c>
      <c r="D1181" s="2" t="s">
        <v>38</v>
      </c>
      <c r="E1181" s="2" t="s">
        <v>210</v>
      </c>
      <c r="F1181" s="2" t="s">
        <v>3234</v>
      </c>
      <c r="G1181" s="2" t="s">
        <v>3</v>
      </c>
      <c r="H1181" s="2" t="s">
        <v>3238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2064966071.6500001</v>
      </c>
      <c r="R1181" s="1">
        <v>0</v>
      </c>
      <c r="S1181" s="1">
        <v>1615967573</v>
      </c>
      <c r="T1181" s="1">
        <v>0</v>
      </c>
      <c r="U1181" s="2" t="s">
        <v>0</v>
      </c>
      <c r="V1181" s="1">
        <v>0</v>
      </c>
      <c r="W1181" s="1">
        <v>387067671.25</v>
      </c>
      <c r="X1181" s="2" t="s">
        <v>0</v>
      </c>
      <c r="Y1181" s="1">
        <v>61930827.399999999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41" t="s">
        <v>1</v>
      </c>
      <c r="AN1181" s="2" t="s">
        <v>1</v>
      </c>
      <c r="AO1181" s="141" t="s">
        <v>1</v>
      </c>
      <c r="AP1181" s="2" t="s">
        <v>1</v>
      </c>
    </row>
    <row r="1182" spans="1:44" ht="15" customHeight="1" x14ac:dyDescent="0.25">
      <c r="A1182" s="2" t="s">
        <v>540</v>
      </c>
      <c r="B1182" s="47">
        <v>44340</v>
      </c>
      <c r="C1182" s="2" t="s">
        <v>27</v>
      </c>
      <c r="D1182" s="2" t="s">
        <v>38</v>
      </c>
      <c r="E1182" s="2" t="s">
        <v>4</v>
      </c>
      <c r="F1182" s="2" t="s">
        <v>2361</v>
      </c>
      <c r="G1182" s="2" t="s">
        <v>3</v>
      </c>
      <c r="H1182" s="2" t="s">
        <v>3239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118401026</v>
      </c>
      <c r="R1182" s="1">
        <v>0</v>
      </c>
      <c r="S1182" s="1">
        <v>75694930</v>
      </c>
      <c r="T1182" s="1">
        <v>0</v>
      </c>
      <c r="U1182" s="2" t="s">
        <v>0</v>
      </c>
      <c r="V1182" s="1">
        <v>0</v>
      </c>
      <c r="W1182" s="1">
        <v>36815600</v>
      </c>
      <c r="X1182" s="2" t="s">
        <v>0</v>
      </c>
      <c r="Y1182" s="1">
        <v>5890496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41" t="s">
        <v>1</v>
      </c>
      <c r="AN1182" s="2" t="s">
        <v>1</v>
      </c>
      <c r="AO1182" s="141" t="s">
        <v>1</v>
      </c>
      <c r="AP1182" s="2" t="s">
        <v>1</v>
      </c>
    </row>
    <row r="1183" spans="1:44" ht="15" customHeight="1" x14ac:dyDescent="0.25">
      <c r="A1183" s="2" t="s">
        <v>541</v>
      </c>
      <c r="B1183" s="47">
        <v>44340</v>
      </c>
      <c r="C1183" s="2" t="s">
        <v>35</v>
      </c>
      <c r="D1183" s="2" t="s">
        <v>38</v>
      </c>
      <c r="E1183" s="2" t="s">
        <v>208</v>
      </c>
      <c r="F1183" s="2" t="s">
        <v>2082</v>
      </c>
      <c r="G1183" s="2" t="s">
        <v>3</v>
      </c>
      <c r="H1183" s="2" t="s">
        <v>3240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155288925</v>
      </c>
      <c r="R1183" s="1">
        <v>0</v>
      </c>
      <c r="S1183" s="1">
        <v>154713565</v>
      </c>
      <c r="T1183" s="1">
        <v>0</v>
      </c>
      <c r="U1183" s="2" t="s">
        <v>0</v>
      </c>
      <c r="V1183" s="1">
        <v>0</v>
      </c>
      <c r="W1183" s="1">
        <v>496000</v>
      </c>
      <c r="X1183" s="2" t="s">
        <v>0</v>
      </c>
      <c r="Y1183" s="1">
        <v>79360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41" t="s">
        <v>1</v>
      </c>
      <c r="AN1183" s="2" t="s">
        <v>1</v>
      </c>
      <c r="AO1183" s="141" t="s">
        <v>1</v>
      </c>
      <c r="AP1183" s="2" t="s">
        <v>1</v>
      </c>
    </row>
    <row r="1184" spans="1:44" ht="15" customHeight="1" x14ac:dyDescent="0.25">
      <c r="A1184" s="2" t="s">
        <v>542</v>
      </c>
      <c r="B1184" s="47">
        <v>44340</v>
      </c>
      <c r="C1184" s="2" t="s">
        <v>35</v>
      </c>
      <c r="D1184" s="2" t="s">
        <v>38</v>
      </c>
      <c r="E1184" s="2" t="s">
        <v>208</v>
      </c>
      <c r="F1184" s="2" t="s">
        <v>2084</v>
      </c>
      <c r="G1184" s="2" t="s">
        <v>3</v>
      </c>
      <c r="H1184" s="2" t="s">
        <v>3241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3242</v>
      </c>
      <c r="P1184" s="2" t="s">
        <v>3243</v>
      </c>
      <c r="Q1184" s="1">
        <v>1612000</v>
      </c>
      <c r="R1184" s="1">
        <v>0</v>
      </c>
      <c r="S1184" s="1">
        <v>1612000</v>
      </c>
      <c r="T1184" s="1">
        <v>0</v>
      </c>
      <c r="U1184" s="2" t="s">
        <v>0</v>
      </c>
      <c r="V1184" s="1">
        <v>0</v>
      </c>
      <c r="W1184" s="1">
        <v>0</v>
      </c>
      <c r="X1184" s="2" t="s">
        <v>0</v>
      </c>
      <c r="Y1184" s="1">
        <v>0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41" t="s">
        <v>1</v>
      </c>
      <c r="AN1184" s="2" t="s">
        <v>1</v>
      </c>
      <c r="AO1184" s="141" t="s">
        <v>1</v>
      </c>
      <c r="AP1184" s="2" t="s">
        <v>1</v>
      </c>
    </row>
    <row r="1185" spans="1:42" ht="15" customHeight="1" x14ac:dyDescent="0.25">
      <c r="A1185" s="2" t="s">
        <v>543</v>
      </c>
      <c r="B1185" s="47">
        <v>44340</v>
      </c>
      <c r="C1185" s="2" t="s">
        <v>35</v>
      </c>
      <c r="D1185" s="2" t="s">
        <v>38</v>
      </c>
      <c r="E1185" s="2" t="s">
        <v>208</v>
      </c>
      <c r="F1185" s="2" t="s">
        <v>2082</v>
      </c>
      <c r="G1185" s="2" t="s">
        <v>3</v>
      </c>
      <c r="H1185" s="2" t="s">
        <v>3244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482183051</v>
      </c>
      <c r="R1185" s="1">
        <v>0</v>
      </c>
      <c r="S1185" s="1">
        <v>459567807</v>
      </c>
      <c r="T1185" s="1">
        <v>0</v>
      </c>
      <c r="U1185" s="2" t="s">
        <v>0</v>
      </c>
      <c r="V1185" s="1">
        <v>0</v>
      </c>
      <c r="W1185" s="1">
        <v>19495900</v>
      </c>
      <c r="X1185" s="2" t="s">
        <v>0</v>
      </c>
      <c r="Y1185" s="1">
        <v>3119344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41" t="s">
        <v>1</v>
      </c>
      <c r="AN1185" s="2" t="s">
        <v>1</v>
      </c>
      <c r="AO1185" s="141" t="s">
        <v>1</v>
      </c>
      <c r="AP1185" s="2" t="s">
        <v>1</v>
      </c>
    </row>
    <row r="1186" spans="1:42" ht="15" customHeight="1" x14ac:dyDescent="0.25">
      <c r="A1186" s="2" t="s">
        <v>544</v>
      </c>
      <c r="B1186" s="47">
        <v>44340</v>
      </c>
      <c r="C1186" s="2" t="s">
        <v>6</v>
      </c>
      <c r="D1186" s="2" t="s">
        <v>33</v>
      </c>
      <c r="E1186" s="2" t="s">
        <v>204</v>
      </c>
      <c r="F1186" s="2" t="s">
        <v>1528</v>
      </c>
      <c r="G1186" s="2" t="s">
        <v>3</v>
      </c>
      <c r="H1186" s="2" t="s">
        <v>3245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1244777801.1199999</v>
      </c>
      <c r="R1186" s="1">
        <v>0</v>
      </c>
      <c r="S1186" s="1">
        <v>981604918.70000005</v>
      </c>
      <c r="T1186" s="1">
        <v>0</v>
      </c>
      <c r="U1186" s="2" t="s">
        <v>0</v>
      </c>
      <c r="V1186" s="1">
        <v>0</v>
      </c>
      <c r="W1186" s="1">
        <v>226873174.5</v>
      </c>
      <c r="X1186" s="2" t="s">
        <v>9</v>
      </c>
      <c r="Y1186" s="1">
        <v>36299707.920000002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41" t="s">
        <v>1</v>
      </c>
      <c r="AN1186" s="2" t="s">
        <v>1</v>
      </c>
      <c r="AO1186" s="141" t="s">
        <v>1</v>
      </c>
      <c r="AP1186" s="2" t="s">
        <v>1</v>
      </c>
    </row>
    <row r="1187" spans="1:42" ht="15" customHeight="1" x14ac:dyDescent="0.25">
      <c r="A1187" s="2" t="s">
        <v>545</v>
      </c>
      <c r="B1187" s="47">
        <v>44340</v>
      </c>
      <c r="C1187" s="2" t="s">
        <v>27</v>
      </c>
      <c r="D1187" s="2" t="s">
        <v>33</v>
      </c>
      <c r="E1187" s="2" t="s">
        <v>32</v>
      </c>
      <c r="F1187" s="2" t="s">
        <v>2705</v>
      </c>
      <c r="G1187" s="2" t="s">
        <v>3</v>
      </c>
      <c r="H1187" s="2" t="s">
        <v>3246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1">
        <v>214088209.25</v>
      </c>
      <c r="R1187" s="1">
        <v>0</v>
      </c>
      <c r="S1187" s="1">
        <v>131297501.25</v>
      </c>
      <c r="T1187" s="1">
        <v>0</v>
      </c>
      <c r="U1187" s="2" t="s">
        <v>0</v>
      </c>
      <c r="V1187" s="1">
        <v>0</v>
      </c>
      <c r="W1187" s="1">
        <v>71371300</v>
      </c>
      <c r="X1187" s="2" t="s">
        <v>9</v>
      </c>
      <c r="Y1187" s="1">
        <v>11419408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41" t="s">
        <v>1</v>
      </c>
      <c r="AN1187" s="2" t="s">
        <v>1</v>
      </c>
      <c r="AO1187" s="141" t="s">
        <v>1</v>
      </c>
      <c r="AP1187" s="2" t="s">
        <v>1</v>
      </c>
    </row>
    <row r="1188" spans="1:42" ht="15" customHeight="1" x14ac:dyDescent="0.25">
      <c r="A1188" s="2" t="s">
        <v>546</v>
      </c>
      <c r="B1188" s="47">
        <v>44340</v>
      </c>
      <c r="C1188" s="2" t="s">
        <v>27</v>
      </c>
      <c r="D1188" s="2" t="s">
        <v>33</v>
      </c>
      <c r="E1188" s="2" t="s">
        <v>32</v>
      </c>
      <c r="F1188" s="2" t="s">
        <v>3247</v>
      </c>
      <c r="G1188" s="2" t="s">
        <v>3</v>
      </c>
      <c r="H1188" s="2" t="s">
        <v>3248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2353</v>
      </c>
      <c r="P1188" s="2" t="s">
        <v>2354</v>
      </c>
      <c r="Q1188" s="1">
        <v>35078670</v>
      </c>
      <c r="R1188" s="1">
        <v>0</v>
      </c>
      <c r="S1188" s="1">
        <v>30871350</v>
      </c>
      <c r="T1188" s="1">
        <v>3627000</v>
      </c>
      <c r="U1188" s="2" t="s">
        <v>9</v>
      </c>
      <c r="V1188" s="1">
        <v>580320</v>
      </c>
      <c r="W1188" s="1">
        <v>0</v>
      </c>
      <c r="X1188" s="2" t="s">
        <v>0</v>
      </c>
      <c r="Y1188" s="1">
        <v>0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41" t="s">
        <v>1</v>
      </c>
      <c r="AN1188" s="2" t="s">
        <v>1</v>
      </c>
      <c r="AO1188" s="141" t="s">
        <v>1</v>
      </c>
      <c r="AP1188" s="2" t="s">
        <v>1</v>
      </c>
    </row>
    <row r="1189" spans="1:42" ht="15" customHeight="1" x14ac:dyDescent="0.25">
      <c r="A1189" s="2" t="s">
        <v>547</v>
      </c>
      <c r="B1189" s="47">
        <v>44340</v>
      </c>
      <c r="C1189" s="2" t="s">
        <v>27</v>
      </c>
      <c r="D1189" s="2" t="s">
        <v>33</v>
      </c>
      <c r="E1189" s="2" t="s">
        <v>32</v>
      </c>
      <c r="F1189" s="2" t="s">
        <v>2705</v>
      </c>
      <c r="G1189" s="2" t="s">
        <v>3</v>
      </c>
      <c r="H1189" s="2" t="s">
        <v>3249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387207761.79000002</v>
      </c>
      <c r="R1189" s="1">
        <v>0</v>
      </c>
      <c r="S1189" s="1">
        <v>173908136</v>
      </c>
      <c r="T1189" s="1">
        <v>0</v>
      </c>
      <c r="U1189" s="2" t="s">
        <v>0</v>
      </c>
      <c r="V1189" s="1">
        <v>0</v>
      </c>
      <c r="W1189" s="1">
        <v>183878987.75</v>
      </c>
      <c r="X1189" s="2" t="s">
        <v>9</v>
      </c>
      <c r="Y1189" s="1">
        <v>29420638.039999999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41" t="s">
        <v>1</v>
      </c>
      <c r="AN1189" s="2" t="s">
        <v>1</v>
      </c>
      <c r="AO1189" s="141" t="s">
        <v>1</v>
      </c>
      <c r="AP1189" s="2" t="s">
        <v>1</v>
      </c>
    </row>
    <row r="1190" spans="1:42" ht="15" customHeight="1" x14ac:dyDescent="0.25">
      <c r="A1190" s="2" t="s">
        <v>548</v>
      </c>
      <c r="B1190" s="47">
        <v>44340</v>
      </c>
      <c r="C1190" s="2" t="s">
        <v>27</v>
      </c>
      <c r="D1190" s="2" t="s">
        <v>33</v>
      </c>
      <c r="E1190" s="2" t="s">
        <v>32</v>
      </c>
      <c r="F1190" s="2" t="s">
        <v>3247</v>
      </c>
      <c r="G1190" s="2" t="s">
        <v>3</v>
      </c>
      <c r="H1190" s="2" t="s">
        <v>3250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1212</v>
      </c>
      <c r="P1190" s="2" t="s">
        <v>1213</v>
      </c>
      <c r="Q1190" s="1">
        <v>53081000</v>
      </c>
      <c r="R1190" s="1">
        <v>0</v>
      </c>
      <c r="S1190" s="1">
        <v>53081000</v>
      </c>
      <c r="T1190" s="1">
        <v>0</v>
      </c>
      <c r="U1190" s="2" t="s">
        <v>0</v>
      </c>
      <c r="V1190" s="1">
        <v>0</v>
      </c>
      <c r="W1190" s="1">
        <v>0</v>
      </c>
      <c r="X1190" s="2" t="s">
        <v>0</v>
      </c>
      <c r="Y1190" s="1"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41" t="s">
        <v>1</v>
      </c>
      <c r="AN1190" s="2" t="s">
        <v>1</v>
      </c>
      <c r="AO1190" s="141" t="s">
        <v>1</v>
      </c>
      <c r="AP1190" s="2" t="s">
        <v>1</v>
      </c>
    </row>
    <row r="1191" spans="1:42" ht="15" customHeight="1" x14ac:dyDescent="0.25">
      <c r="A1191" s="2" t="s">
        <v>549</v>
      </c>
      <c r="B1191" s="47">
        <v>44340</v>
      </c>
      <c r="C1191" s="2" t="s">
        <v>27</v>
      </c>
      <c r="D1191" s="2" t="s">
        <v>33</v>
      </c>
      <c r="E1191" s="2" t="s">
        <v>32</v>
      </c>
      <c r="F1191" s="2" t="s">
        <v>2705</v>
      </c>
      <c r="G1191" s="2" t="s">
        <v>3</v>
      </c>
      <c r="H1191" s="2" t="s">
        <v>3251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38383629</v>
      </c>
      <c r="R1191" s="1">
        <v>0</v>
      </c>
      <c r="S1191" s="1">
        <v>24003225</v>
      </c>
      <c r="T1191" s="1">
        <v>0</v>
      </c>
      <c r="U1191" s="2" t="s">
        <v>0</v>
      </c>
      <c r="V1191" s="1">
        <v>0</v>
      </c>
      <c r="W1191" s="1">
        <v>12396900</v>
      </c>
      <c r="X1191" s="2" t="s">
        <v>9</v>
      </c>
      <c r="Y1191" s="1">
        <v>1983504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41" t="s">
        <v>1</v>
      </c>
      <c r="AN1191" s="2" t="s">
        <v>1</v>
      </c>
      <c r="AO1191" s="141" t="s">
        <v>1</v>
      </c>
      <c r="AP1191" s="2" t="s">
        <v>1</v>
      </c>
    </row>
    <row r="1192" spans="1:42" ht="15" customHeight="1" x14ac:dyDescent="0.25">
      <c r="A1192" s="2" t="s">
        <v>550</v>
      </c>
      <c r="B1192" s="47">
        <v>44340</v>
      </c>
      <c r="C1192" s="2" t="s">
        <v>6</v>
      </c>
      <c r="D1192" s="2" t="s">
        <v>26</v>
      </c>
      <c r="E1192" s="2" t="s">
        <v>198</v>
      </c>
      <c r="F1192" s="2" t="s">
        <v>2787</v>
      </c>
      <c r="G1192" s="2" t="s">
        <v>3</v>
      </c>
      <c r="H1192" s="2" t="s">
        <v>3252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1272</v>
      </c>
      <c r="P1192" s="2" t="s">
        <v>1273</v>
      </c>
      <c r="Q1192" s="1">
        <v>140867100</v>
      </c>
      <c r="R1192" s="1">
        <v>0</v>
      </c>
      <c r="S1192" s="1">
        <v>140867100</v>
      </c>
      <c r="T1192" s="1">
        <v>0</v>
      </c>
      <c r="U1192" s="2" t="s">
        <v>0</v>
      </c>
      <c r="V1192" s="1">
        <v>0</v>
      </c>
      <c r="W1192" s="1">
        <v>0</v>
      </c>
      <c r="X1192" s="2" t="s">
        <v>0</v>
      </c>
      <c r="Y1192" s="1">
        <v>0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41" t="s">
        <v>1</v>
      </c>
      <c r="AN1192" s="2" t="s">
        <v>1</v>
      </c>
      <c r="AO1192" s="141" t="s">
        <v>1</v>
      </c>
      <c r="AP1192" s="2" t="s">
        <v>1</v>
      </c>
    </row>
    <row r="1193" spans="1:42" ht="15" customHeight="1" x14ac:dyDescent="0.25">
      <c r="A1193" s="2" t="s">
        <v>551</v>
      </c>
      <c r="B1193" s="47">
        <v>44340</v>
      </c>
      <c r="C1193" s="2" t="s">
        <v>6</v>
      </c>
      <c r="D1193" s="2" t="s">
        <v>26</v>
      </c>
      <c r="E1193" s="2" t="s">
        <v>198</v>
      </c>
      <c r="F1193" s="2" t="s">
        <v>2787</v>
      </c>
      <c r="G1193" s="2" t="s">
        <v>3</v>
      </c>
      <c r="H1193" s="2" t="s">
        <v>3253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125143688</v>
      </c>
      <c r="R1193" s="1">
        <v>0</v>
      </c>
      <c r="S1193" s="1">
        <v>104761560</v>
      </c>
      <c r="T1193" s="1">
        <v>0</v>
      </c>
      <c r="U1193" s="2" t="s">
        <v>0</v>
      </c>
      <c r="V1193" s="1">
        <v>0</v>
      </c>
      <c r="W1193" s="1">
        <v>17570800</v>
      </c>
      <c r="X1193" s="2" t="s">
        <v>9</v>
      </c>
      <c r="Y1193" s="1">
        <v>2811328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41" t="s">
        <v>1</v>
      </c>
      <c r="AN1193" s="2" t="s">
        <v>1</v>
      </c>
      <c r="AO1193" s="141" t="s">
        <v>1</v>
      </c>
      <c r="AP1193" s="2" t="s">
        <v>1</v>
      </c>
    </row>
    <row r="1194" spans="1:42" ht="15" customHeight="1" x14ac:dyDescent="0.25">
      <c r="A1194" s="2" t="s">
        <v>552</v>
      </c>
      <c r="B1194" s="47">
        <v>44340</v>
      </c>
      <c r="C1194" s="2" t="s">
        <v>6</v>
      </c>
      <c r="D1194" s="2" t="s">
        <v>26</v>
      </c>
      <c r="E1194" s="2" t="s">
        <v>198</v>
      </c>
      <c r="F1194" s="2" t="s">
        <v>2787</v>
      </c>
      <c r="G1194" s="2" t="s">
        <v>3</v>
      </c>
      <c r="H1194" s="2" t="s">
        <v>3254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2374946119.0500002</v>
      </c>
      <c r="R1194" s="1">
        <v>0</v>
      </c>
      <c r="S1194" s="1">
        <v>1765757018.75</v>
      </c>
      <c r="T1194" s="1">
        <v>0</v>
      </c>
      <c r="U1194" s="2" t="s">
        <v>0</v>
      </c>
      <c r="V1194" s="1">
        <v>0</v>
      </c>
      <c r="W1194" s="1">
        <v>525163017.5</v>
      </c>
      <c r="X1194" s="2" t="s">
        <v>9</v>
      </c>
      <c r="Y1194" s="1">
        <v>84026082.799999997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41" t="s">
        <v>1</v>
      </c>
      <c r="AN1194" s="2" t="s">
        <v>1</v>
      </c>
      <c r="AO1194" s="141" t="s">
        <v>1</v>
      </c>
      <c r="AP1194" s="2" t="s">
        <v>1</v>
      </c>
    </row>
    <row r="1195" spans="1:42" ht="15" customHeight="1" x14ac:dyDescent="0.25">
      <c r="A1195" s="2" t="s">
        <v>553</v>
      </c>
      <c r="B1195" s="47">
        <v>44340</v>
      </c>
      <c r="C1195" s="2" t="s">
        <v>27</v>
      </c>
      <c r="D1195" s="2" t="s">
        <v>26</v>
      </c>
      <c r="E1195" s="2" t="s">
        <v>251</v>
      </c>
      <c r="F1195" s="2" t="s">
        <v>2325</v>
      </c>
      <c r="G1195" s="2" t="s">
        <v>3</v>
      </c>
      <c r="H1195" s="2" t="s">
        <v>3255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1197245521.3</v>
      </c>
      <c r="R1195" s="1">
        <v>0</v>
      </c>
      <c r="S1195" s="1">
        <v>867646849.25</v>
      </c>
      <c r="T1195" s="1">
        <v>0</v>
      </c>
      <c r="U1195" s="2" t="s">
        <v>0</v>
      </c>
      <c r="V1195" s="1">
        <v>0</v>
      </c>
      <c r="W1195" s="1">
        <v>284136786.25</v>
      </c>
      <c r="X1195" s="2" t="s">
        <v>9</v>
      </c>
      <c r="Y1195" s="1">
        <v>45461885.799999997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41" t="s">
        <v>1</v>
      </c>
      <c r="AN1195" s="2" t="s">
        <v>1</v>
      </c>
      <c r="AO1195" s="141" t="s">
        <v>1</v>
      </c>
      <c r="AP1195" s="2" t="s">
        <v>1</v>
      </c>
    </row>
    <row r="1196" spans="1:42" ht="15" customHeight="1" x14ac:dyDescent="0.25">
      <c r="A1196" s="2" t="s">
        <v>554</v>
      </c>
      <c r="B1196" s="47">
        <v>44340</v>
      </c>
      <c r="C1196" s="2" t="s">
        <v>27</v>
      </c>
      <c r="D1196" s="2" t="s">
        <v>26</v>
      </c>
      <c r="E1196" s="2" t="s">
        <v>251</v>
      </c>
      <c r="F1196" s="2" t="s">
        <v>2327</v>
      </c>
      <c r="G1196" s="2" t="s">
        <v>3</v>
      </c>
      <c r="H1196" s="2" t="s">
        <v>3256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1247</v>
      </c>
      <c r="P1196" s="2" t="s">
        <v>1248</v>
      </c>
      <c r="Q1196" s="1">
        <v>4430272</v>
      </c>
      <c r="R1196" s="1">
        <v>0</v>
      </c>
      <c r="S1196" s="1">
        <v>0</v>
      </c>
      <c r="T1196" s="1">
        <v>3819200</v>
      </c>
      <c r="U1196" s="2" t="s">
        <v>9</v>
      </c>
      <c r="V1196" s="1">
        <v>611072</v>
      </c>
      <c r="W1196" s="1">
        <v>0</v>
      </c>
      <c r="X1196" s="2" t="s">
        <v>0</v>
      </c>
      <c r="Y1196" s="1">
        <v>0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41" t="s">
        <v>1</v>
      </c>
      <c r="AN1196" s="2" t="s">
        <v>1</v>
      </c>
      <c r="AO1196" s="141" t="s">
        <v>1</v>
      </c>
      <c r="AP1196" s="2" t="s">
        <v>1</v>
      </c>
    </row>
    <row r="1197" spans="1:42" ht="15" customHeight="1" x14ac:dyDescent="0.25">
      <c r="A1197" s="2" t="s">
        <v>555</v>
      </c>
      <c r="B1197" s="47">
        <v>44340</v>
      </c>
      <c r="C1197" s="2" t="s">
        <v>27</v>
      </c>
      <c r="D1197" s="2" t="s">
        <v>26</v>
      </c>
      <c r="E1197" s="2" t="s">
        <v>251</v>
      </c>
      <c r="F1197" s="2" t="s">
        <v>2325</v>
      </c>
      <c r="G1197" s="2" t="s">
        <v>3</v>
      </c>
      <c r="H1197" s="2" t="s">
        <v>3257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595291375.75999999</v>
      </c>
      <c r="R1197" s="1">
        <v>0</v>
      </c>
      <c r="S1197" s="1">
        <v>408193580.27999997</v>
      </c>
      <c r="T1197" s="1">
        <v>0</v>
      </c>
      <c r="U1197" s="2" t="s">
        <v>0</v>
      </c>
      <c r="V1197" s="1">
        <v>0</v>
      </c>
      <c r="W1197" s="1">
        <v>161291203</v>
      </c>
      <c r="X1197" s="2" t="s">
        <v>9</v>
      </c>
      <c r="Y1197" s="1">
        <v>25806592.48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41" t="s">
        <v>1</v>
      </c>
      <c r="AN1197" s="2" t="s">
        <v>1</v>
      </c>
      <c r="AO1197" s="141" t="s">
        <v>1</v>
      </c>
      <c r="AP1197" s="2" t="s">
        <v>1</v>
      </c>
    </row>
    <row r="1198" spans="1:42" ht="15" customHeight="1" x14ac:dyDescent="0.25">
      <c r="A1198" s="2" t="s">
        <v>556</v>
      </c>
      <c r="B1198" s="47">
        <v>44340</v>
      </c>
      <c r="C1198" s="2" t="s">
        <v>6</v>
      </c>
      <c r="D1198" s="2" t="s">
        <v>24</v>
      </c>
      <c r="E1198" s="2" t="s">
        <v>194</v>
      </c>
      <c r="F1198" s="2" t="s">
        <v>1193</v>
      </c>
      <c r="G1198" s="2" t="s">
        <v>3</v>
      </c>
      <c r="H1198" s="2" t="s">
        <v>3258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1733943218.6400001</v>
      </c>
      <c r="R1198" s="1">
        <v>0</v>
      </c>
      <c r="S1198" s="1">
        <v>1259271692.5</v>
      </c>
      <c r="T1198" s="1">
        <v>0</v>
      </c>
      <c r="U1198" s="2" t="s">
        <v>0</v>
      </c>
      <c r="V1198" s="1">
        <v>0</v>
      </c>
      <c r="W1198" s="1">
        <v>409199591.5</v>
      </c>
      <c r="X1198" s="2" t="s">
        <v>9</v>
      </c>
      <c r="Y1198" s="1">
        <v>65471934.640000001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41" t="s">
        <v>1</v>
      </c>
      <c r="AN1198" s="2" t="s">
        <v>1</v>
      </c>
      <c r="AO1198" s="141" t="s">
        <v>1</v>
      </c>
      <c r="AP1198" s="2" t="s">
        <v>1</v>
      </c>
    </row>
    <row r="1199" spans="1:42" ht="15" customHeight="1" x14ac:dyDescent="0.25">
      <c r="A1199" s="2" t="s">
        <v>557</v>
      </c>
      <c r="B1199" s="47">
        <v>44340</v>
      </c>
      <c r="C1199" s="2" t="s">
        <v>27</v>
      </c>
      <c r="D1199" s="2" t="s">
        <v>24</v>
      </c>
      <c r="E1199" s="2" t="s">
        <v>356</v>
      </c>
      <c r="F1199" s="2" t="s">
        <v>3259</v>
      </c>
      <c r="G1199" s="2" t="s">
        <v>3</v>
      </c>
      <c r="H1199" s="2" t="s">
        <v>3260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727868341.61839998</v>
      </c>
      <c r="R1199" s="1">
        <v>0</v>
      </c>
      <c r="S1199" s="1">
        <v>431153852.44000006</v>
      </c>
      <c r="T1199" s="1">
        <v>0</v>
      </c>
      <c r="U1199" s="2" t="s">
        <v>0</v>
      </c>
      <c r="V1199" s="1">
        <v>0</v>
      </c>
      <c r="W1199" s="1">
        <v>255788352.74000001</v>
      </c>
      <c r="X1199" s="2" t="s">
        <v>0</v>
      </c>
      <c r="Y1199" s="1">
        <v>40926136.4384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41" t="s">
        <v>1</v>
      </c>
      <c r="AN1199" s="2" t="s">
        <v>1</v>
      </c>
      <c r="AO1199" s="141" t="s">
        <v>1</v>
      </c>
      <c r="AP1199" s="2" t="s">
        <v>1</v>
      </c>
    </row>
    <row r="1200" spans="1:42" ht="15" customHeight="1" x14ac:dyDescent="0.25">
      <c r="A1200" s="2" t="s">
        <v>558</v>
      </c>
      <c r="B1200" s="47">
        <v>44340</v>
      </c>
      <c r="C1200" s="2" t="s">
        <v>6</v>
      </c>
      <c r="D1200" s="2" t="s">
        <v>22</v>
      </c>
      <c r="E1200" s="2" t="s">
        <v>192</v>
      </c>
      <c r="F1200" s="2" t="s">
        <v>1049</v>
      </c>
      <c r="G1200" s="2" t="s">
        <v>3</v>
      </c>
      <c r="H1200" s="2" t="s">
        <v>3261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1779899767.0900002</v>
      </c>
      <c r="R1200" s="1">
        <v>0</v>
      </c>
      <c r="S1200" s="1">
        <v>1379605721.25</v>
      </c>
      <c r="T1200" s="1">
        <v>0</v>
      </c>
      <c r="U1200" s="2" t="s">
        <v>0</v>
      </c>
      <c r="V1200" s="1">
        <v>0</v>
      </c>
      <c r="W1200" s="1">
        <v>345081074</v>
      </c>
      <c r="X1200" s="2" t="s">
        <v>9</v>
      </c>
      <c r="Y1200" s="1">
        <v>55212971.840000011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41" t="s">
        <v>1</v>
      </c>
      <c r="AN1200" s="2" t="s">
        <v>1</v>
      </c>
      <c r="AO1200" s="141" t="s">
        <v>1</v>
      </c>
      <c r="AP1200" s="2" t="s">
        <v>1</v>
      </c>
    </row>
    <row r="1201" spans="1:44" ht="15" customHeight="1" x14ac:dyDescent="0.25">
      <c r="A1201" s="2" t="s">
        <v>559</v>
      </c>
      <c r="B1201" s="47">
        <v>44340</v>
      </c>
      <c r="C1201" s="2" t="s">
        <v>27</v>
      </c>
      <c r="D1201" s="2" t="s">
        <v>973</v>
      </c>
      <c r="E1201" s="2" t="s">
        <v>985</v>
      </c>
      <c r="F1201" s="2" t="s">
        <v>3262</v>
      </c>
      <c r="G1201" s="2" t="s">
        <v>3</v>
      </c>
      <c r="H1201" s="2" t="s">
        <v>3263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94315020</v>
      </c>
      <c r="R1201" s="1">
        <v>0</v>
      </c>
      <c r="S1201" s="1">
        <v>7130000</v>
      </c>
      <c r="T1201" s="1">
        <v>0</v>
      </c>
      <c r="U1201" s="2" t="s">
        <v>0</v>
      </c>
      <c r="V1201" s="1">
        <v>0</v>
      </c>
      <c r="W1201" s="1">
        <v>75159500</v>
      </c>
      <c r="X1201" s="2" t="s">
        <v>9</v>
      </c>
      <c r="Y1201" s="1">
        <v>12025520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41" t="s">
        <v>1</v>
      </c>
      <c r="AN1201" s="2" t="s">
        <v>1</v>
      </c>
      <c r="AO1201" s="141" t="s">
        <v>1</v>
      </c>
      <c r="AP1201" s="2" t="s">
        <v>1</v>
      </c>
    </row>
    <row r="1202" spans="1:44" ht="15" customHeight="1" x14ac:dyDescent="0.25">
      <c r="A1202" s="2" t="s">
        <v>560</v>
      </c>
      <c r="B1202" s="47">
        <v>44340</v>
      </c>
      <c r="C1202" s="2" t="s">
        <v>6</v>
      </c>
      <c r="D1202" s="2" t="s">
        <v>973</v>
      </c>
      <c r="E1202" s="2" t="s">
        <v>974</v>
      </c>
      <c r="F1202" s="2" t="s">
        <v>957</v>
      </c>
      <c r="G1202" s="2" t="s">
        <v>3</v>
      </c>
      <c r="H1202" s="2" t="s">
        <v>3264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2</v>
      </c>
      <c r="P1202" s="2" t="s">
        <v>1</v>
      </c>
      <c r="Q1202" s="1">
        <v>2633493471.2000003</v>
      </c>
      <c r="R1202" s="1">
        <v>0</v>
      </c>
      <c r="S1202" s="1">
        <v>2049559656</v>
      </c>
      <c r="T1202" s="1">
        <v>0</v>
      </c>
      <c r="U1202" s="2" t="s">
        <v>0</v>
      </c>
      <c r="V1202" s="1">
        <v>0</v>
      </c>
      <c r="W1202" s="1">
        <v>503391220</v>
      </c>
      <c r="X1202" s="2" t="s">
        <v>0</v>
      </c>
      <c r="Y1202" s="1">
        <v>80542595.199999988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41" t="s">
        <v>1</v>
      </c>
      <c r="AN1202" s="2" t="s">
        <v>1</v>
      </c>
      <c r="AO1202" s="141" t="s">
        <v>1</v>
      </c>
      <c r="AP1202" s="2" t="s">
        <v>1</v>
      </c>
    </row>
    <row r="1203" spans="1:44" ht="15" customHeight="1" x14ac:dyDescent="0.25">
      <c r="A1203" s="2" t="s">
        <v>561</v>
      </c>
      <c r="B1203" s="47">
        <v>44340</v>
      </c>
      <c r="C1203" s="2" t="s">
        <v>6</v>
      </c>
      <c r="D1203" s="2" t="s">
        <v>19</v>
      </c>
      <c r="E1203" s="2" t="s">
        <v>185</v>
      </c>
      <c r="F1203" s="2" t="s">
        <v>987</v>
      </c>
      <c r="G1203" s="2" t="s">
        <v>3</v>
      </c>
      <c r="H1203" s="2" t="s">
        <v>3265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46546500</v>
      </c>
      <c r="R1203" s="1">
        <v>0</v>
      </c>
      <c r="S1203" s="1">
        <v>46546500</v>
      </c>
      <c r="T1203" s="1">
        <v>0</v>
      </c>
      <c r="U1203" s="2" t="s">
        <v>0</v>
      </c>
      <c r="V1203" s="1">
        <v>0</v>
      </c>
      <c r="W1203" s="1">
        <v>0</v>
      </c>
      <c r="X1203" s="2" t="s">
        <v>0</v>
      </c>
      <c r="Y1203" s="1">
        <v>0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41" t="s">
        <v>1</v>
      </c>
      <c r="AN1203" s="2" t="s">
        <v>1</v>
      </c>
      <c r="AO1203" s="141" t="s">
        <v>1</v>
      </c>
      <c r="AP1203" s="2" t="s">
        <v>1</v>
      </c>
    </row>
    <row r="1204" spans="1:44" ht="15" customHeight="1" x14ac:dyDescent="0.25">
      <c r="A1204" s="2" t="s">
        <v>562</v>
      </c>
      <c r="B1204" s="47">
        <v>44340</v>
      </c>
      <c r="C1204" s="2" t="s">
        <v>6</v>
      </c>
      <c r="D1204" s="2" t="s">
        <v>17</v>
      </c>
      <c r="E1204" s="2" t="s">
        <v>183</v>
      </c>
      <c r="F1204" s="2" t="s">
        <v>3266</v>
      </c>
      <c r="G1204" s="2" t="s">
        <v>3</v>
      </c>
      <c r="H1204" s="2" t="s">
        <v>3267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0</v>
      </c>
      <c r="R1204" s="1">
        <v>0</v>
      </c>
      <c r="S1204" s="1">
        <v>0</v>
      </c>
      <c r="T1204" s="1">
        <v>0</v>
      </c>
      <c r="U1204" s="2" t="s">
        <v>0</v>
      </c>
      <c r="V1204" s="1">
        <v>0</v>
      </c>
      <c r="W1204" s="1">
        <v>0</v>
      </c>
      <c r="X1204" s="2" t="s">
        <v>9</v>
      </c>
      <c r="Y1204" s="1">
        <v>0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41" t="s">
        <v>1</v>
      </c>
      <c r="AN1204" s="2" t="s">
        <v>1</v>
      </c>
      <c r="AO1204" s="141" t="s">
        <v>1</v>
      </c>
      <c r="AP1204" s="2" t="s">
        <v>1</v>
      </c>
    </row>
    <row r="1205" spans="1:44" ht="15" customHeight="1" x14ac:dyDescent="0.25">
      <c r="A1205" s="2" t="s">
        <v>563</v>
      </c>
      <c r="B1205" s="47">
        <v>44340</v>
      </c>
      <c r="C1205" s="2" t="s">
        <v>6</v>
      </c>
      <c r="D1205" s="2" t="s">
        <v>14</v>
      </c>
      <c r="E1205" s="2" t="s">
        <v>181</v>
      </c>
      <c r="F1205" s="2" t="s">
        <v>3268</v>
      </c>
      <c r="G1205" s="2" t="s">
        <v>3</v>
      </c>
      <c r="H1205" s="2" t="s">
        <v>3269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162655372.5</v>
      </c>
      <c r="R1205" s="1">
        <v>0</v>
      </c>
      <c r="S1205" s="1">
        <v>142172556.5</v>
      </c>
      <c r="T1205" s="1">
        <v>0</v>
      </c>
      <c r="U1205" s="2" t="s">
        <v>0</v>
      </c>
      <c r="V1205" s="1">
        <v>0</v>
      </c>
      <c r="W1205" s="1">
        <v>17657600</v>
      </c>
      <c r="X1205" s="2" t="s">
        <v>0</v>
      </c>
      <c r="Y1205" s="1">
        <v>2825216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41" t="s">
        <v>1</v>
      </c>
      <c r="AN1205" s="2" t="s">
        <v>1</v>
      </c>
      <c r="AO1205" s="141" t="s">
        <v>1</v>
      </c>
      <c r="AP1205" s="2" t="s">
        <v>1</v>
      </c>
    </row>
    <row r="1206" spans="1:44" ht="15" customHeight="1" x14ac:dyDescent="0.25">
      <c r="A1206" s="2" t="s">
        <v>564</v>
      </c>
      <c r="B1206" s="47">
        <v>44340</v>
      </c>
      <c r="C1206" s="2" t="s">
        <v>6</v>
      </c>
      <c r="D1206" s="2" t="s">
        <v>14</v>
      </c>
      <c r="E1206" s="2" t="s">
        <v>181</v>
      </c>
      <c r="F1206" s="2" t="s">
        <v>3270</v>
      </c>
      <c r="G1206" s="2" t="s">
        <v>3</v>
      </c>
      <c r="H1206" s="2" t="s">
        <v>3271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3272</v>
      </c>
      <c r="P1206" s="2" t="s">
        <v>3273</v>
      </c>
      <c r="Q1206" s="1">
        <v>3100000</v>
      </c>
      <c r="R1206" s="1">
        <v>0</v>
      </c>
      <c r="S1206" s="1">
        <v>3100000</v>
      </c>
      <c r="T1206" s="1">
        <v>0</v>
      </c>
      <c r="U1206" s="2" t="s">
        <v>0</v>
      </c>
      <c r="V1206" s="1">
        <v>0</v>
      </c>
      <c r="W1206" s="1">
        <v>0</v>
      </c>
      <c r="X1206" s="2" t="s">
        <v>0</v>
      </c>
      <c r="Y1206" s="1">
        <v>0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41" t="s">
        <v>1</v>
      </c>
      <c r="AN1206" s="2" t="s">
        <v>1</v>
      </c>
      <c r="AO1206" s="141" t="s">
        <v>1</v>
      </c>
      <c r="AP1206" s="2" t="s">
        <v>1</v>
      </c>
    </row>
    <row r="1207" spans="1:44" ht="15" customHeight="1" x14ac:dyDescent="0.25">
      <c r="A1207" s="2" t="s">
        <v>565</v>
      </c>
      <c r="B1207" s="47">
        <v>44340</v>
      </c>
      <c r="C1207" s="2" t="s">
        <v>6</v>
      </c>
      <c r="D1207" s="2" t="s">
        <v>14</v>
      </c>
      <c r="E1207" s="2" t="s">
        <v>181</v>
      </c>
      <c r="F1207" s="2" t="s">
        <v>3268</v>
      </c>
      <c r="G1207" s="2" t="s">
        <v>3</v>
      </c>
      <c r="H1207" s="2" t="s">
        <v>3274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454964196.5</v>
      </c>
      <c r="R1207" s="1">
        <v>0</v>
      </c>
      <c r="S1207" s="1">
        <v>422646944.5</v>
      </c>
      <c r="T1207" s="1">
        <v>0</v>
      </c>
      <c r="U1207" s="2" t="s">
        <v>0</v>
      </c>
      <c r="V1207" s="1">
        <v>0</v>
      </c>
      <c r="W1207" s="1">
        <v>27859700</v>
      </c>
      <c r="X1207" s="2" t="s">
        <v>0</v>
      </c>
      <c r="Y1207" s="1">
        <v>4457552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41" t="s">
        <v>1</v>
      </c>
      <c r="AN1207" s="2" t="s">
        <v>1</v>
      </c>
      <c r="AO1207" s="141" t="s">
        <v>1</v>
      </c>
      <c r="AP1207" s="2" t="s">
        <v>1</v>
      </c>
    </row>
    <row r="1208" spans="1:44" ht="15" customHeight="1" x14ac:dyDescent="0.25">
      <c r="A1208" s="2" t="s">
        <v>566</v>
      </c>
      <c r="B1208" s="47">
        <v>44340</v>
      </c>
      <c r="C1208" s="2" t="s">
        <v>6</v>
      </c>
      <c r="D1208" s="2" t="s">
        <v>14</v>
      </c>
      <c r="E1208" s="2" t="s">
        <v>181</v>
      </c>
      <c r="F1208" s="2" t="s">
        <v>3270</v>
      </c>
      <c r="G1208" s="2" t="s">
        <v>13</v>
      </c>
      <c r="H1208" s="2" t="s">
        <v>1</v>
      </c>
      <c r="I1208" s="1" t="s">
        <v>3275</v>
      </c>
      <c r="J1208" s="1" t="s">
        <v>1</v>
      </c>
      <c r="K1208" s="1" t="s">
        <v>3276</v>
      </c>
      <c r="L1208" s="1" t="s">
        <v>3137</v>
      </c>
      <c r="M1208" s="1">
        <v>3100000</v>
      </c>
      <c r="N1208" s="2" t="s">
        <v>12</v>
      </c>
      <c r="O1208" s="2" t="s">
        <v>3277</v>
      </c>
      <c r="P1208" s="2" t="s">
        <v>3278</v>
      </c>
      <c r="Q1208" s="1">
        <v>-3100000</v>
      </c>
      <c r="R1208" s="1">
        <v>0</v>
      </c>
      <c r="S1208" s="1">
        <v>-3100000</v>
      </c>
      <c r="T1208" s="1">
        <v>0</v>
      </c>
      <c r="U1208" s="2" t="s">
        <v>0</v>
      </c>
      <c r="V1208" s="1">
        <v>0</v>
      </c>
      <c r="W1208" s="1">
        <v>0</v>
      </c>
      <c r="X1208" s="2" t="s">
        <v>0</v>
      </c>
      <c r="Y1208" s="1">
        <v>0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41" t="s">
        <v>1</v>
      </c>
      <c r="AN1208" s="2" t="s">
        <v>1</v>
      </c>
      <c r="AO1208" s="141" t="s">
        <v>1</v>
      </c>
      <c r="AP1208" s="2" t="s">
        <v>1</v>
      </c>
    </row>
    <row r="1209" spans="1:44" ht="15" customHeight="1" x14ac:dyDescent="0.25">
      <c r="A1209" s="2" t="s">
        <v>567</v>
      </c>
      <c r="B1209" s="47">
        <v>44340</v>
      </c>
      <c r="C1209" s="2" t="s">
        <v>6</v>
      </c>
      <c r="D1209" s="2" t="s">
        <v>10</v>
      </c>
      <c r="E1209" s="2" t="s">
        <v>178</v>
      </c>
      <c r="F1209" s="2" t="s">
        <v>3279</v>
      </c>
      <c r="G1209" s="2" t="s">
        <v>3</v>
      </c>
      <c r="H1209" s="2" t="s">
        <v>3280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50429436</v>
      </c>
      <c r="R1209" s="1">
        <v>0</v>
      </c>
      <c r="S1209" s="1">
        <v>12703800</v>
      </c>
      <c r="T1209" s="1">
        <v>0</v>
      </c>
      <c r="U1209" s="2" t="s">
        <v>0</v>
      </c>
      <c r="V1209" s="1">
        <v>0</v>
      </c>
      <c r="W1209" s="1">
        <v>32522100</v>
      </c>
      <c r="X1209" s="2" t="s">
        <v>0</v>
      </c>
      <c r="Y1209" s="1">
        <v>5203536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41" t="s">
        <v>1</v>
      </c>
      <c r="AN1209" s="2" t="s">
        <v>1</v>
      </c>
      <c r="AO1209" s="141" t="s">
        <v>1</v>
      </c>
      <c r="AP1209" s="2" t="s">
        <v>1</v>
      </c>
    </row>
    <row r="1210" spans="1:44" ht="15" customHeight="1" x14ac:dyDescent="0.25">
      <c r="A1210" s="2" t="s">
        <v>568</v>
      </c>
      <c r="B1210" s="47">
        <v>44340</v>
      </c>
      <c r="C1210" s="2" t="s">
        <v>6</v>
      </c>
      <c r="D1210" s="2" t="s">
        <v>278</v>
      </c>
      <c r="E1210" s="2" t="s">
        <v>202</v>
      </c>
      <c r="F1210" s="2" t="s">
        <v>3281</v>
      </c>
      <c r="G1210" s="2" t="s">
        <v>3</v>
      </c>
      <c r="H1210" s="2" t="s">
        <v>3282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402067555</v>
      </c>
      <c r="R1210" s="1">
        <v>0</v>
      </c>
      <c r="S1210" s="1">
        <v>353704951</v>
      </c>
      <c r="T1210" s="1">
        <v>0</v>
      </c>
      <c r="U1210" s="2" t="s">
        <v>0</v>
      </c>
      <c r="V1210" s="1">
        <v>0</v>
      </c>
      <c r="W1210" s="1">
        <v>41691900</v>
      </c>
      <c r="X1210" s="2" t="s">
        <v>9</v>
      </c>
      <c r="Y1210" s="1">
        <v>6670704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41" t="s">
        <v>1</v>
      </c>
      <c r="AN1210" s="2" t="s">
        <v>1</v>
      </c>
      <c r="AO1210" s="141" t="s">
        <v>1</v>
      </c>
      <c r="AP1210" s="2" t="s">
        <v>1</v>
      </c>
    </row>
    <row r="1211" spans="1:44" ht="15" customHeight="1" x14ac:dyDescent="0.25">
      <c r="A1211" s="2" t="s">
        <v>569</v>
      </c>
      <c r="B1211" s="47">
        <v>44340</v>
      </c>
      <c r="C1211" s="2" t="s">
        <v>6</v>
      </c>
      <c r="D1211" s="2" t="s">
        <v>7</v>
      </c>
      <c r="E1211" s="2" t="s">
        <v>741</v>
      </c>
      <c r="F1211" s="2" t="s">
        <v>3283</v>
      </c>
      <c r="G1211" s="2" t="s">
        <v>13</v>
      </c>
      <c r="H1211" s="2" t="s">
        <v>1</v>
      </c>
      <c r="I1211" s="1" t="s">
        <v>1096</v>
      </c>
      <c r="J1211" s="1" t="s">
        <v>1</v>
      </c>
      <c r="K1211" s="1" t="s">
        <v>3284</v>
      </c>
      <c r="L1211" s="1" t="s">
        <v>3285</v>
      </c>
      <c r="M1211" s="1">
        <v>6355000</v>
      </c>
      <c r="N1211" s="2" t="s">
        <v>12</v>
      </c>
      <c r="O1211" s="2" t="s">
        <v>3286</v>
      </c>
      <c r="P1211" s="2" t="s">
        <v>3287</v>
      </c>
      <c r="Q1211" s="1">
        <v>-2015000</v>
      </c>
      <c r="R1211" s="1">
        <v>0</v>
      </c>
      <c r="S1211" s="1">
        <v>-2015000</v>
      </c>
      <c r="T1211" s="1">
        <v>0</v>
      </c>
      <c r="U1211" s="2" t="s">
        <v>0</v>
      </c>
      <c r="V1211" s="1">
        <v>0</v>
      </c>
      <c r="W1211" s="1">
        <v>0</v>
      </c>
      <c r="X1211" s="2" t="s">
        <v>0</v>
      </c>
      <c r="Y1211" s="1">
        <v>0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41" t="s">
        <v>1</v>
      </c>
      <c r="AN1211" s="2" t="s">
        <v>1</v>
      </c>
      <c r="AO1211" s="141" t="s">
        <v>1</v>
      </c>
      <c r="AP1211" s="2" t="s">
        <v>1</v>
      </c>
    </row>
    <row r="1212" spans="1:44" ht="15" customHeight="1" x14ac:dyDescent="0.25">
      <c r="A1212" s="2" t="s">
        <v>570</v>
      </c>
      <c r="B1212" s="47">
        <v>44340</v>
      </c>
      <c r="C1212" s="2" t="s">
        <v>6</v>
      </c>
      <c r="D1212" s="2" t="s">
        <v>7</v>
      </c>
      <c r="E1212" s="2" t="s">
        <v>741</v>
      </c>
      <c r="F1212" s="2" t="s">
        <v>3283</v>
      </c>
      <c r="G1212" s="2" t="s">
        <v>3</v>
      </c>
      <c r="H1212" s="2" t="s">
        <v>3288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276229840</v>
      </c>
      <c r="R1212" s="1">
        <v>0</v>
      </c>
      <c r="S1212" s="1">
        <v>216392400</v>
      </c>
      <c r="T1212" s="1">
        <v>0</v>
      </c>
      <c r="U1212" s="2" t="s">
        <v>0</v>
      </c>
      <c r="V1212" s="1">
        <v>0</v>
      </c>
      <c r="W1212" s="1">
        <v>51584000</v>
      </c>
      <c r="X1212" s="2" t="s">
        <v>9</v>
      </c>
      <c r="Y1212" s="1">
        <v>8253440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41" t="s">
        <v>1</v>
      </c>
      <c r="AN1212" s="2" t="s">
        <v>1</v>
      </c>
      <c r="AO1212" s="141" t="s">
        <v>1</v>
      </c>
      <c r="AP1212" s="2" t="s">
        <v>1</v>
      </c>
    </row>
    <row r="1213" spans="1:44" ht="15" customHeight="1" x14ac:dyDescent="0.25">
      <c r="A1213" s="2" t="s">
        <v>571</v>
      </c>
      <c r="B1213" s="47">
        <v>44340</v>
      </c>
      <c r="C1213" s="2" t="s">
        <v>6</v>
      </c>
      <c r="D1213" s="2" t="s">
        <v>5</v>
      </c>
      <c r="E1213" s="2" t="s">
        <v>175</v>
      </c>
      <c r="F1213" s="2" t="s">
        <v>1348</v>
      </c>
      <c r="G1213" s="2" t="s">
        <v>3</v>
      </c>
      <c r="H1213" s="2" t="s">
        <v>3289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98</v>
      </c>
      <c r="P1213" s="2" t="s">
        <v>1</v>
      </c>
      <c r="Q1213" s="1">
        <v>0</v>
      </c>
      <c r="R1213" s="1">
        <v>0</v>
      </c>
      <c r="S1213" s="1">
        <v>0</v>
      </c>
      <c r="T1213" s="1">
        <v>0</v>
      </c>
      <c r="U1213" s="2" t="s">
        <v>0</v>
      </c>
      <c r="V1213" s="1">
        <v>0</v>
      </c>
      <c r="W1213" s="1">
        <v>0</v>
      </c>
      <c r="X1213" s="2" t="s">
        <v>9</v>
      </c>
      <c r="Y1213" s="1">
        <v>0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41" t="s">
        <v>1</v>
      </c>
      <c r="AN1213" s="2" t="s">
        <v>1</v>
      </c>
      <c r="AO1213" s="141" t="s">
        <v>1</v>
      </c>
      <c r="AP1213" s="2" t="s">
        <v>1</v>
      </c>
    </row>
    <row r="1214" spans="1:44" ht="15" customHeight="1" x14ac:dyDescent="0.25">
      <c r="A1214" s="2" t="s">
        <v>572</v>
      </c>
      <c r="B1214" s="46">
        <v>44340</v>
      </c>
      <c r="C1214" s="2" t="s">
        <v>6</v>
      </c>
      <c r="D1214" s="2" t="s">
        <v>959</v>
      </c>
      <c r="E1214" s="2" t="s">
        <v>873</v>
      </c>
      <c r="F1214" s="59" t="s">
        <v>3290</v>
      </c>
      <c r="G1214" s="2" t="s">
        <v>3</v>
      </c>
      <c r="H1214" s="2" t="s">
        <v>1219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98</v>
      </c>
      <c r="P1214" s="2" t="s">
        <v>1</v>
      </c>
      <c r="Q1214" s="1">
        <v>0</v>
      </c>
      <c r="R1214" s="1">
        <v>0</v>
      </c>
      <c r="S1214" s="1">
        <v>0</v>
      </c>
      <c r="T1214" s="1">
        <v>0</v>
      </c>
      <c r="U1214" s="2" t="s">
        <v>0</v>
      </c>
      <c r="V1214" s="1">
        <v>0</v>
      </c>
      <c r="W1214" s="1">
        <v>0</v>
      </c>
      <c r="X1214" s="2" t="s">
        <v>9</v>
      </c>
      <c r="Y1214" s="1">
        <f>+W1214*0.16</f>
        <v>0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140"/>
      <c r="AK1214" s="1">
        <v>0</v>
      </c>
      <c r="AL1214" s="1">
        <v>0</v>
      </c>
      <c r="AM1214" s="140"/>
      <c r="AN1214" s="140"/>
      <c r="AO1214" s="140"/>
      <c r="AP1214" s="140"/>
      <c r="AQ1214" s="101"/>
      <c r="AR1214" s="7"/>
    </row>
    <row r="1215" spans="1:44" ht="15" customHeight="1" x14ac:dyDescent="0.25">
      <c r="A1215" s="2" t="s">
        <v>573</v>
      </c>
      <c r="B1215" s="47">
        <v>44341</v>
      </c>
      <c r="C1215" s="2" t="s">
        <v>6</v>
      </c>
      <c r="D1215" s="2" t="s">
        <v>49</v>
      </c>
      <c r="E1215" s="2" t="s">
        <v>230</v>
      </c>
      <c r="F1215" s="2" t="s">
        <v>1294</v>
      </c>
      <c r="G1215" s="2" t="s">
        <v>13</v>
      </c>
      <c r="H1215" s="2" t="s">
        <v>1</v>
      </c>
      <c r="I1215" s="1" t="s">
        <v>3291</v>
      </c>
      <c r="J1215" s="1" t="s">
        <v>1</v>
      </c>
      <c r="K1215" s="1" t="s">
        <v>3292</v>
      </c>
      <c r="L1215" s="1" t="s">
        <v>3293</v>
      </c>
      <c r="M1215" s="1">
        <v>15286875</v>
      </c>
      <c r="N1215" s="2" t="s">
        <v>12</v>
      </c>
      <c r="O1215" s="2" t="s">
        <v>3294</v>
      </c>
      <c r="P1215" s="2" t="s">
        <v>3295</v>
      </c>
      <c r="Q1215" s="1">
        <v>-15286875</v>
      </c>
      <c r="R1215" s="1">
        <v>0</v>
      </c>
      <c r="S1215" s="1">
        <v>-15286875</v>
      </c>
      <c r="T1215" s="1">
        <v>0</v>
      </c>
      <c r="U1215" s="2" t="s">
        <v>0</v>
      </c>
      <c r="V1215" s="1">
        <v>0</v>
      </c>
      <c r="W1215" s="1">
        <v>0</v>
      </c>
      <c r="X1215" s="2" t="s">
        <v>0</v>
      </c>
      <c r="Y1215" s="1">
        <v>0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41" t="s">
        <v>1</v>
      </c>
      <c r="AN1215" s="2" t="s">
        <v>1</v>
      </c>
      <c r="AO1215" s="141" t="s">
        <v>1</v>
      </c>
      <c r="AP1215" s="2" t="s">
        <v>1</v>
      </c>
    </row>
    <row r="1216" spans="1:44" ht="15" customHeight="1" x14ac:dyDescent="0.25">
      <c r="A1216" s="2" t="s">
        <v>574</v>
      </c>
      <c r="B1216" s="47">
        <v>44341</v>
      </c>
      <c r="C1216" s="2" t="s">
        <v>6</v>
      </c>
      <c r="D1216" s="2" t="s">
        <v>49</v>
      </c>
      <c r="E1216" s="2" t="s">
        <v>230</v>
      </c>
      <c r="F1216" s="2" t="s">
        <v>1294</v>
      </c>
      <c r="G1216" s="2" t="s">
        <v>3</v>
      </c>
      <c r="H1216" s="2" t="s">
        <v>3296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1652079941.95</v>
      </c>
      <c r="R1216" s="1">
        <v>0</v>
      </c>
      <c r="S1216" s="1">
        <v>1435608599.5</v>
      </c>
      <c r="T1216" s="1">
        <v>0</v>
      </c>
      <c r="U1216" s="2" t="s">
        <v>0</v>
      </c>
      <c r="V1216" s="1">
        <v>0</v>
      </c>
      <c r="W1216" s="1">
        <v>186613226.25</v>
      </c>
      <c r="X1216" s="2" t="s">
        <v>0</v>
      </c>
      <c r="Y1216" s="1">
        <v>29858116.199999999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41" t="s">
        <v>1</v>
      </c>
      <c r="AN1216" s="2" t="s">
        <v>1</v>
      </c>
      <c r="AO1216" s="141" t="s">
        <v>1</v>
      </c>
      <c r="AP1216" s="2" t="s">
        <v>1</v>
      </c>
    </row>
    <row r="1217" spans="1:44" ht="15" customHeight="1" x14ac:dyDescent="0.25">
      <c r="A1217" s="2" t="s">
        <v>575</v>
      </c>
      <c r="B1217" s="47">
        <v>44341</v>
      </c>
      <c r="C1217" s="2" t="s">
        <v>27</v>
      </c>
      <c r="D1217" s="2" t="s">
        <v>49</v>
      </c>
      <c r="E1217" s="2" t="s">
        <v>221</v>
      </c>
      <c r="F1217" s="2" t="s">
        <v>3297</v>
      </c>
      <c r="G1217" s="2" t="s">
        <v>3</v>
      </c>
      <c r="H1217" s="2" t="s">
        <v>3298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3299</v>
      </c>
      <c r="P1217" s="2" t="s">
        <v>3300</v>
      </c>
      <c r="Q1217" s="1">
        <v>24650668</v>
      </c>
      <c r="R1217" s="1">
        <v>0</v>
      </c>
      <c r="S1217" s="1">
        <v>21565300</v>
      </c>
      <c r="T1217" s="1">
        <v>0</v>
      </c>
      <c r="U1217" s="2" t="s">
        <v>0</v>
      </c>
      <c r="V1217" s="1">
        <v>0</v>
      </c>
      <c r="W1217" s="1">
        <v>2659800</v>
      </c>
      <c r="X1217" s="2" t="s">
        <v>9</v>
      </c>
      <c r="Y1217" s="1">
        <v>425568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41" t="s">
        <v>1</v>
      </c>
      <c r="AN1217" s="2" t="s">
        <v>1</v>
      </c>
      <c r="AO1217" s="141" t="s">
        <v>1</v>
      </c>
      <c r="AP1217" s="2" t="s">
        <v>1</v>
      </c>
    </row>
    <row r="1218" spans="1:44" ht="15" customHeight="1" x14ac:dyDescent="0.25">
      <c r="A1218" s="2" t="s">
        <v>576</v>
      </c>
      <c r="B1218" s="47">
        <v>44341</v>
      </c>
      <c r="C1218" s="2" t="s">
        <v>27</v>
      </c>
      <c r="D1218" s="2" t="s">
        <v>49</v>
      </c>
      <c r="E1218" s="2" t="s">
        <v>221</v>
      </c>
      <c r="F1218" s="2" t="s">
        <v>3297</v>
      </c>
      <c r="G1218" s="2" t="s">
        <v>3</v>
      </c>
      <c r="H1218" s="2" t="s">
        <v>3301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1267</v>
      </c>
      <c r="P1218" s="2" t="s">
        <v>1268</v>
      </c>
      <c r="Q1218" s="1">
        <v>9630088</v>
      </c>
      <c r="R1218" s="1">
        <v>0</v>
      </c>
      <c r="S1218" s="1">
        <v>0</v>
      </c>
      <c r="T1218" s="1">
        <v>8301800</v>
      </c>
      <c r="U1218" s="2" t="s">
        <v>9</v>
      </c>
      <c r="V1218" s="1">
        <v>1328288</v>
      </c>
      <c r="W1218" s="1">
        <v>0</v>
      </c>
      <c r="X1218" s="2" t="s">
        <v>0</v>
      </c>
      <c r="Y1218" s="1">
        <v>0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41" t="s">
        <v>1</v>
      </c>
      <c r="AN1218" s="2" t="s">
        <v>1</v>
      </c>
      <c r="AO1218" s="141" t="s">
        <v>1</v>
      </c>
      <c r="AP1218" s="2" t="s">
        <v>1</v>
      </c>
    </row>
    <row r="1219" spans="1:44" ht="15" customHeight="1" x14ac:dyDescent="0.25">
      <c r="A1219" s="2" t="s">
        <v>577</v>
      </c>
      <c r="B1219" s="47">
        <v>44341</v>
      </c>
      <c r="C1219" s="2" t="s">
        <v>27</v>
      </c>
      <c r="D1219" s="2" t="s">
        <v>49</v>
      </c>
      <c r="E1219" s="2" t="s">
        <v>221</v>
      </c>
      <c r="F1219" s="2" t="s">
        <v>3302</v>
      </c>
      <c r="G1219" s="2" t="s">
        <v>3</v>
      </c>
      <c r="H1219" s="2" t="s">
        <v>3303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645776498.15999985</v>
      </c>
      <c r="R1219" s="1">
        <v>0</v>
      </c>
      <c r="S1219" s="1">
        <v>475753716.5</v>
      </c>
      <c r="T1219" s="1">
        <v>0</v>
      </c>
      <c r="U1219" s="2" t="s">
        <v>0</v>
      </c>
      <c r="V1219" s="1">
        <v>0</v>
      </c>
      <c r="W1219" s="1">
        <v>146571363.5</v>
      </c>
      <c r="X1219" s="2" t="s">
        <v>0</v>
      </c>
      <c r="Y1219" s="1">
        <v>23451418.16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41" t="s">
        <v>1</v>
      </c>
      <c r="AN1219" s="2" t="s">
        <v>1</v>
      </c>
      <c r="AO1219" s="141" t="s">
        <v>1</v>
      </c>
      <c r="AP1219" s="2" t="s">
        <v>1</v>
      </c>
    </row>
    <row r="1220" spans="1:44" ht="15" customHeight="1" x14ac:dyDescent="0.25">
      <c r="A1220" s="2" t="s">
        <v>578</v>
      </c>
      <c r="B1220" s="47">
        <v>44341</v>
      </c>
      <c r="C1220" s="2" t="s">
        <v>27</v>
      </c>
      <c r="D1220" s="2" t="s">
        <v>42</v>
      </c>
      <c r="E1220" s="2" t="s">
        <v>212</v>
      </c>
      <c r="F1220" s="2" t="s">
        <v>2966</v>
      </c>
      <c r="G1220" s="2" t="s">
        <v>3</v>
      </c>
      <c r="H1220" s="2" t="s">
        <v>3304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954221289.74999988</v>
      </c>
      <c r="R1220" s="1">
        <v>0</v>
      </c>
      <c r="S1220" s="1">
        <v>640261272.25</v>
      </c>
      <c r="T1220" s="1">
        <v>0</v>
      </c>
      <c r="U1220" s="2" t="s">
        <v>0</v>
      </c>
      <c r="V1220" s="1">
        <v>0</v>
      </c>
      <c r="W1220" s="1">
        <v>270655187.5</v>
      </c>
      <c r="X1220" s="2" t="s">
        <v>9</v>
      </c>
      <c r="Y1220" s="1">
        <v>43304830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41" t="s">
        <v>1</v>
      </c>
      <c r="AN1220" s="2" t="s">
        <v>1</v>
      </c>
      <c r="AO1220" s="141" t="s">
        <v>1</v>
      </c>
      <c r="AP1220" s="2" t="s">
        <v>1</v>
      </c>
    </row>
    <row r="1221" spans="1:44" ht="15" customHeight="1" x14ac:dyDescent="0.25">
      <c r="A1221" s="2" t="s">
        <v>579</v>
      </c>
      <c r="B1221" s="47">
        <v>44341</v>
      </c>
      <c r="C1221" s="2" t="s">
        <v>27</v>
      </c>
      <c r="D1221" s="2" t="s">
        <v>42</v>
      </c>
      <c r="E1221" s="2" t="s">
        <v>212</v>
      </c>
      <c r="F1221" s="2" t="s">
        <v>2968</v>
      </c>
      <c r="G1221" s="2" t="s">
        <v>13</v>
      </c>
      <c r="H1221" s="2" t="s">
        <v>1</v>
      </c>
      <c r="I1221" s="1" t="s">
        <v>1295</v>
      </c>
      <c r="J1221" s="1" t="s">
        <v>1</v>
      </c>
      <c r="K1221" s="1" t="s">
        <v>3305</v>
      </c>
      <c r="L1221" s="1" t="s">
        <v>3306</v>
      </c>
      <c r="M1221" s="1">
        <v>31149575</v>
      </c>
      <c r="N1221" s="2" t="s">
        <v>12</v>
      </c>
      <c r="O1221" s="2" t="s">
        <v>3307</v>
      </c>
      <c r="P1221" s="2" t="s">
        <v>3308</v>
      </c>
      <c r="Q1221" s="1">
        <v>-4674800</v>
      </c>
      <c r="R1221" s="1">
        <v>0</v>
      </c>
      <c r="S1221" s="1">
        <v>0</v>
      </c>
      <c r="T1221" s="1">
        <v>0</v>
      </c>
      <c r="U1221" s="2" t="s">
        <v>0</v>
      </c>
      <c r="V1221" s="1">
        <v>0</v>
      </c>
      <c r="W1221" s="1">
        <v>-4030000</v>
      </c>
      <c r="X1221" s="2" t="s">
        <v>9</v>
      </c>
      <c r="Y1221" s="1">
        <v>-644800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41" t="s">
        <v>1</v>
      </c>
      <c r="AN1221" s="2" t="s">
        <v>1</v>
      </c>
      <c r="AO1221" s="141" t="s">
        <v>1</v>
      </c>
      <c r="AP1221" s="2" t="s">
        <v>1</v>
      </c>
    </row>
    <row r="1222" spans="1:44" ht="15" customHeight="1" x14ac:dyDescent="0.25">
      <c r="A1222" s="2" t="s">
        <v>580</v>
      </c>
      <c r="B1222" s="47">
        <v>44341</v>
      </c>
      <c r="C1222" s="2" t="s">
        <v>35</v>
      </c>
      <c r="D1222" s="2" t="s">
        <v>42</v>
      </c>
      <c r="E1222" s="2" t="s">
        <v>217</v>
      </c>
      <c r="F1222" s="2" t="s">
        <v>3309</v>
      </c>
      <c r="G1222" s="2" t="s">
        <v>3</v>
      </c>
      <c r="H1222" s="2" t="s">
        <v>3310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813859477</v>
      </c>
      <c r="R1222" s="1">
        <v>0</v>
      </c>
      <c r="S1222" s="1">
        <v>767643685</v>
      </c>
      <c r="T1222" s="1">
        <v>0</v>
      </c>
      <c r="U1222" s="2" t="s">
        <v>0</v>
      </c>
      <c r="V1222" s="1">
        <v>0</v>
      </c>
      <c r="W1222" s="1">
        <v>39841200</v>
      </c>
      <c r="X1222" s="2" t="s">
        <v>0</v>
      </c>
      <c r="Y1222" s="1">
        <v>6374592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41" t="s">
        <v>1</v>
      </c>
      <c r="AN1222" s="2" t="s">
        <v>1</v>
      </c>
      <c r="AO1222" s="141" t="s">
        <v>1</v>
      </c>
      <c r="AP1222" s="2" t="s">
        <v>1</v>
      </c>
    </row>
    <row r="1223" spans="1:44" ht="15" customHeight="1" x14ac:dyDescent="0.25">
      <c r="A1223" s="2" t="s">
        <v>581</v>
      </c>
      <c r="B1223" s="47">
        <v>44341</v>
      </c>
      <c r="C1223" s="2" t="s">
        <v>35</v>
      </c>
      <c r="D1223" s="2" t="s">
        <v>42</v>
      </c>
      <c r="E1223" s="2" t="s">
        <v>217</v>
      </c>
      <c r="F1223" s="2" t="s">
        <v>3311</v>
      </c>
      <c r="G1223" s="2" t="s">
        <v>13</v>
      </c>
      <c r="H1223" s="2" t="s">
        <v>1</v>
      </c>
      <c r="I1223" s="1" t="s">
        <v>3312</v>
      </c>
      <c r="J1223" s="1" t="s">
        <v>1</v>
      </c>
      <c r="K1223" s="1" t="s">
        <v>3313</v>
      </c>
      <c r="L1223" s="1" t="s">
        <v>3293</v>
      </c>
      <c r="M1223" s="1">
        <v>5270000</v>
      </c>
      <c r="N1223" s="2" t="s">
        <v>12</v>
      </c>
      <c r="O1223" s="2" t="s">
        <v>3314</v>
      </c>
      <c r="P1223" s="2" t="s">
        <v>3315</v>
      </c>
      <c r="Q1223" s="1">
        <v>-3100000</v>
      </c>
      <c r="R1223" s="1">
        <v>0</v>
      </c>
      <c r="S1223" s="1">
        <v>-3100000</v>
      </c>
      <c r="T1223" s="1">
        <v>0</v>
      </c>
      <c r="U1223" s="2" t="s">
        <v>0</v>
      </c>
      <c r="V1223" s="1">
        <v>0</v>
      </c>
      <c r="W1223" s="1">
        <v>0</v>
      </c>
      <c r="X1223" s="2" t="s">
        <v>0</v>
      </c>
      <c r="Y1223" s="1">
        <v>0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41" t="s">
        <v>1</v>
      </c>
      <c r="AN1223" s="2" t="s">
        <v>1</v>
      </c>
      <c r="AO1223" s="141" t="s">
        <v>1</v>
      </c>
      <c r="AP1223" s="2" t="s">
        <v>1</v>
      </c>
    </row>
    <row r="1224" spans="1:44" ht="15" customHeight="1" x14ac:dyDescent="0.25">
      <c r="A1224" s="2" t="s">
        <v>582</v>
      </c>
      <c r="B1224" s="47">
        <v>44341</v>
      </c>
      <c r="C1224" s="2" t="s">
        <v>6</v>
      </c>
      <c r="D1224" s="2" t="s">
        <v>42</v>
      </c>
      <c r="E1224" s="2" t="s">
        <v>219</v>
      </c>
      <c r="F1224" s="2" t="s">
        <v>1006</v>
      </c>
      <c r="G1224" s="2" t="s">
        <v>3</v>
      </c>
      <c r="H1224" s="2" t="s">
        <v>3316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3317</v>
      </c>
      <c r="P1224" s="2" t="s">
        <v>3318</v>
      </c>
      <c r="Q1224" s="1">
        <v>11253000</v>
      </c>
      <c r="R1224" s="1">
        <v>0</v>
      </c>
      <c r="S1224" s="1">
        <v>11253000</v>
      </c>
      <c r="T1224" s="1">
        <v>0</v>
      </c>
      <c r="U1224" s="2" t="s">
        <v>0</v>
      </c>
      <c r="V1224" s="1">
        <v>0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41" t="s">
        <v>1</v>
      </c>
      <c r="AN1224" s="2" t="s">
        <v>1</v>
      </c>
      <c r="AO1224" s="141" t="s">
        <v>1</v>
      </c>
      <c r="AP1224" s="2" t="s">
        <v>1</v>
      </c>
      <c r="AQ1224" s="101"/>
      <c r="AR1224" s="7"/>
    </row>
    <row r="1225" spans="1:44" ht="15" customHeight="1" x14ac:dyDescent="0.25">
      <c r="A1225" s="2" t="s">
        <v>583</v>
      </c>
      <c r="B1225" s="47">
        <v>44341</v>
      </c>
      <c r="C1225" s="2" t="s">
        <v>6</v>
      </c>
      <c r="D1225" s="2" t="s">
        <v>42</v>
      </c>
      <c r="E1225" s="2" t="s">
        <v>219</v>
      </c>
      <c r="F1225" s="2" t="s">
        <v>1006</v>
      </c>
      <c r="G1225" s="2" t="s">
        <v>3</v>
      </c>
      <c r="H1225" s="2" t="s">
        <v>3319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514182113.94999999</v>
      </c>
      <c r="R1225" s="1">
        <v>0</v>
      </c>
      <c r="S1225" s="1">
        <v>423043921.25</v>
      </c>
      <c r="T1225" s="1">
        <v>0</v>
      </c>
      <c r="U1225" s="2" t="s">
        <v>0</v>
      </c>
      <c r="V1225" s="1">
        <v>0</v>
      </c>
      <c r="W1225" s="1">
        <v>78567407.5</v>
      </c>
      <c r="X1225" s="2" t="s">
        <v>9</v>
      </c>
      <c r="Y1225" s="1">
        <v>12570785.200000001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41" t="s">
        <v>1</v>
      </c>
      <c r="AN1225" s="2" t="s">
        <v>1</v>
      </c>
      <c r="AO1225" s="141" t="s">
        <v>1</v>
      </c>
      <c r="AP1225" s="2" t="s">
        <v>1</v>
      </c>
      <c r="AQ1225" s="101"/>
      <c r="AR1225" s="7"/>
    </row>
    <row r="1226" spans="1:44" ht="15" customHeight="1" x14ac:dyDescent="0.25">
      <c r="A1226" s="2" t="s">
        <v>584</v>
      </c>
      <c r="B1226" s="47">
        <v>44341</v>
      </c>
      <c r="C1226" s="2" t="s">
        <v>6</v>
      </c>
      <c r="D1226" s="2" t="s">
        <v>42</v>
      </c>
      <c r="E1226" s="2" t="s">
        <v>219</v>
      </c>
      <c r="F1226" s="2" t="s">
        <v>1006</v>
      </c>
      <c r="G1226" s="2" t="s">
        <v>3</v>
      </c>
      <c r="H1226" s="2" t="s">
        <v>3320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328427236.24000001</v>
      </c>
      <c r="R1226" s="1">
        <v>0</v>
      </c>
      <c r="S1226" s="1">
        <v>255213791</v>
      </c>
      <c r="T1226" s="1">
        <v>0</v>
      </c>
      <c r="U1226" s="2" t="s">
        <v>0</v>
      </c>
      <c r="V1226" s="1">
        <v>0</v>
      </c>
      <c r="W1226" s="1">
        <v>63115039</v>
      </c>
      <c r="X1226" s="2" t="s">
        <v>9</v>
      </c>
      <c r="Y1226" s="1">
        <v>10098406.24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41" t="s">
        <v>1</v>
      </c>
      <c r="AN1226" s="2" t="s">
        <v>1</v>
      </c>
      <c r="AO1226" s="141" t="s">
        <v>1</v>
      </c>
      <c r="AP1226" s="2" t="s">
        <v>1</v>
      </c>
      <c r="AQ1226" s="101"/>
      <c r="AR1226" s="7"/>
    </row>
    <row r="1227" spans="1:44" ht="15" customHeight="1" x14ac:dyDescent="0.25">
      <c r="A1227" s="2" t="s">
        <v>585</v>
      </c>
      <c r="B1227" s="46">
        <v>44341</v>
      </c>
      <c r="C1227" s="2" t="s">
        <v>6</v>
      </c>
      <c r="D1227" s="2" t="s">
        <v>42</v>
      </c>
      <c r="E1227" s="2" t="s">
        <v>215</v>
      </c>
      <c r="F1227" s="59" t="s">
        <v>1508</v>
      </c>
      <c r="G1227" s="2" t="s">
        <v>991</v>
      </c>
      <c r="H1227" s="2" t="s">
        <v>3321</v>
      </c>
      <c r="I1227" s="2"/>
      <c r="J1227" s="1"/>
      <c r="K1227" s="1"/>
      <c r="L1227" s="1"/>
      <c r="M1227" s="1">
        <v>0</v>
      </c>
      <c r="N1227" s="2"/>
      <c r="O1227" s="2" t="s">
        <v>2</v>
      </c>
      <c r="P1227" s="2"/>
      <c r="Q1227" s="1">
        <v>410196344.85000002</v>
      </c>
      <c r="R1227" s="1">
        <v>0</v>
      </c>
      <c r="S1227" s="1">
        <f>+Q1227</f>
        <v>410196344.85000002</v>
      </c>
      <c r="T1227" s="1">
        <v>0</v>
      </c>
      <c r="U1227" s="2" t="s">
        <v>0</v>
      </c>
      <c r="V1227" s="1">
        <v>0</v>
      </c>
      <c r="W1227" s="1">
        <v>0</v>
      </c>
      <c r="X1227" s="2" t="s">
        <v>0</v>
      </c>
      <c r="Y1227" s="1">
        <v>0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140"/>
      <c r="AK1227" s="1">
        <v>0</v>
      </c>
      <c r="AL1227" s="1">
        <v>0</v>
      </c>
      <c r="AM1227" s="140"/>
      <c r="AN1227" s="140"/>
      <c r="AO1227" s="140"/>
      <c r="AP1227" s="140"/>
      <c r="AQ1227" s="101"/>
      <c r="AR1227" s="7"/>
    </row>
    <row r="1228" spans="1:44" ht="15" customHeight="1" x14ac:dyDescent="0.25">
      <c r="A1228" s="2" t="s">
        <v>586</v>
      </c>
      <c r="B1228" s="46">
        <v>44341</v>
      </c>
      <c r="C1228" s="2" t="s">
        <v>6</v>
      </c>
      <c r="D1228" s="2" t="s">
        <v>42</v>
      </c>
      <c r="E1228" s="2" t="s">
        <v>410</v>
      </c>
      <c r="F1228" s="59" t="s">
        <v>3322</v>
      </c>
      <c r="G1228" s="2" t="s">
        <v>991</v>
      </c>
      <c r="H1228" s="2" t="s">
        <v>3233</v>
      </c>
      <c r="I1228" s="2"/>
      <c r="J1228" s="1"/>
      <c r="K1228" s="1"/>
      <c r="L1228" s="1"/>
      <c r="M1228" s="1">
        <v>0</v>
      </c>
      <c r="N1228" s="2"/>
      <c r="O1228" s="2" t="s">
        <v>98</v>
      </c>
      <c r="P1228" s="2"/>
      <c r="Q1228" s="1">
        <v>0</v>
      </c>
      <c r="R1228" s="1">
        <v>0</v>
      </c>
      <c r="S1228" s="1">
        <f>+Q1228</f>
        <v>0</v>
      </c>
      <c r="T1228" s="1">
        <v>0</v>
      </c>
      <c r="U1228" s="2" t="s">
        <v>0</v>
      </c>
      <c r="V1228" s="1">
        <v>0</v>
      </c>
      <c r="W1228" s="1">
        <v>0</v>
      </c>
      <c r="X1228" s="2" t="s">
        <v>0</v>
      </c>
      <c r="Y1228" s="1">
        <v>0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140"/>
      <c r="AK1228" s="1">
        <v>0</v>
      </c>
      <c r="AL1228" s="1">
        <v>0</v>
      </c>
      <c r="AM1228" s="140"/>
      <c r="AN1228" s="140"/>
      <c r="AO1228" s="140"/>
      <c r="AP1228" s="140"/>
      <c r="AQ1228" s="101"/>
      <c r="AR1228" s="7"/>
    </row>
    <row r="1229" spans="1:44" ht="15" customHeight="1" x14ac:dyDescent="0.25">
      <c r="A1229" s="2" t="s">
        <v>587</v>
      </c>
      <c r="B1229" s="47">
        <v>44341</v>
      </c>
      <c r="C1229" s="2" t="s">
        <v>6</v>
      </c>
      <c r="D1229" s="2" t="s">
        <v>38</v>
      </c>
      <c r="E1229" s="2" t="s">
        <v>210</v>
      </c>
      <c r="F1229" s="2" t="s">
        <v>3323</v>
      </c>
      <c r="G1229" s="2" t="s">
        <v>3</v>
      </c>
      <c r="H1229" s="2" t="s">
        <v>3324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3325</v>
      </c>
      <c r="P1229" s="2" t="s">
        <v>3326</v>
      </c>
      <c r="Q1229" s="1">
        <v>37295976</v>
      </c>
      <c r="R1229" s="1">
        <v>0</v>
      </c>
      <c r="S1229" s="1">
        <v>18305500</v>
      </c>
      <c r="T1229" s="1">
        <v>16371100</v>
      </c>
      <c r="U1229" s="2" t="s">
        <v>9</v>
      </c>
      <c r="V1229" s="1">
        <v>2619376</v>
      </c>
      <c r="W1229" s="1">
        <v>0</v>
      </c>
      <c r="X1229" s="2" t="s">
        <v>0</v>
      </c>
      <c r="Y1229" s="1">
        <v>0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41" t="s">
        <v>1</v>
      </c>
      <c r="AN1229" s="2" t="s">
        <v>1</v>
      </c>
      <c r="AO1229" s="141" t="s">
        <v>1</v>
      </c>
      <c r="AP1229" s="2" t="s">
        <v>1</v>
      </c>
    </row>
    <row r="1230" spans="1:44" ht="15" customHeight="1" x14ac:dyDescent="0.25">
      <c r="A1230" s="2" t="s">
        <v>588</v>
      </c>
      <c r="B1230" s="47">
        <v>44341</v>
      </c>
      <c r="C1230" s="2" t="s">
        <v>6</v>
      </c>
      <c r="D1230" s="2" t="s">
        <v>38</v>
      </c>
      <c r="E1230" s="2" t="s">
        <v>210</v>
      </c>
      <c r="F1230" s="2" t="s">
        <v>3323</v>
      </c>
      <c r="G1230" s="2" t="s">
        <v>3</v>
      </c>
      <c r="H1230" s="2" t="s">
        <v>3327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1957101183.48</v>
      </c>
      <c r="R1230" s="1">
        <v>0</v>
      </c>
      <c r="S1230" s="1">
        <v>1413374728</v>
      </c>
      <c r="T1230" s="1">
        <v>0</v>
      </c>
      <c r="U1230" s="2" t="s">
        <v>0</v>
      </c>
      <c r="V1230" s="1">
        <v>0</v>
      </c>
      <c r="W1230" s="1">
        <v>468729703</v>
      </c>
      <c r="X1230" s="2" t="s">
        <v>0</v>
      </c>
      <c r="Y1230" s="1">
        <v>74996752.480000004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41" t="s">
        <v>1</v>
      </c>
      <c r="AN1230" s="2" t="s">
        <v>1</v>
      </c>
      <c r="AO1230" s="141" t="s">
        <v>1</v>
      </c>
      <c r="AP1230" s="2" t="s">
        <v>1</v>
      </c>
    </row>
    <row r="1231" spans="1:44" ht="15" customHeight="1" x14ac:dyDescent="0.25">
      <c r="A1231" s="2" t="s">
        <v>589</v>
      </c>
      <c r="B1231" s="47">
        <v>44341</v>
      </c>
      <c r="C1231" s="2" t="s">
        <v>6</v>
      </c>
      <c r="D1231" s="2" t="s">
        <v>38</v>
      </c>
      <c r="E1231" s="2" t="s">
        <v>210</v>
      </c>
      <c r="F1231" s="2" t="s">
        <v>3323</v>
      </c>
      <c r="G1231" s="2" t="s">
        <v>3</v>
      </c>
      <c r="H1231" s="2" t="s">
        <v>3328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1032012649</v>
      </c>
      <c r="R1231" s="1">
        <v>0</v>
      </c>
      <c r="S1231" s="1">
        <v>778670628.25</v>
      </c>
      <c r="T1231" s="1">
        <v>0</v>
      </c>
      <c r="U1231" s="2" t="s">
        <v>0</v>
      </c>
      <c r="V1231" s="1">
        <v>0</v>
      </c>
      <c r="W1231" s="1">
        <v>218398293.75</v>
      </c>
      <c r="X1231" s="2" t="s">
        <v>0</v>
      </c>
      <c r="Y1231" s="1">
        <v>34943727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41" t="s">
        <v>1</v>
      </c>
      <c r="AN1231" s="2" t="s">
        <v>1</v>
      </c>
      <c r="AO1231" s="141" t="s">
        <v>1</v>
      </c>
      <c r="AP1231" s="2" t="s">
        <v>1</v>
      </c>
    </row>
    <row r="1232" spans="1:44" ht="15" customHeight="1" x14ac:dyDescent="0.25">
      <c r="A1232" s="2" t="s">
        <v>590</v>
      </c>
      <c r="B1232" s="47">
        <v>44341</v>
      </c>
      <c r="C1232" s="2" t="s">
        <v>27</v>
      </c>
      <c r="D1232" s="2" t="s">
        <v>38</v>
      </c>
      <c r="E1232" s="2" t="s">
        <v>4</v>
      </c>
      <c r="F1232" s="2" t="s">
        <v>2624</v>
      </c>
      <c r="G1232" s="2" t="s">
        <v>3</v>
      </c>
      <c r="H1232" s="2" t="s">
        <v>3329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1115599160.04</v>
      </c>
      <c r="R1232" s="1">
        <v>0</v>
      </c>
      <c r="S1232" s="1">
        <v>790272222.5</v>
      </c>
      <c r="T1232" s="1">
        <v>0</v>
      </c>
      <c r="U1232" s="2" t="s">
        <v>0</v>
      </c>
      <c r="V1232" s="1">
        <v>0</v>
      </c>
      <c r="W1232" s="1">
        <v>280454256.5</v>
      </c>
      <c r="X1232" s="2" t="s">
        <v>9</v>
      </c>
      <c r="Y1232" s="1">
        <v>44872681.039999999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41" t="s">
        <v>1</v>
      </c>
      <c r="AN1232" s="2" t="s">
        <v>1</v>
      </c>
      <c r="AO1232" s="141" t="s">
        <v>1</v>
      </c>
      <c r="AP1232" s="2" t="s">
        <v>1</v>
      </c>
    </row>
    <row r="1233" spans="1:42" ht="15" customHeight="1" x14ac:dyDescent="0.25">
      <c r="A1233" s="2" t="s">
        <v>591</v>
      </c>
      <c r="B1233" s="47">
        <v>44341</v>
      </c>
      <c r="C1233" s="2" t="s">
        <v>27</v>
      </c>
      <c r="D1233" s="2" t="s">
        <v>38</v>
      </c>
      <c r="E1233" s="2" t="s">
        <v>4</v>
      </c>
      <c r="F1233" s="2" t="s">
        <v>3168</v>
      </c>
      <c r="G1233" s="2" t="s">
        <v>3</v>
      </c>
      <c r="H1233" s="2" t="s">
        <v>3330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1040</v>
      </c>
      <c r="P1233" s="2" t="s">
        <v>1041</v>
      </c>
      <c r="Q1233" s="1">
        <v>83679044</v>
      </c>
      <c r="R1233" s="1">
        <v>0</v>
      </c>
      <c r="S1233" s="1">
        <v>74983916</v>
      </c>
      <c r="T1233" s="1">
        <v>7495800</v>
      </c>
      <c r="U1233" s="2" t="s">
        <v>9</v>
      </c>
      <c r="V1233" s="1">
        <v>1199328</v>
      </c>
      <c r="W1233" s="1">
        <v>0</v>
      </c>
      <c r="X1233" s="2" t="s">
        <v>0</v>
      </c>
      <c r="Y1233" s="1">
        <v>0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41" t="s">
        <v>1</v>
      </c>
      <c r="AN1233" s="2" t="s">
        <v>1</v>
      </c>
      <c r="AO1233" s="141" t="s">
        <v>1</v>
      </c>
      <c r="AP1233" s="2" t="s">
        <v>1</v>
      </c>
    </row>
    <row r="1234" spans="1:42" ht="15" customHeight="1" x14ac:dyDescent="0.25">
      <c r="A1234" s="2" t="s">
        <v>592</v>
      </c>
      <c r="B1234" s="47">
        <v>44341</v>
      </c>
      <c r="C1234" s="2" t="s">
        <v>27</v>
      </c>
      <c r="D1234" s="2" t="s">
        <v>38</v>
      </c>
      <c r="E1234" s="2" t="s">
        <v>4</v>
      </c>
      <c r="F1234" s="2" t="s">
        <v>2624</v>
      </c>
      <c r="G1234" s="2" t="s">
        <v>3</v>
      </c>
      <c r="H1234" s="2" t="s">
        <v>3331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1">
        <v>600802743.37000012</v>
      </c>
      <c r="R1234" s="1">
        <v>0</v>
      </c>
      <c r="S1234" s="1">
        <v>335096883.5</v>
      </c>
      <c r="T1234" s="1">
        <v>0</v>
      </c>
      <c r="U1234" s="2" t="s">
        <v>0</v>
      </c>
      <c r="V1234" s="1">
        <v>0</v>
      </c>
      <c r="W1234" s="1">
        <v>229056775.75</v>
      </c>
      <c r="X1234" s="2" t="s">
        <v>9</v>
      </c>
      <c r="Y1234" s="1">
        <v>36649084.120000005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41" t="s">
        <v>1</v>
      </c>
      <c r="AN1234" s="2" t="s">
        <v>1</v>
      </c>
      <c r="AO1234" s="141" t="s">
        <v>1</v>
      </c>
      <c r="AP1234" s="2" t="s">
        <v>1</v>
      </c>
    </row>
    <row r="1235" spans="1:42" ht="15" customHeight="1" x14ac:dyDescent="0.25">
      <c r="A1235" s="2" t="s">
        <v>593</v>
      </c>
      <c r="B1235" s="47">
        <v>44341</v>
      </c>
      <c r="C1235" s="2" t="s">
        <v>35</v>
      </c>
      <c r="D1235" s="2" t="s">
        <v>38</v>
      </c>
      <c r="E1235" s="2" t="s">
        <v>208</v>
      </c>
      <c r="F1235" s="2" t="s">
        <v>3332</v>
      </c>
      <c r="G1235" s="2" t="s">
        <v>3</v>
      </c>
      <c r="H1235" s="2" t="s">
        <v>3333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1">
        <v>591899014.5</v>
      </c>
      <c r="R1235" s="1">
        <v>0</v>
      </c>
      <c r="S1235" s="1">
        <v>555863498.5</v>
      </c>
      <c r="T1235" s="1">
        <v>0</v>
      </c>
      <c r="U1235" s="2" t="s">
        <v>0</v>
      </c>
      <c r="V1235" s="1">
        <v>0</v>
      </c>
      <c r="W1235" s="1">
        <v>31065100</v>
      </c>
      <c r="X1235" s="2" t="s">
        <v>0</v>
      </c>
      <c r="Y1235" s="1">
        <v>4970416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41" t="s">
        <v>1</v>
      </c>
      <c r="AN1235" s="2" t="s">
        <v>1</v>
      </c>
      <c r="AO1235" s="141" t="s">
        <v>1</v>
      </c>
      <c r="AP1235" s="2" t="s">
        <v>1</v>
      </c>
    </row>
    <row r="1236" spans="1:42" ht="15" customHeight="1" x14ac:dyDescent="0.25">
      <c r="A1236" s="2" t="s">
        <v>594</v>
      </c>
      <c r="B1236" s="47">
        <v>44341</v>
      </c>
      <c r="C1236" s="2" t="s">
        <v>35</v>
      </c>
      <c r="D1236" s="2" t="s">
        <v>38</v>
      </c>
      <c r="E1236" s="2" t="s">
        <v>208</v>
      </c>
      <c r="F1236" s="2" t="s">
        <v>3334</v>
      </c>
      <c r="G1236" s="2" t="s">
        <v>3</v>
      </c>
      <c r="H1236" s="2" t="s">
        <v>3335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3336</v>
      </c>
      <c r="P1236" s="2" t="s">
        <v>3337</v>
      </c>
      <c r="Q1236" s="1">
        <v>20584000</v>
      </c>
      <c r="R1236" s="1">
        <v>0</v>
      </c>
      <c r="S1236" s="1">
        <v>20584000</v>
      </c>
      <c r="T1236" s="1">
        <v>0</v>
      </c>
      <c r="U1236" s="2" t="s">
        <v>0</v>
      </c>
      <c r="V1236" s="1">
        <v>0</v>
      </c>
      <c r="W1236" s="1">
        <v>0</v>
      </c>
      <c r="X1236" s="2" t="s">
        <v>0</v>
      </c>
      <c r="Y1236" s="1">
        <v>0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41" t="s">
        <v>1</v>
      </c>
      <c r="AN1236" s="2" t="s">
        <v>1</v>
      </c>
      <c r="AO1236" s="141" t="s">
        <v>1</v>
      </c>
      <c r="AP1236" s="2" t="s">
        <v>1</v>
      </c>
    </row>
    <row r="1237" spans="1:42" ht="15" customHeight="1" x14ac:dyDescent="0.25">
      <c r="A1237" s="2" t="s">
        <v>596</v>
      </c>
      <c r="B1237" s="47">
        <v>44341</v>
      </c>
      <c r="C1237" s="2" t="s">
        <v>35</v>
      </c>
      <c r="D1237" s="2" t="s">
        <v>38</v>
      </c>
      <c r="E1237" s="2" t="s">
        <v>208</v>
      </c>
      <c r="F1237" s="2" t="s">
        <v>3332</v>
      </c>
      <c r="G1237" s="2" t="s">
        <v>3</v>
      </c>
      <c r="H1237" s="2" t="s">
        <v>3338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95565492</v>
      </c>
      <c r="R1237" s="1">
        <v>0</v>
      </c>
      <c r="S1237" s="1">
        <v>86636624</v>
      </c>
      <c r="T1237" s="1">
        <v>0</v>
      </c>
      <c r="U1237" s="2" t="s">
        <v>0</v>
      </c>
      <c r="V1237" s="1">
        <v>0</v>
      </c>
      <c r="W1237" s="1">
        <v>7697300</v>
      </c>
      <c r="X1237" s="2" t="s">
        <v>0</v>
      </c>
      <c r="Y1237" s="1">
        <v>1231568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41" t="s">
        <v>1</v>
      </c>
      <c r="AN1237" s="2" t="s">
        <v>1</v>
      </c>
      <c r="AO1237" s="141" t="s">
        <v>1</v>
      </c>
      <c r="AP1237" s="2" t="s">
        <v>1</v>
      </c>
    </row>
    <row r="1238" spans="1:42" ht="15" customHeight="1" x14ac:dyDescent="0.25">
      <c r="A1238" s="2" t="s">
        <v>597</v>
      </c>
      <c r="B1238" s="47">
        <v>44341</v>
      </c>
      <c r="C1238" s="2" t="s">
        <v>6</v>
      </c>
      <c r="D1238" s="2" t="s">
        <v>33</v>
      </c>
      <c r="E1238" s="2" t="s">
        <v>204</v>
      </c>
      <c r="F1238" s="2" t="s">
        <v>1535</v>
      </c>
      <c r="G1238" s="2" t="s">
        <v>3</v>
      </c>
      <c r="H1238" s="2" t="s">
        <v>3339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1872111177.99</v>
      </c>
      <c r="R1238" s="1">
        <v>0</v>
      </c>
      <c r="S1238" s="1">
        <v>1515861365</v>
      </c>
      <c r="T1238" s="1">
        <v>0</v>
      </c>
      <c r="U1238" s="2" t="s">
        <v>0</v>
      </c>
      <c r="V1238" s="1">
        <v>0</v>
      </c>
      <c r="W1238" s="1">
        <v>307111907.75</v>
      </c>
      <c r="X1238" s="2" t="s">
        <v>0</v>
      </c>
      <c r="Y1238" s="1">
        <v>49137905.240000002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41" t="s">
        <v>1</v>
      </c>
      <c r="AN1238" s="2" t="s">
        <v>1</v>
      </c>
      <c r="AO1238" s="141" t="s">
        <v>1</v>
      </c>
      <c r="AP1238" s="2" t="s">
        <v>1</v>
      </c>
    </row>
    <row r="1239" spans="1:42" ht="15" customHeight="1" x14ac:dyDescent="0.25">
      <c r="A1239" s="2" t="s">
        <v>598</v>
      </c>
      <c r="B1239" s="47">
        <v>44341</v>
      </c>
      <c r="C1239" s="2" t="s">
        <v>27</v>
      </c>
      <c r="D1239" s="2" t="s">
        <v>33</v>
      </c>
      <c r="E1239" s="2" t="s">
        <v>32</v>
      </c>
      <c r="F1239" s="2" t="s">
        <v>2767</v>
      </c>
      <c r="G1239" s="2" t="s">
        <v>3</v>
      </c>
      <c r="H1239" s="2" t="s">
        <v>3340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1521605213.8200002</v>
      </c>
      <c r="R1239" s="1">
        <v>0</v>
      </c>
      <c r="S1239" s="1">
        <v>1057801063</v>
      </c>
      <c r="T1239" s="1">
        <v>0</v>
      </c>
      <c r="U1239" s="2" t="s">
        <v>0</v>
      </c>
      <c r="V1239" s="1">
        <v>0</v>
      </c>
      <c r="W1239" s="1">
        <v>399831164.5</v>
      </c>
      <c r="X1239" s="2" t="s">
        <v>0</v>
      </c>
      <c r="Y1239" s="1">
        <v>63972986.32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41" t="s">
        <v>1</v>
      </c>
      <c r="AN1239" s="2" t="s">
        <v>1</v>
      </c>
      <c r="AO1239" s="141" t="s">
        <v>1</v>
      </c>
      <c r="AP1239" s="2" t="s">
        <v>1</v>
      </c>
    </row>
    <row r="1240" spans="1:42" ht="15" customHeight="1" x14ac:dyDescent="0.25">
      <c r="A1240" s="2" t="s">
        <v>599</v>
      </c>
      <c r="B1240" s="47">
        <v>44341</v>
      </c>
      <c r="C1240" s="2" t="s">
        <v>6</v>
      </c>
      <c r="D1240" s="2" t="s">
        <v>26</v>
      </c>
      <c r="E1240" s="2" t="s">
        <v>198</v>
      </c>
      <c r="F1240" s="2" t="s">
        <v>3341</v>
      </c>
      <c r="G1240" s="2" t="s">
        <v>3</v>
      </c>
      <c r="H1240" s="2" t="s">
        <v>3342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3343</v>
      </c>
      <c r="P1240" s="2" t="s">
        <v>3344</v>
      </c>
      <c r="Q1240" s="1">
        <v>23075532</v>
      </c>
      <c r="R1240" s="1">
        <v>0</v>
      </c>
      <c r="S1240" s="1">
        <v>0</v>
      </c>
      <c r="T1240" s="1">
        <v>19892700</v>
      </c>
      <c r="U1240" s="2" t="s">
        <v>9</v>
      </c>
      <c r="V1240" s="1">
        <v>3182832</v>
      </c>
      <c r="W1240" s="1">
        <v>0</v>
      </c>
      <c r="X1240" s="2" t="s">
        <v>0</v>
      </c>
      <c r="Y1240" s="1">
        <v>0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41" t="s">
        <v>1</v>
      </c>
      <c r="AN1240" s="2" t="s">
        <v>1</v>
      </c>
      <c r="AO1240" s="141" t="s">
        <v>1</v>
      </c>
      <c r="AP1240" s="2" t="s">
        <v>1</v>
      </c>
    </row>
    <row r="1241" spans="1:42" ht="15" customHeight="1" x14ac:dyDescent="0.25">
      <c r="A1241" s="2" t="s">
        <v>600</v>
      </c>
      <c r="B1241" s="47">
        <v>44341</v>
      </c>
      <c r="C1241" s="2" t="s">
        <v>6</v>
      </c>
      <c r="D1241" s="2" t="s">
        <v>26</v>
      </c>
      <c r="E1241" s="2" t="s">
        <v>198</v>
      </c>
      <c r="F1241" s="2" t="s">
        <v>3341</v>
      </c>
      <c r="G1241" s="2" t="s">
        <v>3</v>
      </c>
      <c r="H1241" s="2" t="s">
        <v>3345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3346</v>
      </c>
      <c r="P1241" s="2" t="s">
        <v>3347</v>
      </c>
      <c r="Q1241" s="1">
        <v>5405625</v>
      </c>
      <c r="R1241" s="1">
        <v>0</v>
      </c>
      <c r="S1241" s="1">
        <v>5405625</v>
      </c>
      <c r="T1241" s="1">
        <v>0</v>
      </c>
      <c r="U1241" s="2" t="s">
        <v>0</v>
      </c>
      <c r="V1241" s="1">
        <v>0</v>
      </c>
      <c r="W1241" s="1">
        <v>0</v>
      </c>
      <c r="X1241" s="2" t="s">
        <v>0</v>
      </c>
      <c r="Y1241" s="1">
        <v>0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41" t="s">
        <v>1</v>
      </c>
      <c r="AN1241" s="2" t="s">
        <v>1</v>
      </c>
      <c r="AO1241" s="141" t="s">
        <v>1</v>
      </c>
      <c r="AP1241" s="2" t="s">
        <v>1</v>
      </c>
    </row>
    <row r="1242" spans="1:42" ht="15" customHeight="1" x14ac:dyDescent="0.25">
      <c r="A1242" s="2" t="s">
        <v>601</v>
      </c>
      <c r="B1242" s="47">
        <v>44341</v>
      </c>
      <c r="C1242" s="2" t="s">
        <v>6</v>
      </c>
      <c r="D1242" s="2" t="s">
        <v>26</v>
      </c>
      <c r="E1242" s="2" t="s">
        <v>198</v>
      </c>
      <c r="F1242" s="2" t="s">
        <v>3341</v>
      </c>
      <c r="G1242" s="2" t="s">
        <v>3</v>
      </c>
      <c r="H1242" s="2" t="s">
        <v>3348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1578020233.2200003</v>
      </c>
      <c r="R1242" s="1">
        <v>0</v>
      </c>
      <c r="S1242" s="1">
        <v>1240859471</v>
      </c>
      <c r="T1242" s="1">
        <v>0</v>
      </c>
      <c r="U1242" s="2" t="s">
        <v>0</v>
      </c>
      <c r="V1242" s="1">
        <v>0</v>
      </c>
      <c r="W1242" s="1">
        <v>290655829.5</v>
      </c>
      <c r="X1242" s="2" t="s">
        <v>9</v>
      </c>
      <c r="Y1242" s="1">
        <v>46504932.720000006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41" t="s">
        <v>1</v>
      </c>
      <c r="AN1242" s="2" t="s">
        <v>1</v>
      </c>
      <c r="AO1242" s="141" t="s">
        <v>1</v>
      </c>
      <c r="AP1242" s="2" t="s">
        <v>1</v>
      </c>
    </row>
    <row r="1243" spans="1:42" ht="15" customHeight="1" x14ac:dyDescent="0.25">
      <c r="A1243" s="2" t="s">
        <v>602</v>
      </c>
      <c r="B1243" s="47">
        <v>44341</v>
      </c>
      <c r="C1243" s="2" t="s">
        <v>6</v>
      </c>
      <c r="D1243" s="2" t="s">
        <v>26</v>
      </c>
      <c r="E1243" s="2" t="s">
        <v>198</v>
      </c>
      <c r="F1243" s="2" t="s">
        <v>3341</v>
      </c>
      <c r="G1243" s="2" t="s">
        <v>3</v>
      </c>
      <c r="H1243" s="2" t="s">
        <v>3349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880001018.27999997</v>
      </c>
      <c r="R1243" s="1">
        <v>0</v>
      </c>
      <c r="S1243" s="1">
        <v>703543752</v>
      </c>
      <c r="T1243" s="1">
        <v>0</v>
      </c>
      <c r="U1243" s="2" t="s">
        <v>0</v>
      </c>
      <c r="V1243" s="1">
        <v>0</v>
      </c>
      <c r="W1243" s="1">
        <v>152118333</v>
      </c>
      <c r="X1243" s="2" t="s">
        <v>0</v>
      </c>
      <c r="Y1243" s="1">
        <v>24338933.279999997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41" t="s">
        <v>1</v>
      </c>
      <c r="AN1243" s="2" t="s">
        <v>1</v>
      </c>
      <c r="AO1243" s="141" t="s">
        <v>1</v>
      </c>
      <c r="AP1243" s="2" t="s">
        <v>1</v>
      </c>
    </row>
    <row r="1244" spans="1:42" ht="15" customHeight="1" x14ac:dyDescent="0.25">
      <c r="A1244" s="2" t="s">
        <v>603</v>
      </c>
      <c r="B1244" s="47">
        <v>44341</v>
      </c>
      <c r="C1244" s="2" t="s">
        <v>6</v>
      </c>
      <c r="D1244" s="2" t="s">
        <v>26</v>
      </c>
      <c r="E1244" s="2" t="s">
        <v>198</v>
      </c>
      <c r="F1244" s="2" t="s">
        <v>3341</v>
      </c>
      <c r="G1244" s="2" t="s">
        <v>3</v>
      </c>
      <c r="H1244" s="2" t="s">
        <v>3350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1">
        <v>71059812</v>
      </c>
      <c r="R1244" s="1">
        <v>0</v>
      </c>
      <c r="S1244" s="1">
        <v>57546943</v>
      </c>
      <c r="T1244" s="1">
        <v>0</v>
      </c>
      <c r="U1244" s="2" t="s">
        <v>0</v>
      </c>
      <c r="V1244" s="1">
        <v>0</v>
      </c>
      <c r="W1244" s="1">
        <v>11649025</v>
      </c>
      <c r="X1244" s="2" t="s">
        <v>9</v>
      </c>
      <c r="Y1244" s="1">
        <v>1863844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41" t="s">
        <v>1</v>
      </c>
      <c r="AN1244" s="2" t="s">
        <v>1</v>
      </c>
      <c r="AO1244" s="141" t="s">
        <v>1</v>
      </c>
      <c r="AP1244" s="2" t="s">
        <v>1</v>
      </c>
    </row>
    <row r="1245" spans="1:42" ht="15" customHeight="1" x14ac:dyDescent="0.25">
      <c r="A1245" s="2" t="s">
        <v>604</v>
      </c>
      <c r="B1245" s="47">
        <v>44341</v>
      </c>
      <c r="C1245" s="2" t="s">
        <v>27</v>
      </c>
      <c r="D1245" s="2" t="s">
        <v>26</v>
      </c>
      <c r="E1245" s="2" t="s">
        <v>251</v>
      </c>
      <c r="F1245" s="2" t="s">
        <v>2333</v>
      </c>
      <c r="G1245" s="2" t="s">
        <v>3</v>
      </c>
      <c r="H1245" s="2" t="s">
        <v>3351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2</v>
      </c>
      <c r="P1245" s="2" t="s">
        <v>1</v>
      </c>
      <c r="Q1245" s="1">
        <v>1829133289.8127999</v>
      </c>
      <c r="R1245" s="1">
        <v>0</v>
      </c>
      <c r="S1245" s="1">
        <v>1211195404.75</v>
      </c>
      <c r="T1245" s="1">
        <v>0</v>
      </c>
      <c r="U1245" s="2" t="s">
        <v>0</v>
      </c>
      <c r="V1245" s="1">
        <v>0</v>
      </c>
      <c r="W1245" s="1">
        <v>532705073.32999998</v>
      </c>
      <c r="X1245" s="2" t="s">
        <v>0</v>
      </c>
      <c r="Y1245" s="1">
        <v>85232811.732800007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41" t="s">
        <v>1</v>
      </c>
      <c r="AN1245" s="2" t="s">
        <v>1</v>
      </c>
      <c r="AO1245" s="141" t="s">
        <v>1</v>
      </c>
      <c r="AP1245" s="2" t="s">
        <v>1</v>
      </c>
    </row>
    <row r="1246" spans="1:42" ht="15" customHeight="1" x14ac:dyDescent="0.25">
      <c r="A1246" s="2" t="s">
        <v>605</v>
      </c>
      <c r="B1246" s="47">
        <v>44341</v>
      </c>
      <c r="C1246" s="2" t="s">
        <v>6</v>
      </c>
      <c r="D1246" s="2" t="s">
        <v>24</v>
      </c>
      <c r="E1246" s="2" t="s">
        <v>194</v>
      </c>
      <c r="F1246" s="2" t="s">
        <v>1198</v>
      </c>
      <c r="G1246" s="2" t="s">
        <v>13</v>
      </c>
      <c r="H1246" s="2" t="s">
        <v>1</v>
      </c>
      <c r="I1246" s="1" t="s">
        <v>3352</v>
      </c>
      <c r="J1246" s="1" t="s">
        <v>1</v>
      </c>
      <c r="K1246" s="1" t="s">
        <v>3353</v>
      </c>
      <c r="L1246" s="1" t="s">
        <v>3293</v>
      </c>
      <c r="M1246" s="1">
        <v>30485865</v>
      </c>
      <c r="N1246" s="2" t="s">
        <v>12</v>
      </c>
      <c r="O1246" s="2" t="s">
        <v>3354</v>
      </c>
      <c r="P1246" s="2" t="s">
        <v>3355</v>
      </c>
      <c r="Q1246" s="1">
        <v>-1963416</v>
      </c>
      <c r="R1246" s="1">
        <v>0</v>
      </c>
      <c r="S1246" s="1">
        <v>0</v>
      </c>
      <c r="T1246" s="1">
        <v>0</v>
      </c>
      <c r="U1246" s="2" t="s">
        <v>0</v>
      </c>
      <c r="V1246" s="1">
        <v>0</v>
      </c>
      <c r="W1246" s="1">
        <v>-1692600</v>
      </c>
      <c r="X1246" s="2" t="s">
        <v>9</v>
      </c>
      <c r="Y1246" s="1">
        <v>-270816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41" t="s">
        <v>1</v>
      </c>
      <c r="AN1246" s="2" t="s">
        <v>1</v>
      </c>
      <c r="AO1246" s="141" t="s">
        <v>1</v>
      </c>
      <c r="AP1246" s="2" t="s">
        <v>1</v>
      </c>
    </row>
    <row r="1247" spans="1:42" ht="15" customHeight="1" x14ac:dyDescent="0.25">
      <c r="A1247" s="2" t="s">
        <v>606</v>
      </c>
      <c r="B1247" s="47">
        <v>44341</v>
      </c>
      <c r="C1247" s="2" t="s">
        <v>6</v>
      </c>
      <c r="D1247" s="2" t="s">
        <v>24</v>
      </c>
      <c r="E1247" s="2" t="s">
        <v>194</v>
      </c>
      <c r="F1247" s="2" t="s">
        <v>1198</v>
      </c>
      <c r="G1247" s="2" t="s">
        <v>13</v>
      </c>
      <c r="H1247" s="2" t="s">
        <v>1</v>
      </c>
      <c r="I1247" s="1" t="s">
        <v>3356</v>
      </c>
      <c r="J1247" s="1" t="s">
        <v>1</v>
      </c>
      <c r="K1247" s="1" t="s">
        <v>3353</v>
      </c>
      <c r="L1247" s="1" t="s">
        <v>3293</v>
      </c>
      <c r="M1247" s="1">
        <v>30485865</v>
      </c>
      <c r="N1247" s="2" t="s">
        <v>12</v>
      </c>
      <c r="O1247" s="2" t="s">
        <v>3354</v>
      </c>
      <c r="P1247" s="2" t="s">
        <v>3355</v>
      </c>
      <c r="Q1247" s="1">
        <v>-1963416</v>
      </c>
      <c r="R1247" s="1">
        <v>0</v>
      </c>
      <c r="S1247" s="1">
        <v>0</v>
      </c>
      <c r="T1247" s="1">
        <v>0</v>
      </c>
      <c r="U1247" s="2" t="s">
        <v>0</v>
      </c>
      <c r="V1247" s="1">
        <v>0</v>
      </c>
      <c r="W1247" s="1">
        <v>-1692600</v>
      </c>
      <c r="X1247" s="2" t="s">
        <v>9</v>
      </c>
      <c r="Y1247" s="1">
        <v>-270816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41" t="s">
        <v>1</v>
      </c>
      <c r="AN1247" s="2" t="s">
        <v>1</v>
      </c>
      <c r="AO1247" s="141" t="s">
        <v>1</v>
      </c>
      <c r="AP1247" s="2" t="s">
        <v>1</v>
      </c>
    </row>
    <row r="1248" spans="1:42" ht="15" customHeight="1" x14ac:dyDescent="0.25">
      <c r="A1248" s="2" t="s">
        <v>607</v>
      </c>
      <c r="B1248" s="47">
        <v>44341</v>
      </c>
      <c r="C1248" s="2" t="s">
        <v>6</v>
      </c>
      <c r="D1248" s="2" t="s">
        <v>24</v>
      </c>
      <c r="E1248" s="2" t="s">
        <v>194</v>
      </c>
      <c r="F1248" s="2" t="s">
        <v>1198</v>
      </c>
      <c r="G1248" s="2" t="s">
        <v>3</v>
      </c>
      <c r="H1248" s="2" t="s">
        <v>3357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1333978387.8672001</v>
      </c>
      <c r="R1248" s="1">
        <v>0</v>
      </c>
      <c r="S1248" s="1">
        <v>996169416.00000012</v>
      </c>
      <c r="T1248" s="1">
        <v>0</v>
      </c>
      <c r="U1248" s="2" t="s">
        <v>0</v>
      </c>
      <c r="V1248" s="1">
        <v>0</v>
      </c>
      <c r="W1248" s="1">
        <v>291214630.91999996</v>
      </c>
      <c r="X1248" s="2" t="s">
        <v>9</v>
      </c>
      <c r="Y1248" s="1">
        <v>46594340.9472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41" t="s">
        <v>1</v>
      </c>
      <c r="AN1248" s="2" t="s">
        <v>1</v>
      </c>
      <c r="AO1248" s="141" t="s">
        <v>1</v>
      </c>
      <c r="AP1248" s="2" t="s">
        <v>1</v>
      </c>
    </row>
    <row r="1249" spans="1:42" ht="15" customHeight="1" x14ac:dyDescent="0.25">
      <c r="A1249" s="2" t="s">
        <v>608</v>
      </c>
      <c r="B1249" s="47">
        <v>44341</v>
      </c>
      <c r="C1249" s="2" t="s">
        <v>27</v>
      </c>
      <c r="D1249" s="2" t="s">
        <v>24</v>
      </c>
      <c r="E1249" s="2" t="s">
        <v>356</v>
      </c>
      <c r="F1249" s="2" t="s">
        <v>1161</v>
      </c>
      <c r="G1249" s="2" t="s">
        <v>3</v>
      </c>
      <c r="H1249" s="2" t="s">
        <v>3358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739</v>
      </c>
      <c r="P1249" s="2" t="s">
        <v>740</v>
      </c>
      <c r="Q1249" s="1">
        <v>39441920</v>
      </c>
      <c r="R1249" s="1">
        <v>0</v>
      </c>
      <c r="S1249" s="1">
        <v>24446600</v>
      </c>
      <c r="T1249" s="1">
        <v>12927000</v>
      </c>
      <c r="U1249" s="2" t="s">
        <v>9</v>
      </c>
      <c r="V1249" s="1">
        <v>2068320</v>
      </c>
      <c r="W1249" s="1">
        <v>0</v>
      </c>
      <c r="X1249" s="2" t="s">
        <v>0</v>
      </c>
      <c r="Y1249" s="1">
        <v>0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41" t="s">
        <v>1</v>
      </c>
      <c r="AN1249" s="2" t="s">
        <v>1</v>
      </c>
      <c r="AO1249" s="141" t="s">
        <v>1</v>
      </c>
      <c r="AP1249" s="2" t="s">
        <v>1</v>
      </c>
    </row>
    <row r="1250" spans="1:42" ht="15" customHeight="1" x14ac:dyDescent="0.25">
      <c r="A1250" s="2" t="s">
        <v>609</v>
      </c>
      <c r="B1250" s="47">
        <v>44341</v>
      </c>
      <c r="C1250" s="2" t="s">
        <v>27</v>
      </c>
      <c r="D1250" s="2" t="s">
        <v>24</v>
      </c>
      <c r="E1250" s="2" t="s">
        <v>356</v>
      </c>
      <c r="F1250" s="2" t="s">
        <v>1160</v>
      </c>
      <c r="G1250" s="2" t="s">
        <v>3</v>
      </c>
      <c r="H1250" s="2" t="s">
        <v>3359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948179911.79999995</v>
      </c>
      <c r="R1250" s="1">
        <v>0</v>
      </c>
      <c r="S1250" s="1">
        <v>674477384</v>
      </c>
      <c r="T1250" s="1">
        <v>0</v>
      </c>
      <c r="U1250" s="2" t="s">
        <v>0</v>
      </c>
      <c r="V1250" s="1">
        <v>0</v>
      </c>
      <c r="W1250" s="1">
        <v>235950455</v>
      </c>
      <c r="X1250" s="2" t="s">
        <v>0</v>
      </c>
      <c r="Y1250" s="1">
        <v>37752072.799999997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41" t="s">
        <v>1</v>
      </c>
      <c r="AN1250" s="2" t="s">
        <v>1</v>
      </c>
      <c r="AO1250" s="141" t="s">
        <v>1</v>
      </c>
      <c r="AP1250" s="2" t="s">
        <v>1</v>
      </c>
    </row>
    <row r="1251" spans="1:42" ht="15" customHeight="1" x14ac:dyDescent="0.25">
      <c r="A1251" s="2" t="s">
        <v>610</v>
      </c>
      <c r="B1251" s="47">
        <v>44341</v>
      </c>
      <c r="C1251" s="2" t="s">
        <v>6</v>
      </c>
      <c r="D1251" s="2" t="s">
        <v>22</v>
      </c>
      <c r="E1251" s="2" t="s">
        <v>192</v>
      </c>
      <c r="F1251" s="2" t="s">
        <v>1052</v>
      </c>
      <c r="G1251" s="2" t="s">
        <v>3</v>
      </c>
      <c r="H1251" s="2" t="s">
        <v>3360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2362038139.9720001</v>
      </c>
      <c r="R1251" s="1">
        <v>0</v>
      </c>
      <c r="S1251" s="1">
        <v>1660923364.5000005</v>
      </c>
      <c r="T1251" s="1">
        <v>0</v>
      </c>
      <c r="U1251" s="2" t="s">
        <v>0</v>
      </c>
      <c r="V1251" s="1">
        <v>0</v>
      </c>
      <c r="W1251" s="1">
        <v>604409289.19999993</v>
      </c>
      <c r="X1251" s="2" t="s">
        <v>0</v>
      </c>
      <c r="Y1251" s="1">
        <v>96705486.272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41" t="s">
        <v>1</v>
      </c>
      <c r="AN1251" s="2" t="s">
        <v>1</v>
      </c>
      <c r="AO1251" s="141" t="s">
        <v>1</v>
      </c>
      <c r="AP1251" s="2" t="s">
        <v>1</v>
      </c>
    </row>
    <row r="1252" spans="1:42" ht="15" customHeight="1" x14ac:dyDescent="0.25">
      <c r="A1252" s="2" t="s">
        <v>611</v>
      </c>
      <c r="B1252" s="47">
        <v>44341</v>
      </c>
      <c r="C1252" s="2" t="s">
        <v>27</v>
      </c>
      <c r="D1252" s="2" t="s">
        <v>973</v>
      </c>
      <c r="E1252" s="2" t="s">
        <v>985</v>
      </c>
      <c r="F1252" s="2" t="s">
        <v>3361</v>
      </c>
      <c r="G1252" s="2" t="s">
        <v>3</v>
      </c>
      <c r="H1252" s="2" t="s">
        <v>3362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116885872</v>
      </c>
      <c r="R1252" s="1">
        <v>0</v>
      </c>
      <c r="S1252" s="1">
        <v>9520100</v>
      </c>
      <c r="T1252" s="1">
        <v>0</v>
      </c>
      <c r="U1252" s="2" t="s">
        <v>0</v>
      </c>
      <c r="V1252" s="1">
        <v>0</v>
      </c>
      <c r="W1252" s="1">
        <v>92556700</v>
      </c>
      <c r="X1252" s="2" t="s">
        <v>9</v>
      </c>
      <c r="Y1252" s="1">
        <v>14809072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41" t="s">
        <v>1</v>
      </c>
      <c r="AN1252" s="2" t="s">
        <v>1</v>
      </c>
      <c r="AO1252" s="141" t="s">
        <v>1</v>
      </c>
      <c r="AP1252" s="2" t="s">
        <v>1</v>
      </c>
    </row>
    <row r="1253" spans="1:42" ht="15" customHeight="1" x14ac:dyDescent="0.25">
      <c r="A1253" s="2" t="s">
        <v>612</v>
      </c>
      <c r="B1253" s="47">
        <v>44341</v>
      </c>
      <c r="C1253" s="2" t="s">
        <v>6</v>
      </c>
      <c r="D1253" s="2" t="s">
        <v>973</v>
      </c>
      <c r="E1253" s="2" t="s">
        <v>974</v>
      </c>
      <c r="F1253" s="2" t="s">
        <v>958</v>
      </c>
      <c r="G1253" s="2" t="s">
        <v>3</v>
      </c>
      <c r="H1253" s="2" t="s">
        <v>3363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3364</v>
      </c>
      <c r="P1253" s="2" t="s">
        <v>3365</v>
      </c>
      <c r="Q1253" s="1">
        <v>3823819</v>
      </c>
      <c r="R1253" s="1">
        <v>0</v>
      </c>
      <c r="S1253" s="1">
        <v>3823819</v>
      </c>
      <c r="T1253" s="1">
        <v>0</v>
      </c>
      <c r="U1253" s="2" t="s">
        <v>0</v>
      </c>
      <c r="V1253" s="1">
        <v>0</v>
      </c>
      <c r="W1253" s="1">
        <v>0</v>
      </c>
      <c r="X1253" s="2" t="s">
        <v>0</v>
      </c>
      <c r="Y1253" s="1">
        <v>0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41" t="s">
        <v>1</v>
      </c>
      <c r="AN1253" s="2" t="s">
        <v>1</v>
      </c>
      <c r="AO1253" s="141" t="s">
        <v>1</v>
      </c>
      <c r="AP1253" s="2" t="s">
        <v>1</v>
      </c>
    </row>
    <row r="1254" spans="1:42" ht="15" customHeight="1" x14ac:dyDescent="0.25">
      <c r="A1254" s="2" t="s">
        <v>613</v>
      </c>
      <c r="B1254" s="47">
        <v>44341</v>
      </c>
      <c r="C1254" s="2" t="s">
        <v>6</v>
      </c>
      <c r="D1254" s="2" t="s">
        <v>973</v>
      </c>
      <c r="E1254" s="2" t="s">
        <v>974</v>
      </c>
      <c r="F1254" s="2" t="s">
        <v>958</v>
      </c>
      <c r="G1254" s="2" t="s">
        <v>13</v>
      </c>
      <c r="H1254" s="2" t="s">
        <v>1</v>
      </c>
      <c r="I1254" s="1" t="s">
        <v>1204</v>
      </c>
      <c r="J1254" s="1" t="s">
        <v>1</v>
      </c>
      <c r="K1254" s="1" t="s">
        <v>3366</v>
      </c>
      <c r="L1254" s="1" t="s">
        <v>3285</v>
      </c>
      <c r="M1254" s="1">
        <v>6976240</v>
      </c>
      <c r="N1254" s="2" t="s">
        <v>12</v>
      </c>
      <c r="O1254" s="2" t="s">
        <v>3367</v>
      </c>
      <c r="P1254" s="2" t="s">
        <v>3368</v>
      </c>
      <c r="Q1254" s="1">
        <v>-6976240</v>
      </c>
      <c r="R1254" s="1">
        <v>0</v>
      </c>
      <c r="S1254" s="1">
        <v>0</v>
      </c>
      <c r="T1254" s="1">
        <v>0</v>
      </c>
      <c r="U1254" s="2" t="s">
        <v>0</v>
      </c>
      <c r="V1254" s="1">
        <v>0</v>
      </c>
      <c r="W1254" s="1">
        <v>-6014000</v>
      </c>
      <c r="X1254" s="2" t="s">
        <v>9</v>
      </c>
      <c r="Y1254" s="1">
        <v>-962240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41" t="s">
        <v>1</v>
      </c>
      <c r="AN1254" s="2" t="s">
        <v>1</v>
      </c>
      <c r="AO1254" s="141" t="s">
        <v>1</v>
      </c>
      <c r="AP1254" s="2" t="s">
        <v>1</v>
      </c>
    </row>
    <row r="1255" spans="1:42" ht="15" customHeight="1" x14ac:dyDescent="0.25">
      <c r="A1255" s="2" t="s">
        <v>614</v>
      </c>
      <c r="B1255" s="47">
        <v>44341</v>
      </c>
      <c r="C1255" s="2" t="s">
        <v>6</v>
      </c>
      <c r="D1255" s="2" t="s">
        <v>973</v>
      </c>
      <c r="E1255" s="2" t="s">
        <v>974</v>
      </c>
      <c r="F1255" s="2" t="s">
        <v>958</v>
      </c>
      <c r="G1255" s="2" t="s">
        <v>3</v>
      </c>
      <c r="H1255" s="2" t="s">
        <v>3369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104882727.80000001</v>
      </c>
      <c r="R1255" s="1">
        <v>0</v>
      </c>
      <c r="S1255" s="1">
        <v>69752325</v>
      </c>
      <c r="T1255" s="1">
        <v>0</v>
      </c>
      <c r="U1255" s="2" t="s">
        <v>0</v>
      </c>
      <c r="V1255" s="1">
        <v>0</v>
      </c>
      <c r="W1255" s="1">
        <v>30284830</v>
      </c>
      <c r="X1255" s="2" t="s">
        <v>0</v>
      </c>
      <c r="Y1255" s="1">
        <v>4845572.8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41" t="s">
        <v>1</v>
      </c>
      <c r="AN1255" s="2" t="s">
        <v>1</v>
      </c>
      <c r="AO1255" s="141" t="s">
        <v>1</v>
      </c>
      <c r="AP1255" s="2" t="s">
        <v>1</v>
      </c>
    </row>
    <row r="1256" spans="1:42" ht="15" customHeight="1" x14ac:dyDescent="0.25">
      <c r="A1256" s="2" t="s">
        <v>615</v>
      </c>
      <c r="B1256" s="47">
        <v>44341</v>
      </c>
      <c r="C1256" s="2" t="s">
        <v>6</v>
      </c>
      <c r="D1256" s="2" t="s">
        <v>973</v>
      </c>
      <c r="E1256" s="2" t="s">
        <v>974</v>
      </c>
      <c r="F1256" s="2" t="s">
        <v>958</v>
      </c>
      <c r="G1256" s="2" t="s">
        <v>3</v>
      </c>
      <c r="H1256" s="2" t="s">
        <v>3370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2418765617.5699997</v>
      </c>
      <c r="R1256" s="1">
        <v>0</v>
      </c>
      <c r="S1256" s="1">
        <v>1728610123</v>
      </c>
      <c r="T1256" s="1">
        <v>0</v>
      </c>
      <c r="U1256" s="2" t="s">
        <v>0</v>
      </c>
      <c r="V1256" s="1">
        <v>0</v>
      </c>
      <c r="W1256" s="1">
        <v>594961633.25</v>
      </c>
      <c r="X1256" s="2" t="s">
        <v>9</v>
      </c>
      <c r="Y1256" s="1">
        <v>95193861.320000008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41" t="s">
        <v>1</v>
      </c>
      <c r="AN1256" s="2" t="s">
        <v>1</v>
      </c>
      <c r="AO1256" s="141" t="s">
        <v>1</v>
      </c>
      <c r="AP1256" s="2" t="s">
        <v>1</v>
      </c>
    </row>
    <row r="1257" spans="1:42" ht="15" customHeight="1" x14ac:dyDescent="0.25">
      <c r="A1257" s="2" t="s">
        <v>616</v>
      </c>
      <c r="B1257" s="47">
        <v>44341</v>
      </c>
      <c r="C1257" s="2" t="s">
        <v>6</v>
      </c>
      <c r="D1257" s="2" t="s">
        <v>17</v>
      </c>
      <c r="E1257" s="2" t="s">
        <v>183</v>
      </c>
      <c r="F1257" s="2" t="s">
        <v>3371</v>
      </c>
      <c r="G1257" s="2" t="s">
        <v>3</v>
      </c>
      <c r="H1257" s="2" t="s">
        <v>3372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</v>
      </c>
      <c r="P1257" s="2" t="s">
        <v>1</v>
      </c>
      <c r="Q1257" s="1">
        <v>1104970999.1600003</v>
      </c>
      <c r="R1257" s="1">
        <v>0</v>
      </c>
      <c r="S1257" s="1">
        <v>819052661</v>
      </c>
      <c r="T1257" s="1">
        <v>0</v>
      </c>
      <c r="U1257" s="2" t="s">
        <v>0</v>
      </c>
      <c r="V1257" s="1">
        <v>0</v>
      </c>
      <c r="W1257" s="1">
        <v>246481326</v>
      </c>
      <c r="X1257" s="2" t="s">
        <v>0</v>
      </c>
      <c r="Y1257" s="1">
        <v>39437012.160000004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41" t="s">
        <v>1</v>
      </c>
      <c r="AN1257" s="2" t="s">
        <v>1</v>
      </c>
      <c r="AO1257" s="141" t="s">
        <v>1</v>
      </c>
      <c r="AP1257" s="2" t="s">
        <v>1</v>
      </c>
    </row>
    <row r="1258" spans="1:42" ht="15" customHeight="1" x14ac:dyDescent="0.25">
      <c r="A1258" s="2" t="s">
        <v>617</v>
      </c>
      <c r="B1258" s="47">
        <v>44341</v>
      </c>
      <c r="C1258" s="2" t="s">
        <v>6</v>
      </c>
      <c r="D1258" s="2" t="s">
        <v>14</v>
      </c>
      <c r="E1258" s="2" t="s">
        <v>181</v>
      </c>
      <c r="F1258" s="2" t="s">
        <v>3373</v>
      </c>
      <c r="G1258" s="2" t="s">
        <v>3</v>
      </c>
      <c r="H1258" s="2" t="s">
        <v>3374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933997565.5</v>
      </c>
      <c r="R1258" s="1">
        <v>0</v>
      </c>
      <c r="S1258" s="1">
        <v>896527245.5</v>
      </c>
      <c r="T1258" s="1">
        <v>0</v>
      </c>
      <c r="U1258" s="2" t="s">
        <v>0</v>
      </c>
      <c r="V1258" s="1">
        <v>0</v>
      </c>
      <c r="W1258" s="1">
        <v>32302000</v>
      </c>
      <c r="X1258" s="2" t="s">
        <v>0</v>
      </c>
      <c r="Y1258" s="1">
        <v>5168320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41" t="s">
        <v>1</v>
      </c>
      <c r="AN1258" s="2" t="s">
        <v>1</v>
      </c>
      <c r="AO1258" s="141" t="s">
        <v>1</v>
      </c>
      <c r="AP1258" s="2" t="s">
        <v>1</v>
      </c>
    </row>
    <row r="1259" spans="1:42" ht="15" customHeight="1" x14ac:dyDescent="0.25">
      <c r="A1259" s="2" t="s">
        <v>618</v>
      </c>
      <c r="B1259" s="47">
        <v>44341</v>
      </c>
      <c r="C1259" s="2" t="s">
        <v>6</v>
      </c>
      <c r="D1259" s="2" t="s">
        <v>10</v>
      </c>
      <c r="E1259" s="2" t="s">
        <v>178</v>
      </c>
      <c r="F1259" s="2" t="s">
        <v>3375</v>
      </c>
      <c r="G1259" s="2" t="s">
        <v>3</v>
      </c>
      <c r="H1259" s="2" t="s">
        <v>3376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64793813</v>
      </c>
      <c r="R1259" s="1">
        <v>0</v>
      </c>
      <c r="S1259" s="1">
        <v>26935125</v>
      </c>
      <c r="T1259" s="1">
        <v>0</v>
      </c>
      <c r="U1259" s="2" t="s">
        <v>0</v>
      </c>
      <c r="V1259" s="1">
        <v>0</v>
      </c>
      <c r="W1259" s="1">
        <v>32636800</v>
      </c>
      <c r="X1259" s="2" t="s">
        <v>9</v>
      </c>
      <c r="Y1259" s="1">
        <v>5221888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41" t="s">
        <v>1</v>
      </c>
      <c r="AN1259" s="2" t="s">
        <v>1</v>
      </c>
      <c r="AO1259" s="141" t="s">
        <v>1</v>
      </c>
      <c r="AP1259" s="2" t="s">
        <v>1</v>
      </c>
    </row>
    <row r="1260" spans="1:42" ht="15" customHeight="1" x14ac:dyDescent="0.25">
      <c r="A1260" s="2" t="s">
        <v>619</v>
      </c>
      <c r="B1260" s="47">
        <v>44341</v>
      </c>
      <c r="C1260" s="2" t="s">
        <v>6</v>
      </c>
      <c r="D1260" s="2" t="s">
        <v>278</v>
      </c>
      <c r="E1260" s="2" t="s">
        <v>202</v>
      </c>
      <c r="F1260" s="2" t="s">
        <v>3377</v>
      </c>
      <c r="G1260" s="2" t="s">
        <v>3</v>
      </c>
      <c r="H1260" s="2" t="s">
        <v>3378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687426007.5</v>
      </c>
      <c r="R1260" s="1">
        <v>0</v>
      </c>
      <c r="S1260" s="1">
        <v>628350919.5</v>
      </c>
      <c r="T1260" s="1">
        <v>0</v>
      </c>
      <c r="U1260" s="2" t="s">
        <v>0</v>
      </c>
      <c r="V1260" s="1">
        <v>0</v>
      </c>
      <c r="W1260" s="1">
        <v>50926800</v>
      </c>
      <c r="X1260" s="2" t="s">
        <v>0</v>
      </c>
      <c r="Y1260" s="1">
        <v>8148288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41" t="s">
        <v>1</v>
      </c>
      <c r="AN1260" s="2" t="s">
        <v>1</v>
      </c>
      <c r="AO1260" s="141" t="s">
        <v>1</v>
      </c>
      <c r="AP1260" s="2" t="s">
        <v>1</v>
      </c>
    </row>
    <row r="1261" spans="1:42" ht="15" customHeight="1" x14ac:dyDescent="0.25">
      <c r="A1261" s="2" t="s">
        <v>620</v>
      </c>
      <c r="B1261" s="47">
        <v>44341</v>
      </c>
      <c r="C1261" s="2" t="s">
        <v>6</v>
      </c>
      <c r="D1261" s="2" t="s">
        <v>7</v>
      </c>
      <c r="E1261" s="2" t="s">
        <v>741</v>
      </c>
      <c r="F1261" s="2" t="s">
        <v>3379</v>
      </c>
      <c r="G1261" s="2" t="s">
        <v>13</v>
      </c>
      <c r="H1261" s="2" t="s">
        <v>1</v>
      </c>
      <c r="I1261" s="1" t="s">
        <v>1104</v>
      </c>
      <c r="J1261" s="1" t="s">
        <v>1</v>
      </c>
      <c r="K1261" s="1" t="s">
        <v>3380</v>
      </c>
      <c r="L1261" s="1" t="s">
        <v>3137</v>
      </c>
      <c r="M1261" s="1">
        <v>30613616</v>
      </c>
      <c r="N1261" s="2" t="s">
        <v>12</v>
      </c>
      <c r="O1261" s="2" t="s">
        <v>3381</v>
      </c>
      <c r="P1261" s="2" t="s">
        <v>3382</v>
      </c>
      <c r="Q1261" s="1">
        <v>-10173084</v>
      </c>
      <c r="R1261" s="1">
        <v>0</v>
      </c>
      <c r="S1261" s="1">
        <v>0</v>
      </c>
      <c r="T1261" s="1">
        <v>0</v>
      </c>
      <c r="U1261" s="2" t="s">
        <v>0</v>
      </c>
      <c r="V1261" s="1">
        <v>0</v>
      </c>
      <c r="W1261" s="1">
        <v>-8769900</v>
      </c>
      <c r="X1261" s="2" t="s">
        <v>9</v>
      </c>
      <c r="Y1261" s="1">
        <v>-1403184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41" t="s">
        <v>1</v>
      </c>
      <c r="AN1261" s="2" t="s">
        <v>1</v>
      </c>
      <c r="AO1261" s="141" t="s">
        <v>1</v>
      </c>
      <c r="AP1261" s="2" t="s">
        <v>1</v>
      </c>
    </row>
    <row r="1262" spans="1:42" ht="15" customHeight="1" x14ac:dyDescent="0.25">
      <c r="A1262" s="2" t="s">
        <v>621</v>
      </c>
      <c r="B1262" s="47">
        <v>44341</v>
      </c>
      <c r="C1262" s="2" t="s">
        <v>6</v>
      </c>
      <c r="D1262" s="2" t="s">
        <v>7</v>
      </c>
      <c r="E1262" s="2" t="s">
        <v>741</v>
      </c>
      <c r="F1262" s="2" t="s">
        <v>3379</v>
      </c>
      <c r="G1262" s="2" t="s">
        <v>13</v>
      </c>
      <c r="H1262" s="2" t="s">
        <v>1</v>
      </c>
      <c r="I1262" s="1" t="s">
        <v>1127</v>
      </c>
      <c r="J1262" s="1" t="s">
        <v>1</v>
      </c>
      <c r="K1262" s="1" t="s">
        <v>3383</v>
      </c>
      <c r="L1262" s="1" t="s">
        <v>3137</v>
      </c>
      <c r="M1262" s="1">
        <v>14928112</v>
      </c>
      <c r="N1262" s="2" t="s">
        <v>12</v>
      </c>
      <c r="O1262" s="2" t="s">
        <v>3381</v>
      </c>
      <c r="P1262" s="2" t="s">
        <v>3382</v>
      </c>
      <c r="Q1262" s="1">
        <v>-9968112</v>
      </c>
      <c r="R1262" s="1">
        <v>0</v>
      </c>
      <c r="S1262" s="1">
        <v>0</v>
      </c>
      <c r="T1262" s="1">
        <v>0</v>
      </c>
      <c r="U1262" s="2" t="s">
        <v>0</v>
      </c>
      <c r="V1262" s="1">
        <v>0</v>
      </c>
      <c r="W1262" s="1">
        <v>-8593200</v>
      </c>
      <c r="X1262" s="2" t="s">
        <v>9</v>
      </c>
      <c r="Y1262" s="1">
        <v>-1374912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41" t="s">
        <v>1</v>
      </c>
      <c r="AN1262" s="2" t="s">
        <v>1</v>
      </c>
      <c r="AO1262" s="141" t="s">
        <v>1</v>
      </c>
      <c r="AP1262" s="2" t="s">
        <v>1</v>
      </c>
    </row>
    <row r="1263" spans="1:42" ht="15" customHeight="1" x14ac:dyDescent="0.25">
      <c r="A1263" s="2" t="s">
        <v>622</v>
      </c>
      <c r="B1263" s="47">
        <v>44341</v>
      </c>
      <c r="C1263" s="2" t="s">
        <v>6</v>
      </c>
      <c r="D1263" s="2" t="s">
        <v>7</v>
      </c>
      <c r="E1263" s="2" t="s">
        <v>741</v>
      </c>
      <c r="F1263" s="2" t="s">
        <v>3379</v>
      </c>
      <c r="G1263" s="2" t="s">
        <v>3</v>
      </c>
      <c r="H1263" s="2" t="s">
        <v>3384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212394516</v>
      </c>
      <c r="R1263" s="1">
        <v>0</v>
      </c>
      <c r="S1263" s="1">
        <v>168447800</v>
      </c>
      <c r="T1263" s="1">
        <v>0</v>
      </c>
      <c r="U1263" s="2" t="s">
        <v>0</v>
      </c>
      <c r="V1263" s="1">
        <v>0</v>
      </c>
      <c r="W1263" s="1">
        <v>37885100</v>
      </c>
      <c r="X1263" s="2" t="s">
        <v>9</v>
      </c>
      <c r="Y1263" s="1">
        <v>6061616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41" t="s">
        <v>1</v>
      </c>
      <c r="AN1263" s="2" t="s">
        <v>1</v>
      </c>
      <c r="AO1263" s="141" t="s">
        <v>1</v>
      </c>
      <c r="AP1263" s="2" t="s">
        <v>1</v>
      </c>
    </row>
    <row r="1264" spans="1:42" ht="15" customHeight="1" x14ac:dyDescent="0.25">
      <c r="A1264" s="2" t="s">
        <v>623</v>
      </c>
      <c r="B1264" s="47">
        <v>44341</v>
      </c>
      <c r="C1264" s="2" t="s">
        <v>6</v>
      </c>
      <c r="D1264" s="2" t="s">
        <v>5</v>
      </c>
      <c r="E1264" s="2" t="s">
        <v>175</v>
      </c>
      <c r="F1264" s="2" t="s">
        <v>1350</v>
      </c>
      <c r="G1264" s="2" t="s">
        <v>3</v>
      </c>
      <c r="H1264" s="2" t="s">
        <v>3385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104489142.5</v>
      </c>
      <c r="R1264" s="1">
        <v>0</v>
      </c>
      <c r="S1264" s="1">
        <v>85430342.5</v>
      </c>
      <c r="T1264" s="1">
        <v>0</v>
      </c>
      <c r="U1264" s="2" t="s">
        <v>0</v>
      </c>
      <c r="V1264" s="1">
        <v>0</v>
      </c>
      <c r="W1264" s="1">
        <v>16430000</v>
      </c>
      <c r="X1264" s="2" t="s">
        <v>0</v>
      </c>
      <c r="Y1264" s="1">
        <v>2628800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41" t="s">
        <v>1</v>
      </c>
      <c r="AN1264" s="2" t="s">
        <v>1</v>
      </c>
      <c r="AO1264" s="141" t="s">
        <v>1</v>
      </c>
      <c r="AP1264" s="2" t="s">
        <v>1</v>
      </c>
    </row>
    <row r="1265" spans="1:44" ht="15" customHeight="1" x14ac:dyDescent="0.25">
      <c r="A1265" s="2" t="s">
        <v>624</v>
      </c>
      <c r="B1265" s="46">
        <v>44341</v>
      </c>
      <c r="C1265" s="2" t="s">
        <v>6</v>
      </c>
      <c r="D1265" s="2" t="s">
        <v>959</v>
      </c>
      <c r="E1265" s="2" t="s">
        <v>873</v>
      </c>
      <c r="F1265" s="59" t="s">
        <v>3386</v>
      </c>
      <c r="G1265" s="2" t="s">
        <v>3</v>
      </c>
      <c r="H1265" s="2" t="s">
        <v>1219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98</v>
      </c>
      <c r="P1265" s="2" t="s">
        <v>1</v>
      </c>
      <c r="Q1265" s="1">
        <v>0</v>
      </c>
      <c r="R1265" s="1">
        <v>0</v>
      </c>
      <c r="S1265" s="1">
        <v>0</v>
      </c>
      <c r="T1265" s="1">
        <v>0</v>
      </c>
      <c r="U1265" s="2" t="s">
        <v>0</v>
      </c>
      <c r="V1265" s="1">
        <v>0</v>
      </c>
      <c r="W1265" s="1">
        <v>0</v>
      </c>
      <c r="X1265" s="2" t="s">
        <v>9</v>
      </c>
      <c r="Y1265" s="1">
        <f>+W1265*0.16</f>
        <v>0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140"/>
      <c r="AK1265" s="1">
        <v>0</v>
      </c>
      <c r="AL1265" s="1">
        <v>0</v>
      </c>
      <c r="AM1265" s="140"/>
      <c r="AN1265" s="140"/>
      <c r="AO1265" s="140"/>
      <c r="AP1265" s="140"/>
      <c r="AQ1265" s="101"/>
      <c r="AR1265" s="7"/>
    </row>
    <row r="1266" spans="1:44" ht="15" customHeight="1" x14ac:dyDescent="0.25">
      <c r="A1266" s="2" t="s">
        <v>625</v>
      </c>
      <c r="B1266" s="47">
        <v>44342</v>
      </c>
      <c r="C1266" s="2" t="s">
        <v>6</v>
      </c>
      <c r="D1266" s="2" t="s">
        <v>49</v>
      </c>
      <c r="E1266" s="2" t="s">
        <v>230</v>
      </c>
      <c r="F1266" s="2" t="s">
        <v>1786</v>
      </c>
      <c r="G1266" s="2" t="s">
        <v>3</v>
      </c>
      <c r="H1266" s="2" t="s">
        <v>3387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2410327202.9600005</v>
      </c>
      <c r="R1266" s="1">
        <v>0</v>
      </c>
      <c r="S1266" s="1">
        <v>1519394945.25</v>
      </c>
      <c r="T1266" s="1">
        <v>0</v>
      </c>
      <c r="U1266" s="2" t="s">
        <v>0</v>
      </c>
      <c r="V1266" s="1">
        <v>0</v>
      </c>
      <c r="W1266" s="1">
        <v>768045049.75</v>
      </c>
      <c r="X1266" s="2" t="s">
        <v>0</v>
      </c>
      <c r="Y1266" s="1">
        <v>122887207.96000001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41" t="s">
        <v>1</v>
      </c>
      <c r="AN1266" s="2" t="s">
        <v>1</v>
      </c>
      <c r="AO1266" s="141" t="s">
        <v>1</v>
      </c>
      <c r="AP1266" s="2" t="s">
        <v>1</v>
      </c>
    </row>
    <row r="1267" spans="1:44" ht="15" customHeight="1" x14ac:dyDescent="0.25">
      <c r="A1267" s="2" t="s">
        <v>626</v>
      </c>
      <c r="B1267" s="47">
        <v>44342</v>
      </c>
      <c r="C1267" s="2" t="s">
        <v>27</v>
      </c>
      <c r="D1267" s="2" t="s">
        <v>49</v>
      </c>
      <c r="E1267" s="2" t="s">
        <v>221</v>
      </c>
      <c r="F1267" s="2" t="s">
        <v>3388</v>
      </c>
      <c r="G1267" s="2" t="s">
        <v>3</v>
      </c>
      <c r="H1267" s="2" t="s">
        <v>3389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634645224.29999995</v>
      </c>
      <c r="R1267" s="1">
        <v>0</v>
      </c>
      <c r="S1267" s="1">
        <v>466275829.5</v>
      </c>
      <c r="T1267" s="1">
        <v>0</v>
      </c>
      <c r="U1267" s="2" t="s">
        <v>0</v>
      </c>
      <c r="V1267" s="1">
        <v>0</v>
      </c>
      <c r="W1267" s="1">
        <v>145146030</v>
      </c>
      <c r="X1267" s="2" t="s">
        <v>9</v>
      </c>
      <c r="Y1267" s="1">
        <v>23223364.800000001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41" t="s">
        <v>1</v>
      </c>
      <c r="AN1267" s="2" t="s">
        <v>1</v>
      </c>
      <c r="AO1267" s="141" t="s">
        <v>1</v>
      </c>
      <c r="AP1267" s="2" t="s">
        <v>1</v>
      </c>
    </row>
    <row r="1268" spans="1:44" ht="15" customHeight="1" x14ac:dyDescent="0.25">
      <c r="A1268" s="2" t="s">
        <v>627</v>
      </c>
      <c r="B1268" s="47">
        <v>44342</v>
      </c>
      <c r="C1268" s="2" t="s">
        <v>27</v>
      </c>
      <c r="D1268" s="2" t="s">
        <v>49</v>
      </c>
      <c r="E1268" s="2" t="s">
        <v>221</v>
      </c>
      <c r="F1268" s="2" t="s">
        <v>3390</v>
      </c>
      <c r="G1268" s="2" t="s">
        <v>3</v>
      </c>
      <c r="H1268" s="2" t="s">
        <v>3391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3392</v>
      </c>
      <c r="P1268" s="2" t="s">
        <v>3393</v>
      </c>
      <c r="Q1268" s="1">
        <v>14495438.800000001</v>
      </c>
      <c r="R1268" s="1">
        <v>0</v>
      </c>
      <c r="S1268" s="1">
        <v>9558850</v>
      </c>
      <c r="T1268" s="1">
        <v>4255680</v>
      </c>
      <c r="U1268" s="2" t="s">
        <v>9</v>
      </c>
      <c r="V1268" s="1">
        <v>680908.80000000005</v>
      </c>
      <c r="W1268" s="1">
        <v>0</v>
      </c>
      <c r="X1268" s="2" t="s">
        <v>0</v>
      </c>
      <c r="Y1268" s="1">
        <v>0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41" t="s">
        <v>1</v>
      </c>
      <c r="AN1268" s="2" t="s">
        <v>1</v>
      </c>
      <c r="AO1268" s="141" t="s">
        <v>1</v>
      </c>
      <c r="AP1268" s="2" t="s">
        <v>1</v>
      </c>
    </row>
    <row r="1269" spans="1:44" ht="15" customHeight="1" x14ac:dyDescent="0.25">
      <c r="A1269" s="2" t="s">
        <v>628</v>
      </c>
      <c r="B1269" s="47">
        <v>44342</v>
      </c>
      <c r="C1269" s="2" t="s">
        <v>27</v>
      </c>
      <c r="D1269" s="2" t="s">
        <v>49</v>
      </c>
      <c r="E1269" s="2" t="s">
        <v>221</v>
      </c>
      <c r="F1269" s="2" t="s">
        <v>3388</v>
      </c>
      <c r="G1269" s="2" t="s">
        <v>3</v>
      </c>
      <c r="H1269" s="2" t="s">
        <v>3394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546866313.50279999</v>
      </c>
      <c r="R1269" s="1">
        <v>0</v>
      </c>
      <c r="S1269" s="1">
        <v>283599636</v>
      </c>
      <c r="T1269" s="1">
        <v>0</v>
      </c>
      <c r="U1269" s="2" t="s">
        <v>0</v>
      </c>
      <c r="V1269" s="1">
        <v>0</v>
      </c>
      <c r="W1269" s="1">
        <v>226954032.32999998</v>
      </c>
      <c r="X1269" s="2" t="s">
        <v>9</v>
      </c>
      <c r="Y1269" s="1">
        <v>36312645.172799997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41" t="s">
        <v>1</v>
      </c>
      <c r="AN1269" s="2" t="s">
        <v>1</v>
      </c>
      <c r="AO1269" s="141" t="s">
        <v>1</v>
      </c>
      <c r="AP1269" s="2" t="s">
        <v>1</v>
      </c>
    </row>
    <row r="1270" spans="1:44" ht="15" customHeight="1" x14ac:dyDescent="0.25">
      <c r="A1270" s="2" t="s">
        <v>629</v>
      </c>
      <c r="B1270" s="47">
        <v>44342</v>
      </c>
      <c r="C1270" s="2" t="s">
        <v>27</v>
      </c>
      <c r="D1270" s="2" t="s">
        <v>42</v>
      </c>
      <c r="E1270" s="2" t="s">
        <v>212</v>
      </c>
      <c r="F1270" s="2" t="s">
        <v>3046</v>
      </c>
      <c r="G1270" s="2" t="s">
        <v>3</v>
      </c>
      <c r="H1270" s="2" t="s">
        <v>3395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625782686.07999992</v>
      </c>
      <c r="R1270" s="1">
        <v>0</v>
      </c>
      <c r="S1270" s="1">
        <v>397276286.5</v>
      </c>
      <c r="T1270" s="1">
        <v>0</v>
      </c>
      <c r="U1270" s="2" t="s">
        <v>0</v>
      </c>
      <c r="V1270" s="1">
        <v>0</v>
      </c>
      <c r="W1270" s="1">
        <v>196988275.5</v>
      </c>
      <c r="X1270" s="2" t="s">
        <v>0</v>
      </c>
      <c r="Y1270" s="1">
        <v>31518124.079999998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41" t="s">
        <v>1</v>
      </c>
      <c r="AN1270" s="2" t="s">
        <v>1</v>
      </c>
      <c r="AO1270" s="141" t="s">
        <v>1</v>
      </c>
      <c r="AP1270" s="2" t="s">
        <v>1</v>
      </c>
    </row>
    <row r="1271" spans="1:44" ht="15" customHeight="1" x14ac:dyDescent="0.25">
      <c r="A1271" s="2" t="s">
        <v>630</v>
      </c>
      <c r="B1271" s="47">
        <v>44342</v>
      </c>
      <c r="C1271" s="2" t="s">
        <v>35</v>
      </c>
      <c r="D1271" s="2" t="s">
        <v>42</v>
      </c>
      <c r="E1271" s="2" t="s">
        <v>217</v>
      </c>
      <c r="F1271" s="2" t="s">
        <v>3396</v>
      </c>
      <c r="G1271" s="2" t="s">
        <v>3</v>
      </c>
      <c r="H1271" s="2" t="s">
        <v>3397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800750097.5</v>
      </c>
      <c r="R1271" s="1">
        <v>0</v>
      </c>
      <c r="S1271" s="1">
        <v>742214409.5</v>
      </c>
      <c r="T1271" s="1">
        <v>0</v>
      </c>
      <c r="U1271" s="2" t="s">
        <v>0</v>
      </c>
      <c r="V1271" s="1">
        <v>0</v>
      </c>
      <c r="W1271" s="1">
        <v>50461800</v>
      </c>
      <c r="X1271" s="2" t="s">
        <v>9</v>
      </c>
      <c r="Y1271" s="1">
        <v>8073888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41" t="s">
        <v>1</v>
      </c>
      <c r="AN1271" s="2" t="s">
        <v>1</v>
      </c>
      <c r="AO1271" s="141" t="s">
        <v>1</v>
      </c>
      <c r="AP1271" s="2" t="s">
        <v>1</v>
      </c>
    </row>
    <row r="1272" spans="1:44" ht="15" customHeight="1" x14ac:dyDescent="0.25">
      <c r="A1272" s="2" t="s">
        <v>631</v>
      </c>
      <c r="B1272" s="47">
        <v>44342</v>
      </c>
      <c r="C1272" s="2" t="s">
        <v>35</v>
      </c>
      <c r="D1272" s="2" t="s">
        <v>42</v>
      </c>
      <c r="E1272" s="2" t="s">
        <v>217</v>
      </c>
      <c r="F1272" s="2" t="s">
        <v>3398</v>
      </c>
      <c r="G1272" s="2" t="s">
        <v>3</v>
      </c>
      <c r="H1272" s="2" t="s">
        <v>3399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3400</v>
      </c>
      <c r="P1272" s="2" t="s">
        <v>3401</v>
      </c>
      <c r="Q1272" s="1">
        <v>4135400</v>
      </c>
      <c r="R1272" s="1">
        <v>0</v>
      </c>
      <c r="S1272" s="1">
        <v>0</v>
      </c>
      <c r="T1272" s="1">
        <v>3565000</v>
      </c>
      <c r="U1272" s="2" t="s">
        <v>9</v>
      </c>
      <c r="V1272" s="1">
        <v>570400</v>
      </c>
      <c r="W1272" s="1">
        <v>0</v>
      </c>
      <c r="X1272" s="2" t="s">
        <v>0</v>
      </c>
      <c r="Y1272" s="1">
        <v>0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41" t="s">
        <v>1</v>
      </c>
      <c r="AN1272" s="2" t="s">
        <v>1</v>
      </c>
      <c r="AO1272" s="141" t="s">
        <v>1</v>
      </c>
      <c r="AP1272" s="2" t="s">
        <v>1</v>
      </c>
    </row>
    <row r="1273" spans="1:44" ht="15" customHeight="1" x14ac:dyDescent="0.25">
      <c r="A1273" s="2" t="s">
        <v>632</v>
      </c>
      <c r="B1273" s="47">
        <v>44342</v>
      </c>
      <c r="C1273" s="2" t="s">
        <v>35</v>
      </c>
      <c r="D1273" s="2" t="s">
        <v>42</v>
      </c>
      <c r="E1273" s="2" t="s">
        <v>217</v>
      </c>
      <c r="F1273" s="2" t="s">
        <v>3398</v>
      </c>
      <c r="G1273" s="2" t="s">
        <v>3</v>
      </c>
      <c r="H1273" s="2" t="s">
        <v>3402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3403</v>
      </c>
      <c r="P1273" s="2" t="s">
        <v>3404</v>
      </c>
      <c r="Q1273" s="1">
        <v>1262196</v>
      </c>
      <c r="R1273" s="1">
        <v>0</v>
      </c>
      <c r="S1273" s="1">
        <v>0</v>
      </c>
      <c r="T1273" s="1">
        <v>0</v>
      </c>
      <c r="U1273" s="2" t="s">
        <v>0</v>
      </c>
      <c r="V1273" s="1">
        <v>0</v>
      </c>
      <c r="W1273" s="1">
        <v>1088100</v>
      </c>
      <c r="X1273" s="2" t="s">
        <v>9</v>
      </c>
      <c r="Y1273" s="1">
        <v>174096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41" t="s">
        <v>1</v>
      </c>
      <c r="AN1273" s="2" t="s">
        <v>1</v>
      </c>
      <c r="AO1273" s="141" t="s">
        <v>1</v>
      </c>
      <c r="AP1273" s="2" t="s">
        <v>1</v>
      </c>
    </row>
    <row r="1274" spans="1:44" ht="15" customHeight="1" x14ac:dyDescent="0.25">
      <c r="A1274" s="2" t="s">
        <v>633</v>
      </c>
      <c r="B1274" s="47">
        <v>44342</v>
      </c>
      <c r="C1274" s="2" t="s">
        <v>6</v>
      </c>
      <c r="D1274" s="2" t="s">
        <v>42</v>
      </c>
      <c r="E1274" s="2" t="s">
        <v>219</v>
      </c>
      <c r="F1274" s="2" t="s">
        <v>1014</v>
      </c>
      <c r="G1274" s="2" t="s">
        <v>3</v>
      </c>
      <c r="H1274" s="2" t="s">
        <v>3405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938946852.20000005</v>
      </c>
      <c r="R1274" s="1">
        <v>0</v>
      </c>
      <c r="S1274" s="1">
        <v>762279380</v>
      </c>
      <c r="T1274" s="1">
        <v>0</v>
      </c>
      <c r="U1274" s="2" t="s">
        <v>0</v>
      </c>
      <c r="V1274" s="1">
        <v>0</v>
      </c>
      <c r="W1274" s="1">
        <v>152299545</v>
      </c>
      <c r="X1274" s="2" t="s">
        <v>0</v>
      </c>
      <c r="Y1274" s="1">
        <v>24367927.200000003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41" t="s">
        <v>1</v>
      </c>
      <c r="AN1274" s="2" t="s">
        <v>1</v>
      </c>
      <c r="AO1274" s="141" t="s">
        <v>1</v>
      </c>
      <c r="AP1274" s="2" t="s">
        <v>1</v>
      </c>
      <c r="AQ1274" s="101"/>
      <c r="AR1274" s="7"/>
    </row>
    <row r="1275" spans="1:44" ht="15" customHeight="1" x14ac:dyDescent="0.25">
      <c r="A1275" s="2" t="s">
        <v>634</v>
      </c>
      <c r="B1275" s="46">
        <v>44342</v>
      </c>
      <c r="C1275" s="2" t="s">
        <v>6</v>
      </c>
      <c r="D1275" s="2" t="s">
        <v>42</v>
      </c>
      <c r="E1275" s="2" t="s">
        <v>215</v>
      </c>
      <c r="F1275" s="59" t="s">
        <v>1510</v>
      </c>
      <c r="G1275" s="2" t="s">
        <v>991</v>
      </c>
      <c r="H1275" s="2" t="s">
        <v>3406</v>
      </c>
      <c r="I1275" s="2"/>
      <c r="J1275" s="1"/>
      <c r="K1275" s="1"/>
      <c r="L1275" s="1"/>
      <c r="M1275" s="1">
        <v>0</v>
      </c>
      <c r="N1275" s="2"/>
      <c r="O1275" s="2" t="s">
        <v>2</v>
      </c>
      <c r="P1275" s="2"/>
      <c r="Q1275" s="1">
        <v>394864345.60000002</v>
      </c>
      <c r="R1275" s="1">
        <v>0</v>
      </c>
      <c r="S1275" s="1">
        <f>+Q1275</f>
        <v>394864345.60000002</v>
      </c>
      <c r="T1275" s="1">
        <v>0</v>
      </c>
      <c r="U1275" s="2" t="s">
        <v>0</v>
      </c>
      <c r="V1275" s="1">
        <v>0</v>
      </c>
      <c r="W1275" s="1">
        <v>0</v>
      </c>
      <c r="X1275" s="2" t="s">
        <v>0</v>
      </c>
      <c r="Y1275" s="1">
        <v>0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140"/>
      <c r="AK1275" s="1">
        <v>0</v>
      </c>
      <c r="AL1275" s="1">
        <v>0</v>
      </c>
      <c r="AM1275" s="140"/>
      <c r="AN1275" s="140"/>
      <c r="AO1275" s="140"/>
      <c r="AP1275" s="140"/>
      <c r="AQ1275" s="101"/>
      <c r="AR1275" s="7"/>
    </row>
    <row r="1276" spans="1:44" ht="15" customHeight="1" x14ac:dyDescent="0.25">
      <c r="A1276" s="2" t="s">
        <v>635</v>
      </c>
      <c r="B1276" s="46">
        <v>44342</v>
      </c>
      <c r="C1276" s="2" t="s">
        <v>6</v>
      </c>
      <c r="D1276" s="2" t="s">
        <v>42</v>
      </c>
      <c r="E1276" s="2" t="s">
        <v>410</v>
      </c>
      <c r="F1276" s="59" t="s">
        <v>3407</v>
      </c>
      <c r="G1276" s="2" t="s">
        <v>991</v>
      </c>
      <c r="H1276" s="2" t="s">
        <v>3233</v>
      </c>
      <c r="I1276" s="2"/>
      <c r="J1276" s="1"/>
      <c r="K1276" s="1"/>
      <c r="L1276" s="1"/>
      <c r="M1276" s="1">
        <v>0</v>
      </c>
      <c r="N1276" s="2"/>
      <c r="O1276" s="2" t="s">
        <v>98</v>
      </c>
      <c r="P1276" s="2"/>
      <c r="Q1276" s="1">
        <v>0</v>
      </c>
      <c r="R1276" s="1">
        <v>0</v>
      </c>
      <c r="S1276" s="1">
        <f>+Q1276</f>
        <v>0</v>
      </c>
      <c r="T1276" s="1">
        <v>0</v>
      </c>
      <c r="U1276" s="2" t="s">
        <v>0</v>
      </c>
      <c r="V1276" s="1">
        <v>0</v>
      </c>
      <c r="W1276" s="1">
        <v>0</v>
      </c>
      <c r="X1276" s="2" t="s">
        <v>0</v>
      </c>
      <c r="Y1276" s="1">
        <v>0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140"/>
      <c r="AK1276" s="1">
        <v>0</v>
      </c>
      <c r="AL1276" s="1">
        <v>0</v>
      </c>
      <c r="AM1276" s="140"/>
      <c r="AN1276" s="140"/>
      <c r="AO1276" s="140"/>
      <c r="AP1276" s="140"/>
      <c r="AQ1276" s="101"/>
      <c r="AR1276" s="7"/>
    </row>
    <row r="1277" spans="1:44" ht="15" customHeight="1" x14ac:dyDescent="0.25">
      <c r="A1277" s="2" t="s">
        <v>636</v>
      </c>
      <c r="B1277" s="47">
        <v>44342</v>
      </c>
      <c r="C1277" s="2" t="s">
        <v>6</v>
      </c>
      <c r="D1277" s="2" t="s">
        <v>38</v>
      </c>
      <c r="E1277" s="2" t="s">
        <v>210</v>
      </c>
      <c r="F1277" s="2" t="s">
        <v>3408</v>
      </c>
      <c r="G1277" s="2" t="s">
        <v>3</v>
      </c>
      <c r="H1277" s="2" t="s">
        <v>3409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1035</v>
      </c>
      <c r="P1277" s="2" t="s">
        <v>3410</v>
      </c>
      <c r="Q1277" s="1">
        <v>71583495</v>
      </c>
      <c r="R1277" s="1">
        <v>0</v>
      </c>
      <c r="S1277" s="1">
        <v>71583495</v>
      </c>
      <c r="T1277" s="1">
        <v>0</v>
      </c>
      <c r="U1277" s="2" t="s">
        <v>0</v>
      </c>
      <c r="V1277" s="1">
        <v>0</v>
      </c>
      <c r="W1277" s="1">
        <v>0</v>
      </c>
      <c r="X1277" s="2" t="s">
        <v>0</v>
      </c>
      <c r="Y1277" s="1">
        <v>0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41" t="s">
        <v>1</v>
      </c>
      <c r="AN1277" s="2" t="s">
        <v>1</v>
      </c>
      <c r="AO1277" s="141" t="s">
        <v>1</v>
      </c>
      <c r="AP1277" s="2" t="s">
        <v>1</v>
      </c>
    </row>
    <row r="1278" spans="1:44" ht="15" customHeight="1" x14ac:dyDescent="0.25">
      <c r="A1278" s="2" t="s">
        <v>637</v>
      </c>
      <c r="B1278" s="47">
        <v>44342</v>
      </c>
      <c r="C1278" s="2" t="s">
        <v>6</v>
      </c>
      <c r="D1278" s="2" t="s">
        <v>38</v>
      </c>
      <c r="E1278" s="2" t="s">
        <v>210</v>
      </c>
      <c r="F1278" s="2" t="s">
        <v>3408</v>
      </c>
      <c r="G1278" s="2" t="s">
        <v>3</v>
      </c>
      <c r="H1278" s="2" t="s">
        <v>3411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1035</v>
      </c>
      <c r="P1278" s="2" t="s">
        <v>3410</v>
      </c>
      <c r="Q1278" s="1">
        <v>49130629</v>
      </c>
      <c r="R1278" s="1">
        <v>0</v>
      </c>
      <c r="S1278" s="1">
        <v>27680489</v>
      </c>
      <c r="T1278" s="1">
        <v>18491500</v>
      </c>
      <c r="U1278" s="2" t="s">
        <v>9</v>
      </c>
      <c r="V1278" s="1">
        <v>2958640</v>
      </c>
      <c r="W1278" s="1">
        <v>0</v>
      </c>
      <c r="X1278" s="2" t="s">
        <v>0</v>
      </c>
      <c r="Y1278" s="1">
        <v>0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41" t="s">
        <v>1</v>
      </c>
      <c r="AN1278" s="2" t="s">
        <v>1</v>
      </c>
      <c r="AO1278" s="141" t="s">
        <v>1</v>
      </c>
      <c r="AP1278" s="2" t="s">
        <v>1</v>
      </c>
    </row>
    <row r="1279" spans="1:44" ht="15" customHeight="1" x14ac:dyDescent="0.25">
      <c r="A1279" s="2" t="s">
        <v>638</v>
      </c>
      <c r="B1279" s="47">
        <v>44342</v>
      </c>
      <c r="C1279" s="2" t="s">
        <v>6</v>
      </c>
      <c r="D1279" s="2" t="s">
        <v>38</v>
      </c>
      <c r="E1279" s="2" t="s">
        <v>210</v>
      </c>
      <c r="F1279" s="2" t="s">
        <v>3408</v>
      </c>
      <c r="G1279" s="2" t="s">
        <v>3</v>
      </c>
      <c r="H1279" s="2" t="s">
        <v>3412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616633044.63999999</v>
      </c>
      <c r="R1279" s="1">
        <v>0</v>
      </c>
      <c r="S1279" s="1">
        <v>505745421</v>
      </c>
      <c r="T1279" s="1">
        <v>0</v>
      </c>
      <c r="U1279" s="2" t="s">
        <v>0</v>
      </c>
      <c r="V1279" s="1">
        <v>0</v>
      </c>
      <c r="W1279" s="1">
        <v>95592779</v>
      </c>
      <c r="X1279" s="2" t="s">
        <v>0</v>
      </c>
      <c r="Y1279" s="1">
        <v>15294844.640000001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41" t="s">
        <v>1</v>
      </c>
      <c r="AN1279" s="2" t="s">
        <v>1</v>
      </c>
      <c r="AO1279" s="141" t="s">
        <v>1</v>
      </c>
      <c r="AP1279" s="2" t="s">
        <v>1</v>
      </c>
    </row>
    <row r="1280" spans="1:44" ht="15" customHeight="1" x14ac:dyDescent="0.25">
      <c r="A1280" s="2" t="s">
        <v>639</v>
      </c>
      <c r="B1280" s="47">
        <v>44342</v>
      </c>
      <c r="C1280" s="2" t="s">
        <v>6</v>
      </c>
      <c r="D1280" s="2" t="s">
        <v>38</v>
      </c>
      <c r="E1280" s="2" t="s">
        <v>210</v>
      </c>
      <c r="F1280" s="2" t="s">
        <v>3408</v>
      </c>
      <c r="G1280" s="2" t="s">
        <v>3</v>
      </c>
      <c r="H1280" s="2" t="s">
        <v>3413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1795124058.8899999</v>
      </c>
      <c r="R1280" s="1">
        <v>0</v>
      </c>
      <c r="S1280" s="1">
        <v>1275937264.5</v>
      </c>
      <c r="T1280" s="1">
        <v>0</v>
      </c>
      <c r="U1280" s="2" t="s">
        <v>0</v>
      </c>
      <c r="V1280" s="1">
        <v>0</v>
      </c>
      <c r="W1280" s="1">
        <v>447574822.75</v>
      </c>
      <c r="X1280" s="2" t="s">
        <v>9</v>
      </c>
      <c r="Y1280" s="1">
        <v>71611971.639999986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41" t="s">
        <v>1</v>
      </c>
      <c r="AN1280" s="2" t="s">
        <v>1</v>
      </c>
      <c r="AO1280" s="141" t="s">
        <v>1</v>
      </c>
      <c r="AP1280" s="2" t="s">
        <v>1</v>
      </c>
    </row>
    <row r="1281" spans="1:42" ht="15" customHeight="1" x14ac:dyDescent="0.25">
      <c r="A1281" s="2" t="s">
        <v>640</v>
      </c>
      <c r="B1281" s="47">
        <v>44342</v>
      </c>
      <c r="C1281" s="2" t="s">
        <v>27</v>
      </c>
      <c r="D1281" s="2" t="s">
        <v>38</v>
      </c>
      <c r="E1281" s="2" t="s">
        <v>4</v>
      </c>
      <c r="F1281" s="2" t="s">
        <v>2705</v>
      </c>
      <c r="G1281" s="2" t="s">
        <v>3</v>
      </c>
      <c r="H1281" s="2" t="s">
        <v>3414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2</v>
      </c>
      <c r="P1281" s="2" t="s">
        <v>1</v>
      </c>
      <c r="Q1281" s="1">
        <v>209865354.83840001</v>
      </c>
      <c r="R1281" s="1">
        <v>0</v>
      </c>
      <c r="S1281" s="1">
        <v>101326992.50000001</v>
      </c>
      <c r="T1281" s="1">
        <v>0</v>
      </c>
      <c r="U1281" s="2" t="s">
        <v>0</v>
      </c>
      <c r="V1281" s="1">
        <v>0</v>
      </c>
      <c r="W1281" s="1">
        <v>93567553.739999995</v>
      </c>
      <c r="X1281" s="2" t="s">
        <v>0</v>
      </c>
      <c r="Y1281" s="1">
        <v>14970808.5984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41" t="s">
        <v>1</v>
      </c>
      <c r="AN1281" s="2" t="s">
        <v>1</v>
      </c>
      <c r="AO1281" s="141" t="s">
        <v>1</v>
      </c>
      <c r="AP1281" s="2" t="s">
        <v>1</v>
      </c>
    </row>
    <row r="1282" spans="1:42" ht="15" customHeight="1" x14ac:dyDescent="0.25">
      <c r="A1282" s="2" t="s">
        <v>641</v>
      </c>
      <c r="B1282" s="47">
        <v>44342</v>
      </c>
      <c r="C1282" s="2" t="s">
        <v>27</v>
      </c>
      <c r="D1282" s="2" t="s">
        <v>38</v>
      </c>
      <c r="E1282" s="2" t="s">
        <v>4</v>
      </c>
      <c r="F1282" s="2" t="s">
        <v>3247</v>
      </c>
      <c r="G1282" s="2" t="s">
        <v>3</v>
      </c>
      <c r="H1282" s="2" t="s">
        <v>3415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1129</v>
      </c>
      <c r="P1282" s="2" t="s">
        <v>1130</v>
      </c>
      <c r="Q1282" s="1">
        <v>84690161.700000003</v>
      </c>
      <c r="R1282" s="1">
        <v>0</v>
      </c>
      <c r="S1282" s="1">
        <v>63541366.5</v>
      </c>
      <c r="T1282" s="1">
        <v>18231720</v>
      </c>
      <c r="U1282" s="2" t="s">
        <v>9</v>
      </c>
      <c r="V1282" s="1">
        <v>2917075.2</v>
      </c>
      <c r="W1282" s="1">
        <v>0</v>
      </c>
      <c r="X1282" s="2" t="s">
        <v>0</v>
      </c>
      <c r="Y1282" s="1">
        <v>0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41" t="s">
        <v>1</v>
      </c>
      <c r="AN1282" s="2" t="s">
        <v>1</v>
      </c>
      <c r="AO1282" s="141" t="s">
        <v>1</v>
      </c>
      <c r="AP1282" s="2" t="s">
        <v>1</v>
      </c>
    </row>
    <row r="1283" spans="1:42" ht="15" customHeight="1" x14ac:dyDescent="0.25">
      <c r="A1283" s="2" t="s">
        <v>642</v>
      </c>
      <c r="B1283" s="47">
        <v>44342</v>
      </c>
      <c r="C1283" s="2" t="s">
        <v>27</v>
      </c>
      <c r="D1283" s="2" t="s">
        <v>38</v>
      </c>
      <c r="E1283" s="2" t="s">
        <v>4</v>
      </c>
      <c r="F1283" s="2" t="s">
        <v>2705</v>
      </c>
      <c r="G1283" s="2" t="s">
        <v>3</v>
      </c>
      <c r="H1283" s="2" t="s">
        <v>3416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93174045.5</v>
      </c>
      <c r="R1283" s="1">
        <v>0</v>
      </c>
      <c r="S1283" s="1">
        <v>73557865.5</v>
      </c>
      <c r="T1283" s="1">
        <v>0</v>
      </c>
      <c r="U1283" s="2" t="s">
        <v>0</v>
      </c>
      <c r="V1283" s="1">
        <v>0</v>
      </c>
      <c r="W1283" s="1">
        <v>16910500</v>
      </c>
      <c r="X1283" s="2" t="s">
        <v>9</v>
      </c>
      <c r="Y1283" s="1">
        <v>2705680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41" t="s">
        <v>1</v>
      </c>
      <c r="AN1283" s="2" t="s">
        <v>1</v>
      </c>
      <c r="AO1283" s="141" t="s">
        <v>1</v>
      </c>
      <c r="AP1283" s="2" t="s">
        <v>1</v>
      </c>
    </row>
    <row r="1284" spans="1:42" ht="15" customHeight="1" x14ac:dyDescent="0.25">
      <c r="A1284" s="2" t="s">
        <v>643</v>
      </c>
      <c r="B1284" s="47">
        <v>44342</v>
      </c>
      <c r="C1284" s="2" t="s">
        <v>27</v>
      </c>
      <c r="D1284" s="2" t="s">
        <v>38</v>
      </c>
      <c r="E1284" s="2" t="s">
        <v>4</v>
      </c>
      <c r="F1284" s="2" t="s">
        <v>3247</v>
      </c>
      <c r="G1284" s="2" t="s">
        <v>3</v>
      </c>
      <c r="H1284" s="2" t="s">
        <v>3417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1040</v>
      </c>
      <c r="P1284" s="2" t="s">
        <v>1041</v>
      </c>
      <c r="Q1284" s="1">
        <v>20467238.5</v>
      </c>
      <c r="R1284" s="1">
        <v>0</v>
      </c>
      <c r="S1284" s="1">
        <v>3256782.5</v>
      </c>
      <c r="T1284" s="1">
        <v>14836600</v>
      </c>
      <c r="U1284" s="2" t="s">
        <v>9</v>
      </c>
      <c r="V1284" s="1">
        <v>2373856</v>
      </c>
      <c r="W1284" s="1">
        <v>0</v>
      </c>
      <c r="X1284" s="2" t="s">
        <v>0</v>
      </c>
      <c r="Y1284" s="1">
        <v>0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41" t="s">
        <v>1</v>
      </c>
      <c r="AN1284" s="2" t="s">
        <v>1</v>
      </c>
      <c r="AO1284" s="141" t="s">
        <v>1</v>
      </c>
      <c r="AP1284" s="2" t="s">
        <v>1</v>
      </c>
    </row>
    <row r="1285" spans="1:42" ht="15" customHeight="1" x14ac:dyDescent="0.25">
      <c r="A1285" s="2" t="s">
        <v>644</v>
      </c>
      <c r="B1285" s="47">
        <v>44342</v>
      </c>
      <c r="C1285" s="2" t="s">
        <v>27</v>
      </c>
      <c r="D1285" s="2" t="s">
        <v>38</v>
      </c>
      <c r="E1285" s="2" t="s">
        <v>4</v>
      </c>
      <c r="F1285" s="2" t="s">
        <v>3247</v>
      </c>
      <c r="G1285" s="2" t="s">
        <v>3</v>
      </c>
      <c r="H1285" s="2" t="s">
        <v>3418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1040</v>
      </c>
      <c r="P1285" s="2" t="s">
        <v>1041</v>
      </c>
      <c r="Q1285" s="1">
        <v>1114760</v>
      </c>
      <c r="R1285" s="1">
        <v>0</v>
      </c>
      <c r="S1285" s="1">
        <v>0</v>
      </c>
      <c r="T1285" s="1">
        <v>961000</v>
      </c>
      <c r="U1285" s="2" t="s">
        <v>9</v>
      </c>
      <c r="V1285" s="1">
        <v>153760</v>
      </c>
      <c r="W1285" s="1">
        <v>0</v>
      </c>
      <c r="X1285" s="2" t="s">
        <v>0</v>
      </c>
      <c r="Y1285" s="1">
        <v>0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41" t="s">
        <v>1</v>
      </c>
      <c r="AN1285" s="2" t="s">
        <v>1</v>
      </c>
      <c r="AO1285" s="141" t="s">
        <v>1</v>
      </c>
      <c r="AP1285" s="2" t="s">
        <v>1</v>
      </c>
    </row>
    <row r="1286" spans="1:42" ht="15" customHeight="1" x14ac:dyDescent="0.25">
      <c r="A1286" s="2" t="s">
        <v>645</v>
      </c>
      <c r="B1286" s="47">
        <v>44342</v>
      </c>
      <c r="C1286" s="2" t="s">
        <v>27</v>
      </c>
      <c r="D1286" s="2" t="s">
        <v>38</v>
      </c>
      <c r="E1286" s="2" t="s">
        <v>4</v>
      </c>
      <c r="F1286" s="2" t="s">
        <v>2705</v>
      </c>
      <c r="G1286" s="2" t="s">
        <v>3</v>
      </c>
      <c r="H1286" s="2" t="s">
        <v>3419</v>
      </c>
      <c r="I1286" s="1" t="s">
        <v>1</v>
      </c>
      <c r="J1286" s="1" t="s">
        <v>1</v>
      </c>
      <c r="K1286" s="1" t="s">
        <v>1</v>
      </c>
      <c r="L1286" s="1" t="s">
        <v>1</v>
      </c>
      <c r="M1286" s="1">
        <v>0</v>
      </c>
      <c r="N1286" s="2" t="s">
        <v>1</v>
      </c>
      <c r="O1286" s="2" t="s">
        <v>2</v>
      </c>
      <c r="P1286" s="2" t="s">
        <v>1</v>
      </c>
      <c r="Q1286" s="1">
        <v>484723399</v>
      </c>
      <c r="R1286" s="1">
        <v>0</v>
      </c>
      <c r="S1286" s="1">
        <v>289149545</v>
      </c>
      <c r="T1286" s="1">
        <v>0</v>
      </c>
      <c r="U1286" s="2" t="s">
        <v>0</v>
      </c>
      <c r="V1286" s="1">
        <v>0</v>
      </c>
      <c r="W1286" s="1">
        <v>168598150</v>
      </c>
      <c r="X1286" s="2" t="s">
        <v>0</v>
      </c>
      <c r="Y1286" s="1">
        <v>26975704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41" t="s">
        <v>1</v>
      </c>
      <c r="AN1286" s="2" t="s">
        <v>1</v>
      </c>
      <c r="AO1286" s="141" t="s">
        <v>1</v>
      </c>
      <c r="AP1286" s="2" t="s">
        <v>1</v>
      </c>
    </row>
    <row r="1287" spans="1:42" ht="15" customHeight="1" x14ac:dyDescent="0.25">
      <c r="A1287" s="2" t="s">
        <v>646</v>
      </c>
      <c r="B1287" s="47">
        <v>44342</v>
      </c>
      <c r="C1287" s="2" t="s">
        <v>27</v>
      </c>
      <c r="D1287" s="2" t="s">
        <v>38</v>
      </c>
      <c r="E1287" s="2" t="s">
        <v>4</v>
      </c>
      <c r="F1287" s="2" t="s">
        <v>3247</v>
      </c>
      <c r="G1287" s="2" t="s">
        <v>3</v>
      </c>
      <c r="H1287" s="2" t="s">
        <v>3420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1009</v>
      </c>
      <c r="P1287" s="2" t="s">
        <v>1010</v>
      </c>
      <c r="Q1287" s="1">
        <v>99100800</v>
      </c>
      <c r="R1287" s="1">
        <v>0</v>
      </c>
      <c r="S1287" s="1">
        <v>99100800</v>
      </c>
      <c r="T1287" s="1">
        <v>0</v>
      </c>
      <c r="U1287" s="2" t="s">
        <v>0</v>
      </c>
      <c r="V1287" s="1">
        <v>0</v>
      </c>
      <c r="W1287" s="1">
        <v>0</v>
      </c>
      <c r="X1287" s="2" t="s">
        <v>0</v>
      </c>
      <c r="Y1287" s="1">
        <v>0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41" t="s">
        <v>1</v>
      </c>
      <c r="AN1287" s="2" t="s">
        <v>1</v>
      </c>
      <c r="AO1287" s="141" t="s">
        <v>1</v>
      </c>
      <c r="AP1287" s="2" t="s">
        <v>1</v>
      </c>
    </row>
    <row r="1288" spans="1:42" ht="15" customHeight="1" x14ac:dyDescent="0.25">
      <c r="A1288" s="2" t="s">
        <v>647</v>
      </c>
      <c r="B1288" s="47">
        <v>44342</v>
      </c>
      <c r="C1288" s="2" t="s">
        <v>27</v>
      </c>
      <c r="D1288" s="2" t="s">
        <v>38</v>
      </c>
      <c r="E1288" s="2" t="s">
        <v>4</v>
      </c>
      <c r="F1288" s="2" t="s">
        <v>2705</v>
      </c>
      <c r="G1288" s="2" t="s">
        <v>3</v>
      </c>
      <c r="H1288" s="2" t="s">
        <v>3421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965622270.50999999</v>
      </c>
      <c r="R1288" s="1">
        <v>0</v>
      </c>
      <c r="S1288" s="1">
        <v>666582739.09000003</v>
      </c>
      <c r="T1288" s="1">
        <v>0</v>
      </c>
      <c r="U1288" s="2" t="s">
        <v>0</v>
      </c>
      <c r="V1288" s="1">
        <v>0</v>
      </c>
      <c r="W1288" s="1">
        <v>257792699.5</v>
      </c>
      <c r="X1288" s="2" t="s">
        <v>9</v>
      </c>
      <c r="Y1288" s="1">
        <v>41246831.920000002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41" t="s">
        <v>1</v>
      </c>
      <c r="AN1288" s="2" t="s">
        <v>1</v>
      </c>
      <c r="AO1288" s="141" t="s">
        <v>1</v>
      </c>
      <c r="AP1288" s="2" t="s">
        <v>1</v>
      </c>
    </row>
    <row r="1289" spans="1:42" ht="15" customHeight="1" x14ac:dyDescent="0.25">
      <c r="A1289" s="2" t="s">
        <v>648</v>
      </c>
      <c r="B1289" s="47">
        <v>44342</v>
      </c>
      <c r="C1289" s="2" t="s">
        <v>35</v>
      </c>
      <c r="D1289" s="2" t="s">
        <v>38</v>
      </c>
      <c r="E1289" s="2" t="s">
        <v>208</v>
      </c>
      <c r="F1289" s="2" t="s">
        <v>2088</v>
      </c>
      <c r="G1289" s="2" t="s">
        <v>3</v>
      </c>
      <c r="H1289" s="2" t="s">
        <v>3422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673332632</v>
      </c>
      <c r="R1289" s="1">
        <v>0</v>
      </c>
      <c r="S1289" s="1">
        <v>644302124</v>
      </c>
      <c r="T1289" s="1">
        <v>0</v>
      </c>
      <c r="U1289" s="2" t="s">
        <v>0</v>
      </c>
      <c r="V1289" s="1">
        <v>0</v>
      </c>
      <c r="W1289" s="1">
        <v>25026300</v>
      </c>
      <c r="X1289" s="2" t="s">
        <v>0</v>
      </c>
      <c r="Y1289" s="1">
        <v>4004208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41" t="s">
        <v>1</v>
      </c>
      <c r="AN1289" s="2" t="s">
        <v>1</v>
      </c>
      <c r="AO1289" s="141" t="s">
        <v>1</v>
      </c>
      <c r="AP1289" s="2" t="s">
        <v>1</v>
      </c>
    </row>
    <row r="1290" spans="1:42" ht="15" customHeight="1" x14ac:dyDescent="0.25">
      <c r="A1290" s="2" t="s">
        <v>649</v>
      </c>
      <c r="B1290" s="47">
        <v>44342</v>
      </c>
      <c r="C1290" s="2" t="s">
        <v>6</v>
      </c>
      <c r="D1290" s="2" t="s">
        <v>33</v>
      </c>
      <c r="E1290" s="2" t="s">
        <v>204</v>
      </c>
      <c r="F1290" s="2" t="s">
        <v>1543</v>
      </c>
      <c r="G1290" s="2" t="s">
        <v>3</v>
      </c>
      <c r="H1290" s="2" t="s">
        <v>3423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1905059661.6199999</v>
      </c>
      <c r="R1290" s="1">
        <v>0</v>
      </c>
      <c r="S1290" s="1">
        <v>1564746466</v>
      </c>
      <c r="T1290" s="1">
        <v>0</v>
      </c>
      <c r="U1290" s="2" t="s">
        <v>0</v>
      </c>
      <c r="V1290" s="1">
        <v>0</v>
      </c>
      <c r="W1290" s="1">
        <v>293373444.5</v>
      </c>
      <c r="X1290" s="2" t="s">
        <v>9</v>
      </c>
      <c r="Y1290" s="1">
        <v>46939751.120000005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41" t="s">
        <v>1</v>
      </c>
      <c r="AN1290" s="2" t="s">
        <v>1</v>
      </c>
      <c r="AO1290" s="141" t="s">
        <v>1</v>
      </c>
      <c r="AP1290" s="2" t="s">
        <v>1</v>
      </c>
    </row>
    <row r="1291" spans="1:42" ht="15" customHeight="1" x14ac:dyDescent="0.25">
      <c r="A1291" s="2" t="s">
        <v>650</v>
      </c>
      <c r="B1291" s="47">
        <v>44342</v>
      </c>
      <c r="C1291" s="2" t="s">
        <v>27</v>
      </c>
      <c r="D1291" s="2" t="s">
        <v>33</v>
      </c>
      <c r="E1291" s="2" t="s">
        <v>32</v>
      </c>
      <c r="F1291" s="2" t="s">
        <v>2844</v>
      </c>
      <c r="G1291" s="2" t="s">
        <v>3</v>
      </c>
      <c r="H1291" s="2" t="s">
        <v>3424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895894778.74000001</v>
      </c>
      <c r="R1291" s="1">
        <v>0</v>
      </c>
      <c r="S1291" s="1">
        <v>637094830.10000002</v>
      </c>
      <c r="T1291" s="1">
        <v>0</v>
      </c>
      <c r="U1291" s="2" t="s">
        <v>0</v>
      </c>
      <c r="V1291" s="1">
        <v>0</v>
      </c>
      <c r="W1291" s="1">
        <v>223103404</v>
      </c>
      <c r="X1291" s="2" t="s">
        <v>9</v>
      </c>
      <c r="Y1291" s="1">
        <v>35696544.640000001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41" t="s">
        <v>1</v>
      </c>
      <c r="AN1291" s="2" t="s">
        <v>1</v>
      </c>
      <c r="AO1291" s="141" t="s">
        <v>1</v>
      </c>
      <c r="AP1291" s="2" t="s">
        <v>1</v>
      </c>
    </row>
    <row r="1292" spans="1:42" ht="15" customHeight="1" x14ac:dyDescent="0.25">
      <c r="A1292" s="2" t="s">
        <v>651</v>
      </c>
      <c r="B1292" s="47">
        <v>44342</v>
      </c>
      <c r="C1292" s="2" t="s">
        <v>6</v>
      </c>
      <c r="D1292" s="2" t="s">
        <v>26</v>
      </c>
      <c r="E1292" s="2" t="s">
        <v>198</v>
      </c>
      <c r="F1292" s="2" t="s">
        <v>2861</v>
      </c>
      <c r="G1292" s="2" t="s">
        <v>3</v>
      </c>
      <c r="H1292" s="2" t="s">
        <v>3425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1464167929.29</v>
      </c>
      <c r="R1292" s="1">
        <v>0</v>
      </c>
      <c r="S1292" s="1">
        <v>1076101804.5</v>
      </c>
      <c r="T1292" s="1">
        <v>0</v>
      </c>
      <c r="U1292" s="2" t="s">
        <v>0</v>
      </c>
      <c r="V1292" s="1">
        <v>0</v>
      </c>
      <c r="W1292" s="1">
        <v>334539762.75</v>
      </c>
      <c r="X1292" s="2" t="s">
        <v>9</v>
      </c>
      <c r="Y1292" s="1">
        <v>53526362.039999999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41" t="s">
        <v>1</v>
      </c>
      <c r="AN1292" s="2" t="s">
        <v>1</v>
      </c>
      <c r="AO1292" s="141" t="s">
        <v>1</v>
      </c>
      <c r="AP1292" s="2" t="s">
        <v>1</v>
      </c>
    </row>
    <row r="1293" spans="1:42" ht="15" customHeight="1" x14ac:dyDescent="0.25">
      <c r="A1293" s="2" t="s">
        <v>652</v>
      </c>
      <c r="B1293" s="47">
        <v>44342</v>
      </c>
      <c r="C1293" s="2" t="s">
        <v>27</v>
      </c>
      <c r="D1293" s="2" t="s">
        <v>26</v>
      </c>
      <c r="E1293" s="2" t="s">
        <v>251</v>
      </c>
      <c r="F1293" s="2" t="s">
        <v>2338</v>
      </c>
      <c r="G1293" s="2" t="s">
        <v>3</v>
      </c>
      <c r="H1293" s="2" t="s">
        <v>3426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</v>
      </c>
      <c r="P1293" s="2" t="s">
        <v>1</v>
      </c>
      <c r="Q1293" s="1">
        <v>1887893702.5599999</v>
      </c>
      <c r="R1293" s="1">
        <v>0</v>
      </c>
      <c r="S1293" s="1">
        <v>1220024409</v>
      </c>
      <c r="T1293" s="1">
        <v>0</v>
      </c>
      <c r="U1293" s="2" t="s">
        <v>0</v>
      </c>
      <c r="V1293" s="1">
        <v>0</v>
      </c>
      <c r="W1293" s="1">
        <v>575749391</v>
      </c>
      <c r="X1293" s="2" t="s">
        <v>9</v>
      </c>
      <c r="Y1293" s="1">
        <v>92119902.559999987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41" t="s">
        <v>1</v>
      </c>
      <c r="AN1293" s="2" t="s">
        <v>1</v>
      </c>
      <c r="AO1293" s="141" t="s">
        <v>1</v>
      </c>
      <c r="AP1293" s="2" t="s">
        <v>1</v>
      </c>
    </row>
    <row r="1294" spans="1:42" ht="15" customHeight="1" x14ac:dyDescent="0.25">
      <c r="A1294" s="2" t="s">
        <v>653</v>
      </c>
      <c r="B1294" s="47">
        <v>44342</v>
      </c>
      <c r="C1294" s="2" t="s">
        <v>27</v>
      </c>
      <c r="D1294" s="2" t="s">
        <v>26</v>
      </c>
      <c r="E1294" s="2" t="s">
        <v>251</v>
      </c>
      <c r="F1294" s="2" t="s">
        <v>2340</v>
      </c>
      <c r="G1294" s="2" t="s">
        <v>3</v>
      </c>
      <c r="H1294" s="2" t="s">
        <v>3427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2943</v>
      </c>
      <c r="P1294" s="2" t="s">
        <v>2944</v>
      </c>
      <c r="Q1294" s="1">
        <v>78370101.950000003</v>
      </c>
      <c r="R1294" s="1">
        <v>0</v>
      </c>
      <c r="S1294" s="1">
        <v>46771715</v>
      </c>
      <c r="T1294" s="1">
        <v>27239988.75</v>
      </c>
      <c r="U1294" s="2" t="s">
        <v>9</v>
      </c>
      <c r="V1294" s="1">
        <v>4358398.2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41" t="s">
        <v>1</v>
      </c>
      <c r="AN1294" s="2" t="s">
        <v>1</v>
      </c>
      <c r="AO1294" s="141" t="s">
        <v>1</v>
      </c>
      <c r="AP1294" s="2" t="s">
        <v>1</v>
      </c>
    </row>
    <row r="1295" spans="1:42" ht="15" customHeight="1" x14ac:dyDescent="0.25">
      <c r="A1295" s="2" t="s">
        <v>654</v>
      </c>
      <c r="B1295" s="47">
        <v>44342</v>
      </c>
      <c r="C1295" s="2" t="s">
        <v>27</v>
      </c>
      <c r="D1295" s="2" t="s">
        <v>26</v>
      </c>
      <c r="E1295" s="2" t="s">
        <v>251</v>
      </c>
      <c r="F1295" s="2" t="s">
        <v>2338</v>
      </c>
      <c r="G1295" s="2" t="s">
        <v>3</v>
      </c>
      <c r="H1295" s="2" t="s">
        <v>3428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44011574.82</v>
      </c>
      <c r="R1295" s="1">
        <v>0</v>
      </c>
      <c r="S1295" s="1">
        <v>27410928.5</v>
      </c>
      <c r="T1295" s="1">
        <v>0</v>
      </c>
      <c r="U1295" s="2" t="s">
        <v>0</v>
      </c>
      <c r="V1295" s="1">
        <v>0</v>
      </c>
      <c r="W1295" s="1">
        <v>14310902</v>
      </c>
      <c r="X1295" s="2" t="s">
        <v>0</v>
      </c>
      <c r="Y1295" s="1">
        <v>2289744.3199999998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41" t="s">
        <v>1</v>
      </c>
      <c r="AN1295" s="2" t="s">
        <v>1</v>
      </c>
      <c r="AO1295" s="141" t="s">
        <v>1</v>
      </c>
      <c r="AP1295" s="2" t="s">
        <v>1</v>
      </c>
    </row>
    <row r="1296" spans="1:42" ht="15" customHeight="1" x14ac:dyDescent="0.25">
      <c r="A1296" s="2" t="s">
        <v>655</v>
      </c>
      <c r="B1296" s="47">
        <v>44342</v>
      </c>
      <c r="C1296" s="2" t="s">
        <v>27</v>
      </c>
      <c r="D1296" s="2" t="s">
        <v>26</v>
      </c>
      <c r="E1296" s="2" t="s">
        <v>251</v>
      </c>
      <c r="F1296" s="2" t="s">
        <v>2340</v>
      </c>
      <c r="G1296" s="2" t="s">
        <v>13</v>
      </c>
      <c r="H1296" s="2" t="s">
        <v>1</v>
      </c>
      <c r="I1296" s="1" t="s">
        <v>3429</v>
      </c>
      <c r="J1296" s="1" t="s">
        <v>1</v>
      </c>
      <c r="K1296" s="1" t="s">
        <v>3430</v>
      </c>
      <c r="L1296" s="1" t="s">
        <v>3431</v>
      </c>
      <c r="M1296" s="1">
        <v>3095660</v>
      </c>
      <c r="N1296" s="2" t="s">
        <v>12</v>
      </c>
      <c r="O1296" s="2" t="s">
        <v>3432</v>
      </c>
      <c r="P1296" s="2" t="s">
        <v>3433</v>
      </c>
      <c r="Q1296" s="1">
        <v>-2594700</v>
      </c>
      <c r="R1296" s="1">
        <v>0</v>
      </c>
      <c r="S1296" s="1">
        <v>-2594700</v>
      </c>
      <c r="T1296" s="1">
        <v>0</v>
      </c>
      <c r="U1296" s="2" t="s">
        <v>0</v>
      </c>
      <c r="V1296" s="1">
        <v>0</v>
      </c>
      <c r="W1296" s="1">
        <v>0</v>
      </c>
      <c r="X1296" s="2" t="s">
        <v>0</v>
      </c>
      <c r="Y1296" s="1">
        <v>0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41" t="s">
        <v>1</v>
      </c>
      <c r="AN1296" s="2" t="s">
        <v>1</v>
      </c>
      <c r="AO1296" s="141" t="s">
        <v>1</v>
      </c>
      <c r="AP1296" s="2" t="s">
        <v>1</v>
      </c>
    </row>
    <row r="1297" spans="1:44" ht="15" customHeight="1" x14ac:dyDescent="0.25">
      <c r="A1297" s="2" t="s">
        <v>656</v>
      </c>
      <c r="B1297" s="47">
        <v>44342</v>
      </c>
      <c r="C1297" s="2" t="s">
        <v>6</v>
      </c>
      <c r="D1297" s="2" t="s">
        <v>24</v>
      </c>
      <c r="E1297" s="2" t="s">
        <v>194</v>
      </c>
      <c r="F1297" s="2" t="s">
        <v>1203</v>
      </c>
      <c r="G1297" s="2" t="s">
        <v>3</v>
      </c>
      <c r="H1297" s="2" t="s">
        <v>3434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2162962768.6999998</v>
      </c>
      <c r="R1297" s="1">
        <v>0</v>
      </c>
      <c r="S1297" s="1">
        <v>1652587163.5</v>
      </c>
      <c r="T1297" s="1">
        <v>0</v>
      </c>
      <c r="U1297" s="2" t="s">
        <v>0</v>
      </c>
      <c r="V1297" s="1">
        <v>0</v>
      </c>
      <c r="W1297" s="1">
        <v>439978970</v>
      </c>
      <c r="X1297" s="2" t="s">
        <v>9</v>
      </c>
      <c r="Y1297" s="1">
        <v>70396635.199999988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41" t="s">
        <v>1</v>
      </c>
      <c r="AN1297" s="2" t="s">
        <v>1</v>
      </c>
      <c r="AO1297" s="141" t="s">
        <v>1</v>
      </c>
      <c r="AP1297" s="2" t="s">
        <v>1</v>
      </c>
    </row>
    <row r="1298" spans="1:44" ht="15" customHeight="1" x14ac:dyDescent="0.25">
      <c r="A1298" s="2" t="s">
        <v>657</v>
      </c>
      <c r="B1298" s="47">
        <v>44342</v>
      </c>
      <c r="C1298" s="2" t="s">
        <v>27</v>
      </c>
      <c r="D1298" s="2" t="s">
        <v>24</v>
      </c>
      <c r="E1298" s="2" t="s">
        <v>356</v>
      </c>
      <c r="F1298" s="2" t="s">
        <v>1173</v>
      </c>
      <c r="G1298" s="2" t="s">
        <v>3</v>
      </c>
      <c r="H1298" s="2" t="s">
        <v>3435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968433984.76999998</v>
      </c>
      <c r="R1298" s="1">
        <v>0</v>
      </c>
      <c r="S1298" s="1">
        <v>724015375.09000003</v>
      </c>
      <c r="T1298" s="1">
        <v>0</v>
      </c>
      <c r="U1298" s="2" t="s">
        <v>0</v>
      </c>
      <c r="V1298" s="1">
        <v>0</v>
      </c>
      <c r="W1298" s="1">
        <v>210705698</v>
      </c>
      <c r="X1298" s="2" t="s">
        <v>9</v>
      </c>
      <c r="Y1298" s="1">
        <v>33712911.68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41" t="s">
        <v>1</v>
      </c>
      <c r="AN1298" s="2" t="s">
        <v>1</v>
      </c>
      <c r="AO1298" s="141" t="s">
        <v>1</v>
      </c>
      <c r="AP1298" s="2" t="s">
        <v>1</v>
      </c>
    </row>
    <row r="1299" spans="1:44" ht="15" customHeight="1" x14ac:dyDescent="0.25">
      <c r="A1299" s="2" t="s">
        <v>658</v>
      </c>
      <c r="B1299" s="47">
        <v>44342</v>
      </c>
      <c r="C1299" s="2" t="s">
        <v>27</v>
      </c>
      <c r="D1299" s="2" t="s">
        <v>24</v>
      </c>
      <c r="E1299" s="2" t="s">
        <v>356</v>
      </c>
      <c r="F1299" s="2" t="s">
        <v>1174</v>
      </c>
      <c r="G1299" s="2" t="s">
        <v>3</v>
      </c>
      <c r="H1299" s="2" t="s">
        <v>3436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1015</v>
      </c>
      <c r="P1299" s="2" t="s">
        <v>1016</v>
      </c>
      <c r="Q1299" s="1">
        <v>5354444</v>
      </c>
      <c r="R1299" s="1">
        <v>0</v>
      </c>
      <c r="S1299" s="1">
        <v>0</v>
      </c>
      <c r="T1299" s="1">
        <v>4615900</v>
      </c>
      <c r="U1299" s="2" t="s">
        <v>9</v>
      </c>
      <c r="V1299" s="1">
        <v>738544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41" t="s">
        <v>1</v>
      </c>
      <c r="AN1299" s="2" t="s">
        <v>1</v>
      </c>
      <c r="AO1299" s="141" t="s">
        <v>1</v>
      </c>
      <c r="AP1299" s="2" t="s">
        <v>1</v>
      </c>
    </row>
    <row r="1300" spans="1:44" ht="15" customHeight="1" x14ac:dyDescent="0.25">
      <c r="A1300" s="2" t="s">
        <v>659</v>
      </c>
      <c r="B1300" s="47">
        <v>44342</v>
      </c>
      <c r="C1300" s="2" t="s">
        <v>27</v>
      </c>
      <c r="D1300" s="2" t="s">
        <v>24</v>
      </c>
      <c r="E1300" s="2" t="s">
        <v>356</v>
      </c>
      <c r="F1300" s="2" t="s">
        <v>1173</v>
      </c>
      <c r="G1300" s="2" t="s">
        <v>3</v>
      </c>
      <c r="H1300" s="2" t="s">
        <v>3437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185044651.40000001</v>
      </c>
      <c r="R1300" s="1">
        <v>0</v>
      </c>
      <c r="S1300" s="1">
        <v>89229591</v>
      </c>
      <c r="T1300" s="1">
        <v>0</v>
      </c>
      <c r="U1300" s="2" t="s">
        <v>0</v>
      </c>
      <c r="V1300" s="1">
        <v>0</v>
      </c>
      <c r="W1300" s="1">
        <v>82599190</v>
      </c>
      <c r="X1300" s="2" t="s">
        <v>0</v>
      </c>
      <c r="Y1300" s="1">
        <v>13215870.4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41" t="s">
        <v>1</v>
      </c>
      <c r="AN1300" s="2" t="s">
        <v>1</v>
      </c>
      <c r="AO1300" s="141" t="s">
        <v>1</v>
      </c>
      <c r="AP1300" s="2" t="s">
        <v>1</v>
      </c>
    </row>
    <row r="1301" spans="1:44" ht="15" customHeight="1" x14ac:dyDescent="0.25">
      <c r="A1301" s="2" t="s">
        <v>660</v>
      </c>
      <c r="B1301" s="47">
        <v>44342</v>
      </c>
      <c r="C1301" s="2" t="s">
        <v>27</v>
      </c>
      <c r="D1301" s="2" t="s">
        <v>24</v>
      </c>
      <c r="E1301" s="2" t="s">
        <v>356</v>
      </c>
      <c r="F1301" s="2" t="s">
        <v>1174</v>
      </c>
      <c r="G1301" s="2" t="s">
        <v>13</v>
      </c>
      <c r="H1301" s="2" t="s">
        <v>1</v>
      </c>
      <c r="I1301" s="1" t="s">
        <v>3438</v>
      </c>
      <c r="J1301" s="1" t="s">
        <v>1</v>
      </c>
      <c r="K1301" s="1" t="s">
        <v>3439</v>
      </c>
      <c r="L1301" s="1" t="s">
        <v>3431</v>
      </c>
      <c r="M1301" s="1">
        <v>24514986</v>
      </c>
      <c r="N1301" s="2" t="s">
        <v>12</v>
      </c>
      <c r="O1301" s="2" t="s">
        <v>3440</v>
      </c>
      <c r="P1301" s="2" t="s">
        <v>3441</v>
      </c>
      <c r="Q1301" s="1">
        <v>-4132300</v>
      </c>
      <c r="R1301" s="1">
        <v>0</v>
      </c>
      <c r="S1301" s="1">
        <v>-4132300</v>
      </c>
      <c r="T1301" s="1">
        <v>0</v>
      </c>
      <c r="U1301" s="2" t="s">
        <v>0</v>
      </c>
      <c r="V1301" s="1">
        <v>0</v>
      </c>
      <c r="W1301" s="1">
        <v>0</v>
      </c>
      <c r="X1301" s="2" t="s">
        <v>0</v>
      </c>
      <c r="Y1301" s="1">
        <v>0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41" t="s">
        <v>1</v>
      </c>
      <c r="AN1301" s="2" t="s">
        <v>1</v>
      </c>
      <c r="AO1301" s="141" t="s">
        <v>1</v>
      </c>
      <c r="AP1301" s="2" t="s">
        <v>1</v>
      </c>
    </row>
    <row r="1302" spans="1:44" ht="15" customHeight="1" x14ac:dyDescent="0.25">
      <c r="A1302" s="2" t="s">
        <v>661</v>
      </c>
      <c r="B1302" s="47">
        <v>44342</v>
      </c>
      <c r="C1302" s="2" t="s">
        <v>6</v>
      </c>
      <c r="D1302" s="2" t="s">
        <v>22</v>
      </c>
      <c r="E1302" s="2" t="s">
        <v>192</v>
      </c>
      <c r="F1302" s="2" t="s">
        <v>1054</v>
      </c>
      <c r="G1302" s="2" t="s">
        <v>3</v>
      </c>
      <c r="H1302" s="2" t="s">
        <v>3442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975817085.29999995</v>
      </c>
      <c r="R1302" s="1">
        <v>0</v>
      </c>
      <c r="S1302" s="1">
        <v>801326631.5</v>
      </c>
      <c r="T1302" s="1">
        <v>0</v>
      </c>
      <c r="U1302" s="2" t="s">
        <v>0</v>
      </c>
      <c r="V1302" s="1">
        <v>0</v>
      </c>
      <c r="W1302" s="1">
        <v>150422805</v>
      </c>
      <c r="X1302" s="2" t="s">
        <v>9</v>
      </c>
      <c r="Y1302" s="1">
        <v>24067648.799999997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41" t="s">
        <v>1</v>
      </c>
      <c r="AN1302" s="2" t="s">
        <v>1</v>
      </c>
      <c r="AO1302" s="141" t="s">
        <v>1</v>
      </c>
      <c r="AP1302" s="2" t="s">
        <v>1</v>
      </c>
    </row>
    <row r="1303" spans="1:44" ht="15" customHeight="1" x14ac:dyDescent="0.25">
      <c r="A1303" s="2" t="s">
        <v>662</v>
      </c>
      <c r="B1303" s="47">
        <v>44342</v>
      </c>
      <c r="C1303" s="2" t="s">
        <v>27</v>
      </c>
      <c r="D1303" s="2" t="s">
        <v>973</v>
      </c>
      <c r="E1303" s="2" t="s">
        <v>985</v>
      </c>
      <c r="F1303" s="2" t="s">
        <v>3443</v>
      </c>
      <c r="G1303" s="2" t="s">
        <v>3</v>
      </c>
      <c r="H1303" s="2" t="s">
        <v>3444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202482948</v>
      </c>
      <c r="R1303" s="1">
        <v>0</v>
      </c>
      <c r="S1303" s="1">
        <v>27221100</v>
      </c>
      <c r="T1303" s="1">
        <v>0</v>
      </c>
      <c r="U1303" s="2" t="s">
        <v>0</v>
      </c>
      <c r="V1303" s="1">
        <v>0</v>
      </c>
      <c r="W1303" s="1">
        <v>151087800</v>
      </c>
      <c r="X1303" s="2" t="s">
        <v>9</v>
      </c>
      <c r="Y1303" s="1">
        <v>24174048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41" t="s">
        <v>1</v>
      </c>
      <c r="AN1303" s="2" t="s">
        <v>1</v>
      </c>
      <c r="AO1303" s="141" t="s">
        <v>1</v>
      </c>
      <c r="AP1303" s="2" t="s">
        <v>1</v>
      </c>
    </row>
    <row r="1304" spans="1:44" ht="15" customHeight="1" x14ac:dyDescent="0.25">
      <c r="A1304" s="2" t="s">
        <v>663</v>
      </c>
      <c r="B1304" s="47">
        <v>44342</v>
      </c>
      <c r="C1304" s="2" t="s">
        <v>6</v>
      </c>
      <c r="D1304" s="2" t="s">
        <v>973</v>
      </c>
      <c r="E1304" s="2" t="s">
        <v>974</v>
      </c>
      <c r="F1304" s="2" t="s">
        <v>1066</v>
      </c>
      <c r="G1304" s="2" t="s">
        <v>13</v>
      </c>
      <c r="H1304" s="2" t="s">
        <v>1</v>
      </c>
      <c r="I1304" s="1" t="s">
        <v>1853</v>
      </c>
      <c r="J1304" s="1" t="s">
        <v>1</v>
      </c>
      <c r="K1304" s="1" t="s">
        <v>3445</v>
      </c>
      <c r="L1304" s="1" t="s">
        <v>3293</v>
      </c>
      <c r="M1304" s="1">
        <v>86709728</v>
      </c>
      <c r="N1304" s="2" t="s">
        <v>12</v>
      </c>
      <c r="O1304" s="2" t="s">
        <v>3446</v>
      </c>
      <c r="P1304" s="2" t="s">
        <v>3447</v>
      </c>
      <c r="Q1304" s="1">
        <v>-10800400</v>
      </c>
      <c r="R1304" s="1">
        <v>0</v>
      </c>
      <c r="S1304" s="1">
        <v>-10800400</v>
      </c>
      <c r="T1304" s="1">
        <v>0</v>
      </c>
      <c r="U1304" s="2" t="s">
        <v>0</v>
      </c>
      <c r="V1304" s="1">
        <v>0</v>
      </c>
      <c r="W1304" s="1">
        <v>0</v>
      </c>
      <c r="X1304" s="2" t="s">
        <v>0</v>
      </c>
      <c r="Y1304" s="1">
        <v>0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41" t="s">
        <v>1</v>
      </c>
      <c r="AN1304" s="2" t="s">
        <v>1</v>
      </c>
      <c r="AO1304" s="141" t="s">
        <v>1</v>
      </c>
      <c r="AP1304" s="2" t="s">
        <v>1</v>
      </c>
    </row>
    <row r="1305" spans="1:44" ht="15" customHeight="1" x14ac:dyDescent="0.25">
      <c r="A1305" s="2" t="s">
        <v>664</v>
      </c>
      <c r="B1305" s="47">
        <v>44342</v>
      </c>
      <c r="C1305" s="2" t="s">
        <v>6</v>
      </c>
      <c r="D1305" s="2" t="s">
        <v>973</v>
      </c>
      <c r="E1305" s="2" t="s">
        <v>974</v>
      </c>
      <c r="F1305" s="2" t="s">
        <v>1066</v>
      </c>
      <c r="G1305" s="2" t="s">
        <v>3</v>
      </c>
      <c r="H1305" s="2" t="s">
        <v>3448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2424994780.6600003</v>
      </c>
      <c r="R1305" s="1">
        <v>0</v>
      </c>
      <c r="S1305" s="1">
        <v>1771254485.75</v>
      </c>
      <c r="T1305" s="1">
        <v>0</v>
      </c>
      <c r="U1305" s="2" t="s">
        <v>0</v>
      </c>
      <c r="V1305" s="1">
        <v>0</v>
      </c>
      <c r="W1305" s="1">
        <v>563569219.75</v>
      </c>
      <c r="X1305" s="2" t="s">
        <v>9</v>
      </c>
      <c r="Y1305" s="1">
        <v>90171075.159999982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41" t="s">
        <v>1</v>
      </c>
      <c r="AN1305" s="2" t="s">
        <v>1</v>
      </c>
      <c r="AO1305" s="141" t="s">
        <v>1</v>
      </c>
      <c r="AP1305" s="2" t="s">
        <v>1</v>
      </c>
    </row>
    <row r="1306" spans="1:44" ht="15" customHeight="1" x14ac:dyDescent="0.25">
      <c r="A1306" s="2" t="s">
        <v>665</v>
      </c>
      <c r="B1306" s="47">
        <v>44342</v>
      </c>
      <c r="C1306" s="2" t="s">
        <v>6</v>
      </c>
      <c r="D1306" s="2" t="s">
        <v>17</v>
      </c>
      <c r="E1306" s="2" t="s">
        <v>183</v>
      </c>
      <c r="F1306" s="2" t="s">
        <v>3449</v>
      </c>
      <c r="G1306" s="2" t="s">
        <v>3</v>
      </c>
      <c r="H1306" s="2" t="s">
        <v>3450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1128314599.0899999</v>
      </c>
      <c r="R1306" s="1">
        <v>0</v>
      </c>
      <c r="S1306" s="1">
        <v>849852801.25</v>
      </c>
      <c r="T1306" s="1">
        <v>0</v>
      </c>
      <c r="U1306" s="2" t="s">
        <v>0</v>
      </c>
      <c r="V1306" s="1">
        <v>0</v>
      </c>
      <c r="W1306" s="1">
        <v>240053274</v>
      </c>
      <c r="X1306" s="2" t="s">
        <v>9</v>
      </c>
      <c r="Y1306" s="1">
        <v>38408523.840000004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41" t="s">
        <v>1</v>
      </c>
      <c r="AN1306" s="2" t="s">
        <v>1</v>
      </c>
      <c r="AO1306" s="141" t="s">
        <v>1</v>
      </c>
      <c r="AP1306" s="2" t="s">
        <v>1</v>
      </c>
    </row>
    <row r="1307" spans="1:44" ht="15" customHeight="1" x14ac:dyDescent="0.25">
      <c r="A1307" s="2" t="s">
        <v>666</v>
      </c>
      <c r="B1307" s="47">
        <v>44342</v>
      </c>
      <c r="C1307" s="2" t="s">
        <v>6</v>
      </c>
      <c r="D1307" s="2" t="s">
        <v>14</v>
      </c>
      <c r="E1307" s="2" t="s">
        <v>181</v>
      </c>
      <c r="F1307" s="2" t="s">
        <v>3451</v>
      </c>
      <c r="G1307" s="2" t="s">
        <v>3</v>
      </c>
      <c r="H1307" s="2" t="s">
        <v>3452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1139099414</v>
      </c>
      <c r="R1307" s="1">
        <v>0</v>
      </c>
      <c r="S1307" s="1">
        <v>1060537602</v>
      </c>
      <c r="T1307" s="1">
        <v>0</v>
      </c>
      <c r="U1307" s="2" t="s">
        <v>0</v>
      </c>
      <c r="V1307" s="1">
        <v>0</v>
      </c>
      <c r="W1307" s="1">
        <v>67725700</v>
      </c>
      <c r="X1307" s="2" t="s">
        <v>9</v>
      </c>
      <c r="Y1307" s="1">
        <v>10836112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41" t="s">
        <v>1</v>
      </c>
      <c r="AN1307" s="2" t="s">
        <v>1</v>
      </c>
      <c r="AO1307" s="141" t="s">
        <v>1</v>
      </c>
      <c r="AP1307" s="2" t="s">
        <v>1</v>
      </c>
    </row>
    <row r="1308" spans="1:44" ht="15" customHeight="1" x14ac:dyDescent="0.25">
      <c r="A1308" s="2" t="s">
        <v>667</v>
      </c>
      <c r="B1308" s="47">
        <v>44342</v>
      </c>
      <c r="C1308" s="2" t="s">
        <v>6</v>
      </c>
      <c r="D1308" s="2" t="s">
        <v>10</v>
      </c>
      <c r="E1308" s="2" t="s">
        <v>178</v>
      </c>
      <c r="F1308" s="2" t="s">
        <v>3453</v>
      </c>
      <c r="G1308" s="2" t="s">
        <v>3</v>
      </c>
      <c r="H1308" s="2" t="s">
        <v>3454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83478438</v>
      </c>
      <c r="R1308" s="1">
        <v>0</v>
      </c>
      <c r="S1308" s="1">
        <v>55922290</v>
      </c>
      <c r="T1308" s="1">
        <v>0</v>
      </c>
      <c r="U1308" s="2" t="s">
        <v>0</v>
      </c>
      <c r="V1308" s="1">
        <v>0</v>
      </c>
      <c r="W1308" s="1">
        <v>23755300</v>
      </c>
      <c r="X1308" s="2" t="s">
        <v>9</v>
      </c>
      <c r="Y1308" s="1">
        <v>3800848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41" t="s">
        <v>1</v>
      </c>
      <c r="AN1308" s="2" t="s">
        <v>1</v>
      </c>
      <c r="AO1308" s="141" t="s">
        <v>1</v>
      </c>
      <c r="AP1308" s="2" t="s">
        <v>1</v>
      </c>
    </row>
    <row r="1309" spans="1:44" ht="15" customHeight="1" x14ac:dyDescent="0.25">
      <c r="A1309" s="2" t="s">
        <v>668</v>
      </c>
      <c r="B1309" s="47">
        <v>44342</v>
      </c>
      <c r="C1309" s="2" t="s">
        <v>6</v>
      </c>
      <c r="D1309" s="2" t="s">
        <v>278</v>
      </c>
      <c r="E1309" s="2" t="s">
        <v>202</v>
      </c>
      <c r="F1309" s="2" t="s">
        <v>3455</v>
      </c>
      <c r="G1309" s="2" t="s">
        <v>3</v>
      </c>
      <c r="H1309" s="2" t="s">
        <v>3456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912014135</v>
      </c>
      <c r="R1309" s="1">
        <v>0</v>
      </c>
      <c r="S1309" s="1">
        <v>812466067</v>
      </c>
      <c r="T1309" s="1">
        <v>0</v>
      </c>
      <c r="U1309" s="2" t="s">
        <v>0</v>
      </c>
      <c r="V1309" s="1">
        <v>0</v>
      </c>
      <c r="W1309" s="1">
        <v>85817300</v>
      </c>
      <c r="X1309" s="2" t="s">
        <v>9</v>
      </c>
      <c r="Y1309" s="1">
        <v>13730768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41" t="s">
        <v>1</v>
      </c>
      <c r="AN1309" s="2" t="s">
        <v>1</v>
      </c>
      <c r="AO1309" s="141" t="s">
        <v>1</v>
      </c>
      <c r="AP1309" s="2" t="s">
        <v>1</v>
      </c>
    </row>
    <row r="1310" spans="1:44" ht="15" customHeight="1" x14ac:dyDescent="0.25">
      <c r="A1310" s="2" t="s">
        <v>669</v>
      </c>
      <c r="B1310" s="47">
        <v>44342</v>
      </c>
      <c r="C1310" s="2" t="s">
        <v>6</v>
      </c>
      <c r="D1310" s="2" t="s">
        <v>7</v>
      </c>
      <c r="E1310" s="2" t="s">
        <v>741</v>
      </c>
      <c r="F1310" s="2" t="s">
        <v>3457</v>
      </c>
      <c r="G1310" s="2" t="s">
        <v>3</v>
      </c>
      <c r="H1310" s="2" t="s">
        <v>3458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261114860</v>
      </c>
      <c r="R1310" s="1">
        <v>0</v>
      </c>
      <c r="S1310" s="1">
        <v>201475200</v>
      </c>
      <c r="T1310" s="1">
        <v>0</v>
      </c>
      <c r="U1310" s="2" t="s">
        <v>0</v>
      </c>
      <c r="V1310" s="1">
        <v>0</v>
      </c>
      <c r="W1310" s="1">
        <v>51413500</v>
      </c>
      <c r="X1310" s="2" t="s">
        <v>9</v>
      </c>
      <c r="Y1310" s="1">
        <v>8226160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41" t="s">
        <v>1</v>
      </c>
      <c r="AN1310" s="2" t="s">
        <v>1</v>
      </c>
      <c r="AO1310" s="141" t="s">
        <v>1</v>
      </c>
      <c r="AP1310" s="2" t="s">
        <v>1</v>
      </c>
    </row>
    <row r="1311" spans="1:44" ht="15" customHeight="1" x14ac:dyDescent="0.25">
      <c r="A1311" s="2" t="s">
        <v>670</v>
      </c>
      <c r="B1311" s="47">
        <v>44342</v>
      </c>
      <c r="C1311" s="2" t="s">
        <v>6</v>
      </c>
      <c r="D1311" s="2" t="s">
        <v>5</v>
      </c>
      <c r="E1311" s="2" t="s">
        <v>175</v>
      </c>
      <c r="F1311" s="2" t="s">
        <v>1352</v>
      </c>
      <c r="G1311" s="2" t="s">
        <v>3</v>
      </c>
      <c r="H1311" s="2" t="s">
        <v>3459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98</v>
      </c>
      <c r="P1311" s="2" t="s">
        <v>1</v>
      </c>
      <c r="Q1311" s="1">
        <v>0</v>
      </c>
      <c r="R1311" s="1">
        <v>0</v>
      </c>
      <c r="S1311" s="1">
        <v>0</v>
      </c>
      <c r="T1311" s="1">
        <v>0</v>
      </c>
      <c r="U1311" s="2" t="s">
        <v>0</v>
      </c>
      <c r="V1311" s="1">
        <v>0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41" t="s">
        <v>1</v>
      </c>
      <c r="AN1311" s="2" t="s">
        <v>1</v>
      </c>
      <c r="AO1311" s="141" t="s">
        <v>1</v>
      </c>
      <c r="AP1311" s="2" t="s">
        <v>1</v>
      </c>
    </row>
    <row r="1312" spans="1:44" ht="15" customHeight="1" x14ac:dyDescent="0.25">
      <c r="A1312" s="2" t="s">
        <v>671</v>
      </c>
      <c r="B1312" s="46">
        <v>44342</v>
      </c>
      <c r="C1312" s="2" t="s">
        <v>6</v>
      </c>
      <c r="D1312" s="2" t="s">
        <v>959</v>
      </c>
      <c r="E1312" s="2" t="s">
        <v>873</v>
      </c>
      <c r="F1312" s="59" t="s">
        <v>3460</v>
      </c>
      <c r="G1312" s="2" t="s">
        <v>3</v>
      </c>
      <c r="H1312" s="2" t="s">
        <v>1219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98</v>
      </c>
      <c r="P1312" s="2" t="s">
        <v>1</v>
      </c>
      <c r="Q1312" s="1">
        <v>0</v>
      </c>
      <c r="R1312" s="1">
        <v>0</v>
      </c>
      <c r="S1312" s="1">
        <v>0</v>
      </c>
      <c r="T1312" s="1">
        <v>0</v>
      </c>
      <c r="U1312" s="2" t="s">
        <v>0</v>
      </c>
      <c r="V1312" s="1">
        <v>0</v>
      </c>
      <c r="W1312" s="1">
        <v>0</v>
      </c>
      <c r="X1312" s="2" t="s">
        <v>9</v>
      </c>
      <c r="Y1312" s="1">
        <f>+W1312*0.16</f>
        <v>0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140"/>
      <c r="AK1312" s="1">
        <v>0</v>
      </c>
      <c r="AL1312" s="1">
        <v>0</v>
      </c>
      <c r="AM1312" s="140"/>
      <c r="AN1312" s="140"/>
      <c r="AO1312" s="140"/>
      <c r="AP1312" s="140"/>
      <c r="AQ1312" s="101"/>
      <c r="AR1312" s="7"/>
    </row>
    <row r="1313" spans="1:44" ht="15" customHeight="1" x14ac:dyDescent="0.25">
      <c r="A1313" s="2" t="s">
        <v>672</v>
      </c>
      <c r="B1313" s="47">
        <v>44343</v>
      </c>
      <c r="C1313" s="2" t="s">
        <v>6</v>
      </c>
      <c r="D1313" s="2" t="s">
        <v>49</v>
      </c>
      <c r="E1313" s="2" t="s">
        <v>230</v>
      </c>
      <c r="F1313" s="2" t="s">
        <v>1788</v>
      </c>
      <c r="G1313" s="2" t="s">
        <v>13</v>
      </c>
      <c r="H1313" s="2" t="s">
        <v>1</v>
      </c>
      <c r="I1313" s="1" t="s">
        <v>3461</v>
      </c>
      <c r="J1313" s="1" t="s">
        <v>1</v>
      </c>
      <c r="K1313" s="1" t="s">
        <v>3462</v>
      </c>
      <c r="L1313" s="1" t="s">
        <v>3463</v>
      </c>
      <c r="M1313" s="1">
        <v>27934890.5</v>
      </c>
      <c r="N1313" s="2" t="s">
        <v>12</v>
      </c>
      <c r="O1313" s="2" t="s">
        <v>3464</v>
      </c>
      <c r="P1313" s="2" t="s">
        <v>3465</v>
      </c>
      <c r="Q1313" s="1">
        <v>-27934890.5</v>
      </c>
      <c r="R1313" s="1">
        <v>0</v>
      </c>
      <c r="S1313" s="1">
        <v>-22422222.5</v>
      </c>
      <c r="T1313" s="1">
        <v>0</v>
      </c>
      <c r="U1313" s="2" t="s">
        <v>0</v>
      </c>
      <c r="V1313" s="1">
        <v>0</v>
      </c>
      <c r="W1313" s="1">
        <v>-4752300</v>
      </c>
      <c r="X1313" s="2" t="s">
        <v>9</v>
      </c>
      <c r="Y1313" s="1">
        <v>-760368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41" t="s">
        <v>1</v>
      </c>
      <c r="AN1313" s="2" t="s">
        <v>1</v>
      </c>
      <c r="AO1313" s="141" t="s">
        <v>1</v>
      </c>
      <c r="AP1313" s="2" t="s">
        <v>1</v>
      </c>
    </row>
    <row r="1314" spans="1:44" ht="15" customHeight="1" x14ac:dyDescent="0.25">
      <c r="A1314" s="2" t="s">
        <v>673</v>
      </c>
      <c r="B1314" s="47">
        <v>44343</v>
      </c>
      <c r="C1314" s="2" t="s">
        <v>6</v>
      </c>
      <c r="D1314" s="2" t="s">
        <v>49</v>
      </c>
      <c r="E1314" s="2" t="s">
        <v>230</v>
      </c>
      <c r="F1314" s="2" t="s">
        <v>1788</v>
      </c>
      <c r="G1314" s="2" t="s">
        <v>3</v>
      </c>
      <c r="H1314" s="2" t="s">
        <v>3466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1701719384.8699996</v>
      </c>
      <c r="R1314" s="1">
        <v>0</v>
      </c>
      <c r="S1314" s="1">
        <v>1309621541.75</v>
      </c>
      <c r="T1314" s="1">
        <v>0</v>
      </c>
      <c r="U1314" s="2" t="s">
        <v>0</v>
      </c>
      <c r="V1314" s="1">
        <v>0</v>
      </c>
      <c r="W1314" s="1">
        <v>338015382</v>
      </c>
      <c r="X1314" s="2" t="s">
        <v>9</v>
      </c>
      <c r="Y1314" s="1">
        <v>54082461.119999997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41" t="s">
        <v>1</v>
      </c>
      <c r="AN1314" s="2" t="s">
        <v>1</v>
      </c>
      <c r="AO1314" s="141" t="s">
        <v>1</v>
      </c>
      <c r="AP1314" s="2" t="s">
        <v>1</v>
      </c>
    </row>
    <row r="1315" spans="1:44" ht="15" customHeight="1" x14ac:dyDescent="0.25">
      <c r="A1315" s="2" t="s">
        <v>674</v>
      </c>
      <c r="B1315" s="47">
        <v>44343</v>
      </c>
      <c r="C1315" s="2" t="s">
        <v>27</v>
      </c>
      <c r="D1315" s="2" t="s">
        <v>49</v>
      </c>
      <c r="E1315" s="2" t="s">
        <v>221</v>
      </c>
      <c r="F1315" s="2" t="s">
        <v>3467</v>
      </c>
      <c r="G1315" s="2" t="s">
        <v>3</v>
      </c>
      <c r="H1315" s="2" t="s">
        <v>3468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2</v>
      </c>
      <c r="P1315" s="2" t="s">
        <v>1</v>
      </c>
      <c r="Q1315" s="1">
        <v>875822437.55999994</v>
      </c>
      <c r="R1315" s="1">
        <v>0</v>
      </c>
      <c r="S1315" s="1">
        <v>550698242.5</v>
      </c>
      <c r="T1315" s="1">
        <v>0</v>
      </c>
      <c r="U1315" s="2" t="s">
        <v>0</v>
      </c>
      <c r="V1315" s="1">
        <v>0</v>
      </c>
      <c r="W1315" s="1">
        <v>280279478.5</v>
      </c>
      <c r="X1315" s="2" t="s">
        <v>0</v>
      </c>
      <c r="Y1315" s="1">
        <v>44844716.560000002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41" t="s">
        <v>1</v>
      </c>
      <c r="AN1315" s="2" t="s">
        <v>1</v>
      </c>
      <c r="AO1315" s="141" t="s">
        <v>1</v>
      </c>
      <c r="AP1315" s="2" t="s">
        <v>1</v>
      </c>
    </row>
    <row r="1316" spans="1:44" ht="15" customHeight="1" x14ac:dyDescent="0.25">
      <c r="A1316" s="2" t="s">
        <v>675</v>
      </c>
      <c r="B1316" s="47">
        <v>44343</v>
      </c>
      <c r="C1316" s="2" t="s">
        <v>27</v>
      </c>
      <c r="D1316" s="2" t="s">
        <v>49</v>
      </c>
      <c r="E1316" s="2" t="s">
        <v>221</v>
      </c>
      <c r="F1316" s="2" t="s">
        <v>3469</v>
      </c>
      <c r="G1316" s="2" t="s">
        <v>3</v>
      </c>
      <c r="H1316" s="2" t="s">
        <v>3470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3471</v>
      </c>
      <c r="P1316" s="2" t="s">
        <v>3472</v>
      </c>
      <c r="Q1316" s="1">
        <v>9079900</v>
      </c>
      <c r="R1316" s="1">
        <v>0</v>
      </c>
      <c r="S1316" s="1">
        <v>0</v>
      </c>
      <c r="T1316" s="1">
        <v>7827500</v>
      </c>
      <c r="U1316" s="2" t="s">
        <v>9</v>
      </c>
      <c r="V1316" s="1">
        <v>1252400</v>
      </c>
      <c r="W1316" s="1">
        <v>0</v>
      </c>
      <c r="X1316" s="2" t="s">
        <v>0</v>
      </c>
      <c r="Y1316" s="1">
        <v>0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41" t="s">
        <v>1</v>
      </c>
      <c r="AN1316" s="2" t="s">
        <v>1</v>
      </c>
      <c r="AO1316" s="141" t="s">
        <v>1</v>
      </c>
      <c r="AP1316" s="2" t="s">
        <v>1</v>
      </c>
    </row>
    <row r="1317" spans="1:44" ht="15" customHeight="1" x14ac:dyDescent="0.25">
      <c r="A1317" s="2" t="s">
        <v>676</v>
      </c>
      <c r="B1317" s="47">
        <v>44343</v>
      </c>
      <c r="C1317" s="2" t="s">
        <v>27</v>
      </c>
      <c r="D1317" s="2" t="s">
        <v>49</v>
      </c>
      <c r="E1317" s="2" t="s">
        <v>221</v>
      </c>
      <c r="F1317" s="2" t="s">
        <v>3467</v>
      </c>
      <c r="G1317" s="2" t="s">
        <v>3</v>
      </c>
      <c r="H1317" s="2" t="s">
        <v>3473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410580233.5</v>
      </c>
      <c r="R1317" s="1">
        <v>0</v>
      </c>
      <c r="S1317" s="1">
        <v>327926173.5</v>
      </c>
      <c r="T1317" s="1">
        <v>0</v>
      </c>
      <c r="U1317" s="2" t="s">
        <v>0</v>
      </c>
      <c r="V1317" s="1">
        <v>0</v>
      </c>
      <c r="W1317" s="1">
        <v>71253500</v>
      </c>
      <c r="X1317" s="2" t="s">
        <v>9</v>
      </c>
      <c r="Y1317" s="1">
        <v>11400560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41" t="s">
        <v>1</v>
      </c>
      <c r="AN1317" s="2" t="s">
        <v>1</v>
      </c>
      <c r="AO1317" s="141" t="s">
        <v>1</v>
      </c>
      <c r="AP1317" s="2" t="s">
        <v>1</v>
      </c>
    </row>
    <row r="1318" spans="1:44" ht="15" customHeight="1" x14ac:dyDescent="0.25">
      <c r="A1318" s="2" t="s">
        <v>677</v>
      </c>
      <c r="B1318" s="47">
        <v>44343</v>
      </c>
      <c r="C1318" s="2" t="s">
        <v>27</v>
      </c>
      <c r="D1318" s="2" t="s">
        <v>49</v>
      </c>
      <c r="E1318" s="2" t="s">
        <v>221</v>
      </c>
      <c r="F1318" s="2" t="s">
        <v>3469</v>
      </c>
      <c r="G1318" s="2" t="s">
        <v>3</v>
      </c>
      <c r="H1318" s="2" t="s">
        <v>3474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999</v>
      </c>
      <c r="P1318" s="2" t="s">
        <v>1000</v>
      </c>
      <c r="Q1318" s="1">
        <v>24994593.199999999</v>
      </c>
      <c r="R1318" s="1">
        <v>0</v>
      </c>
      <c r="S1318" s="1">
        <v>2315700</v>
      </c>
      <c r="T1318" s="1">
        <v>19550770</v>
      </c>
      <c r="U1318" s="2" t="s">
        <v>9</v>
      </c>
      <c r="V1318" s="1">
        <v>3128123.2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41" t="s">
        <v>1</v>
      </c>
      <c r="AN1318" s="2" t="s">
        <v>1</v>
      </c>
      <c r="AO1318" s="141" t="s">
        <v>1</v>
      </c>
      <c r="AP1318" s="2" t="s">
        <v>1</v>
      </c>
    </row>
    <row r="1319" spans="1:44" ht="15" customHeight="1" x14ac:dyDescent="0.25">
      <c r="A1319" s="2" t="s">
        <v>678</v>
      </c>
      <c r="B1319" s="47">
        <v>44343</v>
      </c>
      <c r="C1319" s="2" t="s">
        <v>27</v>
      </c>
      <c r="D1319" s="2" t="s">
        <v>49</v>
      </c>
      <c r="E1319" s="2" t="s">
        <v>221</v>
      </c>
      <c r="F1319" s="2" t="s">
        <v>3467</v>
      </c>
      <c r="G1319" s="2" t="s">
        <v>3</v>
      </c>
      <c r="H1319" s="2" t="s">
        <v>3475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1555519313.28</v>
      </c>
      <c r="R1319" s="1">
        <v>0</v>
      </c>
      <c r="S1319" s="1">
        <v>908694683.75</v>
      </c>
      <c r="T1319" s="1">
        <v>0</v>
      </c>
      <c r="U1319" s="2" t="s">
        <v>0</v>
      </c>
      <c r="V1319" s="1">
        <v>0</v>
      </c>
      <c r="W1319" s="1">
        <v>557607439.25</v>
      </c>
      <c r="X1319" s="2" t="s">
        <v>9</v>
      </c>
      <c r="Y1319" s="1">
        <v>89217190.280000001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41" t="s">
        <v>1</v>
      </c>
      <c r="AN1319" s="2" t="s">
        <v>1</v>
      </c>
      <c r="AO1319" s="141" t="s">
        <v>1</v>
      </c>
      <c r="AP1319" s="2" t="s">
        <v>1</v>
      </c>
    </row>
    <row r="1320" spans="1:44" ht="15" customHeight="1" x14ac:dyDescent="0.25">
      <c r="A1320" s="2" t="s">
        <v>679</v>
      </c>
      <c r="B1320" s="47">
        <v>44343</v>
      </c>
      <c r="C1320" s="2" t="s">
        <v>27</v>
      </c>
      <c r="D1320" s="2" t="s">
        <v>42</v>
      </c>
      <c r="E1320" s="2" t="s">
        <v>212</v>
      </c>
      <c r="F1320" s="2" t="s">
        <v>3476</v>
      </c>
      <c r="G1320" s="2" t="s">
        <v>3</v>
      </c>
      <c r="H1320" s="2" t="s">
        <v>3477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3478</v>
      </c>
      <c r="P1320" s="2" t="s">
        <v>3479</v>
      </c>
      <c r="Q1320" s="1">
        <v>109864000</v>
      </c>
      <c r="R1320" s="1">
        <v>0</v>
      </c>
      <c r="S1320" s="1">
        <v>109864000</v>
      </c>
      <c r="T1320" s="1">
        <v>0</v>
      </c>
      <c r="U1320" s="2" t="s">
        <v>0</v>
      </c>
      <c r="V1320" s="1">
        <v>0</v>
      </c>
      <c r="W1320" s="1">
        <v>0</v>
      </c>
      <c r="X1320" s="2" t="s">
        <v>0</v>
      </c>
      <c r="Y1320" s="1">
        <v>0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41" t="s">
        <v>1</v>
      </c>
      <c r="AN1320" s="2" t="s">
        <v>1</v>
      </c>
      <c r="AO1320" s="141" t="s">
        <v>1</v>
      </c>
      <c r="AP1320" s="2" t="s">
        <v>1</v>
      </c>
    </row>
    <row r="1321" spans="1:44" ht="15" customHeight="1" x14ac:dyDescent="0.25">
      <c r="A1321" s="2" t="s">
        <v>680</v>
      </c>
      <c r="B1321" s="47">
        <v>44343</v>
      </c>
      <c r="C1321" s="2" t="s">
        <v>27</v>
      </c>
      <c r="D1321" s="2" t="s">
        <v>42</v>
      </c>
      <c r="E1321" s="2" t="s">
        <v>212</v>
      </c>
      <c r="F1321" s="2" t="s">
        <v>3134</v>
      </c>
      <c r="G1321" s="2" t="s">
        <v>3</v>
      </c>
      <c r="H1321" s="2" t="s">
        <v>3480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1119870257.9400001</v>
      </c>
      <c r="R1321" s="1">
        <v>0</v>
      </c>
      <c r="S1321" s="1">
        <v>782666846</v>
      </c>
      <c r="T1321" s="1">
        <v>0</v>
      </c>
      <c r="U1321" s="2" t="s">
        <v>0</v>
      </c>
      <c r="V1321" s="1">
        <v>0</v>
      </c>
      <c r="W1321" s="1">
        <v>290692596.5</v>
      </c>
      <c r="X1321" s="2" t="s">
        <v>0</v>
      </c>
      <c r="Y1321" s="1">
        <v>46510815.439999998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41" t="s">
        <v>1</v>
      </c>
      <c r="AN1321" s="2" t="s">
        <v>1</v>
      </c>
      <c r="AO1321" s="141" t="s">
        <v>1</v>
      </c>
      <c r="AP1321" s="2" t="s">
        <v>1</v>
      </c>
    </row>
    <row r="1322" spans="1:44" ht="15" customHeight="1" x14ac:dyDescent="0.25">
      <c r="A1322" s="2" t="s">
        <v>681</v>
      </c>
      <c r="B1322" s="47">
        <v>44343</v>
      </c>
      <c r="C1322" s="2" t="s">
        <v>35</v>
      </c>
      <c r="D1322" s="2" t="s">
        <v>42</v>
      </c>
      <c r="E1322" s="2" t="s">
        <v>217</v>
      </c>
      <c r="F1322" s="2" t="s">
        <v>3481</v>
      </c>
      <c r="G1322" s="2" t="s">
        <v>3</v>
      </c>
      <c r="H1322" s="2" t="s">
        <v>3482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768844315.5</v>
      </c>
      <c r="R1322" s="1">
        <v>0</v>
      </c>
      <c r="S1322" s="1">
        <v>725034247.5</v>
      </c>
      <c r="T1322" s="1">
        <v>0</v>
      </c>
      <c r="U1322" s="2" t="s">
        <v>0</v>
      </c>
      <c r="V1322" s="1">
        <v>0</v>
      </c>
      <c r="W1322" s="1">
        <v>37767300</v>
      </c>
      <c r="X1322" s="2" t="s">
        <v>0</v>
      </c>
      <c r="Y1322" s="1">
        <v>6042768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41" t="s">
        <v>1</v>
      </c>
      <c r="AN1322" s="2" t="s">
        <v>1</v>
      </c>
      <c r="AO1322" s="141" t="s">
        <v>1</v>
      </c>
      <c r="AP1322" s="2" t="s">
        <v>1</v>
      </c>
    </row>
    <row r="1323" spans="1:44" ht="15" customHeight="1" x14ac:dyDescent="0.25">
      <c r="A1323" s="2" t="s">
        <v>682</v>
      </c>
      <c r="B1323" s="47">
        <v>44343</v>
      </c>
      <c r="C1323" s="2" t="s">
        <v>6</v>
      </c>
      <c r="D1323" s="2" t="s">
        <v>42</v>
      </c>
      <c r="E1323" s="2" t="s">
        <v>219</v>
      </c>
      <c r="F1323" s="2" t="s">
        <v>1019</v>
      </c>
      <c r="G1323" s="2" t="s">
        <v>3</v>
      </c>
      <c r="H1323" s="2" t="s">
        <v>3483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1179</v>
      </c>
      <c r="P1323" s="2" t="s">
        <v>1194</v>
      </c>
      <c r="Q1323" s="1">
        <v>12254765</v>
      </c>
      <c r="R1323" s="1">
        <v>0</v>
      </c>
      <c r="S1323" s="1">
        <v>12254765</v>
      </c>
      <c r="T1323" s="1">
        <v>0</v>
      </c>
      <c r="U1323" s="2" t="s">
        <v>0</v>
      </c>
      <c r="V1323" s="1">
        <v>0</v>
      </c>
      <c r="W1323" s="1">
        <v>0</v>
      </c>
      <c r="X1323" s="2" t="s">
        <v>0</v>
      </c>
      <c r="Y1323" s="1">
        <v>0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41" t="s">
        <v>1</v>
      </c>
      <c r="AN1323" s="2" t="s">
        <v>1</v>
      </c>
      <c r="AO1323" s="141" t="s">
        <v>1</v>
      </c>
      <c r="AP1323" s="2" t="s">
        <v>1</v>
      </c>
      <c r="AQ1323" s="101"/>
      <c r="AR1323" s="7"/>
    </row>
    <row r="1324" spans="1:44" ht="15" customHeight="1" x14ac:dyDescent="0.25">
      <c r="A1324" s="2" t="s">
        <v>683</v>
      </c>
      <c r="B1324" s="47">
        <v>44343</v>
      </c>
      <c r="C1324" s="2" t="s">
        <v>6</v>
      </c>
      <c r="D1324" s="2" t="s">
        <v>42</v>
      </c>
      <c r="E1324" s="2" t="s">
        <v>219</v>
      </c>
      <c r="F1324" s="2" t="s">
        <v>1019</v>
      </c>
      <c r="G1324" s="2" t="s">
        <v>3</v>
      </c>
      <c r="H1324" s="2" t="s">
        <v>3484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1533964721.48</v>
      </c>
      <c r="R1324" s="1">
        <v>0</v>
      </c>
      <c r="S1324" s="1">
        <v>1290117696</v>
      </c>
      <c r="T1324" s="1">
        <v>0</v>
      </c>
      <c r="U1324" s="2" t="s">
        <v>0</v>
      </c>
      <c r="V1324" s="1">
        <v>0</v>
      </c>
      <c r="W1324" s="1">
        <v>210212953</v>
      </c>
      <c r="X1324" s="2" t="s">
        <v>0</v>
      </c>
      <c r="Y1324" s="1">
        <v>33634072.480000004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41" t="s">
        <v>1</v>
      </c>
      <c r="AN1324" s="2" t="s">
        <v>1</v>
      </c>
      <c r="AO1324" s="141" t="s">
        <v>1</v>
      </c>
      <c r="AP1324" s="2" t="s">
        <v>1</v>
      </c>
      <c r="AQ1324" s="101"/>
      <c r="AR1324" s="7"/>
    </row>
    <row r="1325" spans="1:44" ht="15" customHeight="1" x14ac:dyDescent="0.25">
      <c r="A1325" s="2" t="s">
        <v>684</v>
      </c>
      <c r="B1325" s="46">
        <v>44343</v>
      </c>
      <c r="C1325" s="2" t="s">
        <v>6</v>
      </c>
      <c r="D1325" s="2" t="s">
        <v>42</v>
      </c>
      <c r="E1325" s="2" t="s">
        <v>215</v>
      </c>
      <c r="F1325" s="59" t="s">
        <v>1512</v>
      </c>
      <c r="G1325" s="2" t="s">
        <v>991</v>
      </c>
      <c r="H1325" s="2" t="s">
        <v>3485</v>
      </c>
      <c r="I1325" s="2"/>
      <c r="J1325" s="1"/>
      <c r="K1325" s="1"/>
      <c r="L1325" s="1"/>
      <c r="M1325" s="1">
        <v>0</v>
      </c>
      <c r="N1325" s="2"/>
      <c r="O1325" s="2" t="s">
        <v>2</v>
      </c>
      <c r="P1325" s="2"/>
      <c r="Q1325" s="1">
        <v>344776891.19999999</v>
      </c>
      <c r="R1325" s="1">
        <v>0</v>
      </c>
      <c r="S1325" s="1">
        <f>+Q1325</f>
        <v>344776891.19999999</v>
      </c>
      <c r="T1325" s="1">
        <v>0</v>
      </c>
      <c r="U1325" s="2" t="s">
        <v>0</v>
      </c>
      <c r="V1325" s="1">
        <v>0</v>
      </c>
      <c r="W1325" s="1">
        <v>0</v>
      </c>
      <c r="X1325" s="2" t="s">
        <v>0</v>
      </c>
      <c r="Y1325" s="1">
        <v>0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140"/>
      <c r="AK1325" s="1">
        <v>0</v>
      </c>
      <c r="AL1325" s="1">
        <v>0</v>
      </c>
      <c r="AM1325" s="140"/>
      <c r="AN1325" s="140"/>
      <c r="AO1325" s="140"/>
      <c r="AP1325" s="140"/>
      <c r="AQ1325" s="101"/>
      <c r="AR1325" s="7"/>
    </row>
    <row r="1326" spans="1:44" ht="15" customHeight="1" x14ac:dyDescent="0.25">
      <c r="A1326" s="2" t="s">
        <v>685</v>
      </c>
      <c r="B1326" s="46">
        <v>44343</v>
      </c>
      <c r="C1326" s="2" t="s">
        <v>6</v>
      </c>
      <c r="D1326" s="2" t="s">
        <v>42</v>
      </c>
      <c r="E1326" s="2" t="s">
        <v>215</v>
      </c>
      <c r="F1326" s="59" t="s">
        <v>1512</v>
      </c>
      <c r="G1326" s="2" t="s">
        <v>13</v>
      </c>
      <c r="H1326" s="2"/>
      <c r="I1326" s="2" t="s">
        <v>3486</v>
      </c>
      <c r="J1326" s="1"/>
      <c r="K1326" s="1"/>
      <c r="L1326" s="1"/>
      <c r="M1326" s="1">
        <v>0</v>
      </c>
      <c r="N1326" s="2"/>
      <c r="O1326" s="2" t="s">
        <v>2</v>
      </c>
      <c r="P1326" s="2"/>
      <c r="Q1326" s="1">
        <v>-7446000</v>
      </c>
      <c r="R1326" s="1">
        <v>0</v>
      </c>
      <c r="S1326" s="1">
        <f>+Q1326</f>
        <v>-7446000</v>
      </c>
      <c r="T1326" s="1">
        <v>0</v>
      </c>
      <c r="U1326" s="2" t="s">
        <v>0</v>
      </c>
      <c r="V1326" s="1">
        <v>0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140"/>
      <c r="AK1326" s="1">
        <v>0</v>
      </c>
      <c r="AL1326" s="1">
        <v>0</v>
      </c>
      <c r="AM1326" s="140"/>
      <c r="AN1326" s="140"/>
      <c r="AO1326" s="140"/>
      <c r="AP1326" s="140"/>
      <c r="AQ1326" s="101"/>
      <c r="AR1326" s="7"/>
    </row>
    <row r="1327" spans="1:44" ht="15" customHeight="1" x14ac:dyDescent="0.25">
      <c r="A1327" s="2" t="s">
        <v>686</v>
      </c>
      <c r="B1327" s="47">
        <v>44343</v>
      </c>
      <c r="C1327" s="2" t="s">
        <v>6</v>
      </c>
      <c r="D1327" s="2" t="s">
        <v>38</v>
      </c>
      <c r="E1327" s="2" t="s">
        <v>210</v>
      </c>
      <c r="F1327" s="2" t="s">
        <v>3487</v>
      </c>
      <c r="G1327" s="2" t="s">
        <v>3</v>
      </c>
      <c r="H1327" s="2" t="s">
        <v>3488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3489</v>
      </c>
      <c r="P1327" s="2" t="s">
        <v>3490</v>
      </c>
      <c r="Q1327" s="1">
        <v>5859000</v>
      </c>
      <c r="R1327" s="1">
        <v>0</v>
      </c>
      <c r="S1327" s="1">
        <v>5859000</v>
      </c>
      <c r="T1327" s="1">
        <v>0</v>
      </c>
      <c r="U1327" s="2" t="s">
        <v>0</v>
      </c>
      <c r="V1327" s="1">
        <v>0</v>
      </c>
      <c r="W1327" s="1">
        <v>0</v>
      </c>
      <c r="X1327" s="2" t="s">
        <v>0</v>
      </c>
      <c r="Y1327" s="1">
        <v>0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41" t="s">
        <v>1</v>
      </c>
      <c r="AN1327" s="2" t="s">
        <v>1</v>
      </c>
      <c r="AO1327" s="141" t="s">
        <v>1</v>
      </c>
      <c r="AP1327" s="2" t="s">
        <v>1</v>
      </c>
    </row>
    <row r="1328" spans="1:44" ht="15" customHeight="1" x14ac:dyDescent="0.25">
      <c r="A1328" s="2" t="s">
        <v>687</v>
      </c>
      <c r="B1328" s="47">
        <v>44343</v>
      </c>
      <c r="C1328" s="2" t="s">
        <v>6</v>
      </c>
      <c r="D1328" s="2" t="s">
        <v>38</v>
      </c>
      <c r="E1328" s="2" t="s">
        <v>210</v>
      </c>
      <c r="F1328" s="2" t="s">
        <v>3487</v>
      </c>
      <c r="G1328" s="2" t="s">
        <v>13</v>
      </c>
      <c r="H1328" s="2" t="s">
        <v>1</v>
      </c>
      <c r="I1328" s="1" t="s">
        <v>3491</v>
      </c>
      <c r="J1328" s="1" t="s">
        <v>1</v>
      </c>
      <c r="K1328" s="1" t="s">
        <v>3492</v>
      </c>
      <c r="L1328" s="1" t="s">
        <v>3463</v>
      </c>
      <c r="M1328" s="1">
        <v>31832945.199999999</v>
      </c>
      <c r="N1328" s="2" t="s">
        <v>12</v>
      </c>
      <c r="O1328" s="2" t="s">
        <v>3493</v>
      </c>
      <c r="P1328" s="2" t="s">
        <v>3494</v>
      </c>
      <c r="Q1328" s="1">
        <v>-4305900</v>
      </c>
      <c r="R1328" s="1">
        <v>0</v>
      </c>
      <c r="S1328" s="1">
        <v>-4305900</v>
      </c>
      <c r="T1328" s="1">
        <v>0</v>
      </c>
      <c r="U1328" s="2" t="s">
        <v>0</v>
      </c>
      <c r="V1328" s="1">
        <v>0</v>
      </c>
      <c r="W1328" s="1">
        <v>0</v>
      </c>
      <c r="X1328" s="2" t="s">
        <v>0</v>
      </c>
      <c r="Y1328" s="1">
        <v>0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41" t="s">
        <v>1</v>
      </c>
      <c r="AN1328" s="2" t="s">
        <v>1</v>
      </c>
      <c r="AO1328" s="141" t="s">
        <v>1</v>
      </c>
      <c r="AP1328" s="2" t="s">
        <v>1</v>
      </c>
    </row>
    <row r="1329" spans="1:42" ht="15" customHeight="1" x14ac:dyDescent="0.25">
      <c r="A1329" s="2" t="s">
        <v>688</v>
      </c>
      <c r="B1329" s="47">
        <v>44343</v>
      </c>
      <c r="C1329" s="2" t="s">
        <v>6</v>
      </c>
      <c r="D1329" s="2" t="s">
        <v>38</v>
      </c>
      <c r="E1329" s="2" t="s">
        <v>210</v>
      </c>
      <c r="F1329" s="2" t="s">
        <v>3487</v>
      </c>
      <c r="G1329" s="2" t="s">
        <v>3</v>
      </c>
      <c r="H1329" s="2" t="s">
        <v>3495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1895144013.6600001</v>
      </c>
      <c r="R1329" s="1">
        <v>0</v>
      </c>
      <c r="S1329" s="1">
        <v>1486021843.5</v>
      </c>
      <c r="T1329" s="1">
        <v>0</v>
      </c>
      <c r="U1329" s="2" t="s">
        <v>0</v>
      </c>
      <c r="V1329" s="1">
        <v>0</v>
      </c>
      <c r="W1329" s="1">
        <v>352691526</v>
      </c>
      <c r="X1329" s="2" t="s">
        <v>0</v>
      </c>
      <c r="Y1329" s="1">
        <v>56430644.160000004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41" t="s">
        <v>1</v>
      </c>
      <c r="AN1329" s="2" t="s">
        <v>1</v>
      </c>
      <c r="AO1329" s="141" t="s">
        <v>1</v>
      </c>
      <c r="AP1329" s="2" t="s">
        <v>1</v>
      </c>
    </row>
    <row r="1330" spans="1:42" ht="15" customHeight="1" x14ac:dyDescent="0.25">
      <c r="A1330" s="2" t="s">
        <v>689</v>
      </c>
      <c r="B1330" s="47">
        <v>44343</v>
      </c>
      <c r="C1330" s="2" t="s">
        <v>6</v>
      </c>
      <c r="D1330" s="2" t="s">
        <v>38</v>
      </c>
      <c r="E1330" s="2" t="s">
        <v>210</v>
      </c>
      <c r="F1330" s="2" t="s">
        <v>3487</v>
      </c>
      <c r="G1330" s="2" t="s">
        <v>3</v>
      </c>
      <c r="H1330" s="2" t="s">
        <v>3496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2</v>
      </c>
      <c r="P1330" s="2" t="s">
        <v>1</v>
      </c>
      <c r="Q1330" s="1">
        <v>441357917.5</v>
      </c>
      <c r="R1330" s="1">
        <v>0</v>
      </c>
      <c r="S1330" s="1">
        <v>293431063.5</v>
      </c>
      <c r="T1330" s="1">
        <v>0</v>
      </c>
      <c r="U1330" s="2" t="s">
        <v>0</v>
      </c>
      <c r="V1330" s="1">
        <v>0</v>
      </c>
      <c r="W1330" s="1">
        <v>127523150</v>
      </c>
      <c r="X1330" s="2" t="s">
        <v>0</v>
      </c>
      <c r="Y1330" s="1">
        <v>20403704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41" t="s">
        <v>1</v>
      </c>
      <c r="AN1330" s="2" t="s">
        <v>1</v>
      </c>
      <c r="AO1330" s="141" t="s">
        <v>1</v>
      </c>
      <c r="AP1330" s="2" t="s">
        <v>1</v>
      </c>
    </row>
    <row r="1331" spans="1:42" ht="15" customHeight="1" x14ac:dyDescent="0.25">
      <c r="A1331" s="2" t="s">
        <v>690</v>
      </c>
      <c r="B1331" s="47">
        <v>44343</v>
      </c>
      <c r="C1331" s="2" t="s">
        <v>27</v>
      </c>
      <c r="D1331" s="2" t="s">
        <v>38</v>
      </c>
      <c r="E1331" s="2" t="s">
        <v>4</v>
      </c>
      <c r="F1331" s="2" t="s">
        <v>2767</v>
      </c>
      <c r="G1331" s="2" t="s">
        <v>3</v>
      </c>
      <c r="H1331" s="2" t="s">
        <v>3497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1961550891.0579998</v>
      </c>
      <c r="R1331" s="1">
        <v>0</v>
      </c>
      <c r="S1331" s="1">
        <v>1315681516.2500002</v>
      </c>
      <c r="T1331" s="1">
        <v>0</v>
      </c>
      <c r="U1331" s="2" t="s">
        <v>0</v>
      </c>
      <c r="V1331" s="1">
        <v>0</v>
      </c>
      <c r="W1331" s="1">
        <v>556783943.79999995</v>
      </c>
      <c r="X1331" s="2" t="s">
        <v>9</v>
      </c>
      <c r="Y1331" s="1">
        <v>89085431.008000001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41" t="s">
        <v>1</v>
      </c>
      <c r="AN1331" s="2" t="s">
        <v>1</v>
      </c>
      <c r="AO1331" s="141" t="s">
        <v>1</v>
      </c>
      <c r="AP1331" s="2" t="s">
        <v>1</v>
      </c>
    </row>
    <row r="1332" spans="1:42" ht="15" customHeight="1" x14ac:dyDescent="0.25">
      <c r="A1332" s="2" t="s">
        <v>691</v>
      </c>
      <c r="B1332" s="47">
        <v>44343</v>
      </c>
      <c r="C1332" s="2" t="s">
        <v>35</v>
      </c>
      <c r="D1332" s="2" t="s">
        <v>38</v>
      </c>
      <c r="E1332" s="2" t="s">
        <v>208</v>
      </c>
      <c r="F1332" s="2" t="s">
        <v>2636</v>
      </c>
      <c r="G1332" s="2" t="s">
        <v>3</v>
      </c>
      <c r="H1332" s="2" t="s">
        <v>3498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535643454.5</v>
      </c>
      <c r="R1332" s="1">
        <v>0</v>
      </c>
      <c r="S1332" s="1">
        <v>503394526.5</v>
      </c>
      <c r="T1332" s="1">
        <v>0</v>
      </c>
      <c r="U1332" s="2" t="s">
        <v>0</v>
      </c>
      <c r="V1332" s="1">
        <v>0</v>
      </c>
      <c r="W1332" s="1">
        <v>27800800</v>
      </c>
      <c r="X1332" s="2" t="s">
        <v>0</v>
      </c>
      <c r="Y1332" s="1">
        <v>4448128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41" t="s">
        <v>1</v>
      </c>
      <c r="AN1332" s="2" t="s">
        <v>1</v>
      </c>
      <c r="AO1332" s="141" t="s">
        <v>1</v>
      </c>
      <c r="AP1332" s="2" t="s">
        <v>1</v>
      </c>
    </row>
    <row r="1333" spans="1:42" ht="15" customHeight="1" x14ac:dyDescent="0.25">
      <c r="A1333" s="2" t="s">
        <v>692</v>
      </c>
      <c r="B1333" s="47">
        <v>44343</v>
      </c>
      <c r="C1333" s="2" t="s">
        <v>6</v>
      </c>
      <c r="D1333" s="2" t="s">
        <v>33</v>
      </c>
      <c r="E1333" s="2" t="s">
        <v>204</v>
      </c>
      <c r="F1333" s="2" t="s">
        <v>1545</v>
      </c>
      <c r="G1333" s="2" t="s">
        <v>3</v>
      </c>
      <c r="H1333" s="2" t="s">
        <v>3499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972</v>
      </c>
      <c r="P1333" s="2" t="s">
        <v>1001</v>
      </c>
      <c r="Q1333" s="1">
        <v>5640760</v>
      </c>
      <c r="R1333" s="1">
        <v>0</v>
      </c>
      <c r="S1333" s="1">
        <v>31000</v>
      </c>
      <c r="T1333" s="1">
        <v>4836000</v>
      </c>
      <c r="U1333" s="2" t="s">
        <v>9</v>
      </c>
      <c r="V1333" s="1">
        <v>773760</v>
      </c>
      <c r="W1333" s="1">
        <v>0</v>
      </c>
      <c r="X1333" s="2" t="s">
        <v>0</v>
      </c>
      <c r="Y1333" s="1">
        <v>0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41" t="s">
        <v>1</v>
      </c>
      <c r="AN1333" s="2" t="s">
        <v>1</v>
      </c>
      <c r="AO1333" s="141" t="s">
        <v>1</v>
      </c>
      <c r="AP1333" s="2" t="s">
        <v>1</v>
      </c>
    </row>
    <row r="1334" spans="1:42" ht="15" customHeight="1" x14ac:dyDescent="0.25">
      <c r="A1334" s="2" t="s">
        <v>693</v>
      </c>
      <c r="B1334" s="47">
        <v>44343</v>
      </c>
      <c r="C1334" s="2" t="s">
        <v>6</v>
      </c>
      <c r="D1334" s="2" t="s">
        <v>33</v>
      </c>
      <c r="E1334" s="2" t="s">
        <v>204</v>
      </c>
      <c r="F1334" s="2" t="s">
        <v>1545</v>
      </c>
      <c r="G1334" s="2" t="s">
        <v>3</v>
      </c>
      <c r="H1334" s="2" t="s">
        <v>3500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3501</v>
      </c>
      <c r="P1334" s="2" t="s">
        <v>3502</v>
      </c>
      <c r="Q1334" s="1">
        <v>62337016.5</v>
      </c>
      <c r="R1334" s="1">
        <v>0</v>
      </c>
      <c r="S1334" s="1">
        <v>61689736.5</v>
      </c>
      <c r="T1334" s="1">
        <v>558000</v>
      </c>
      <c r="U1334" s="2" t="s">
        <v>9</v>
      </c>
      <c r="V1334" s="1">
        <v>89280</v>
      </c>
      <c r="W1334" s="1">
        <v>0</v>
      </c>
      <c r="X1334" s="2" t="s">
        <v>0</v>
      </c>
      <c r="Y1334" s="1">
        <v>0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41" t="s">
        <v>1</v>
      </c>
      <c r="AN1334" s="2" t="s">
        <v>1</v>
      </c>
      <c r="AO1334" s="141" t="s">
        <v>1</v>
      </c>
      <c r="AP1334" s="2" t="s">
        <v>1</v>
      </c>
    </row>
    <row r="1335" spans="1:42" ht="15" customHeight="1" x14ac:dyDescent="0.25">
      <c r="A1335" s="2" t="s">
        <v>694</v>
      </c>
      <c r="B1335" s="47">
        <v>44343</v>
      </c>
      <c r="C1335" s="2" t="s">
        <v>6</v>
      </c>
      <c r="D1335" s="2" t="s">
        <v>33</v>
      </c>
      <c r="E1335" s="2" t="s">
        <v>204</v>
      </c>
      <c r="F1335" s="2" t="s">
        <v>1545</v>
      </c>
      <c r="G1335" s="2" t="s">
        <v>3</v>
      </c>
      <c r="H1335" s="2" t="s">
        <v>3503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275754592.5</v>
      </c>
      <c r="R1335" s="1">
        <v>0</v>
      </c>
      <c r="S1335" s="1">
        <v>199884836</v>
      </c>
      <c r="T1335" s="1">
        <v>0</v>
      </c>
      <c r="U1335" s="2" t="s">
        <v>0</v>
      </c>
      <c r="V1335" s="1">
        <v>0</v>
      </c>
      <c r="W1335" s="1">
        <v>65404962.5</v>
      </c>
      <c r="X1335" s="2" t="s">
        <v>9</v>
      </c>
      <c r="Y1335" s="1">
        <v>10464794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41" t="s">
        <v>1</v>
      </c>
      <c r="AN1335" s="2" t="s">
        <v>1</v>
      </c>
      <c r="AO1335" s="141" t="s">
        <v>1</v>
      </c>
      <c r="AP1335" s="2" t="s">
        <v>1</v>
      </c>
    </row>
    <row r="1336" spans="1:42" ht="15" customHeight="1" x14ac:dyDescent="0.25">
      <c r="A1336" s="2" t="s">
        <v>695</v>
      </c>
      <c r="B1336" s="47">
        <v>44343</v>
      </c>
      <c r="C1336" s="2" t="s">
        <v>6</v>
      </c>
      <c r="D1336" s="2" t="s">
        <v>33</v>
      </c>
      <c r="E1336" s="2" t="s">
        <v>204</v>
      </c>
      <c r="F1336" s="2" t="s">
        <v>1545</v>
      </c>
      <c r="G1336" s="2" t="s">
        <v>3</v>
      </c>
      <c r="H1336" s="2" t="s">
        <v>3504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71560418.599999994</v>
      </c>
      <c r="R1336" s="1">
        <v>0</v>
      </c>
      <c r="S1336" s="1">
        <v>52096709</v>
      </c>
      <c r="T1336" s="1">
        <v>0</v>
      </c>
      <c r="U1336" s="2" t="s">
        <v>0</v>
      </c>
      <c r="V1336" s="1">
        <v>0</v>
      </c>
      <c r="W1336" s="1">
        <v>16779060</v>
      </c>
      <c r="X1336" s="2" t="s">
        <v>9</v>
      </c>
      <c r="Y1336" s="1">
        <v>2684649.6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41" t="s">
        <v>1</v>
      </c>
      <c r="AN1336" s="2" t="s">
        <v>1</v>
      </c>
      <c r="AO1336" s="141" t="s">
        <v>1</v>
      </c>
      <c r="AP1336" s="2" t="s">
        <v>1</v>
      </c>
    </row>
    <row r="1337" spans="1:42" ht="15" customHeight="1" x14ac:dyDescent="0.25">
      <c r="A1337" s="2" t="s">
        <v>696</v>
      </c>
      <c r="B1337" s="47">
        <v>44343</v>
      </c>
      <c r="C1337" s="2" t="s">
        <v>6</v>
      </c>
      <c r="D1337" s="2" t="s">
        <v>33</v>
      </c>
      <c r="E1337" s="2" t="s">
        <v>204</v>
      </c>
      <c r="F1337" s="2" t="s">
        <v>1545</v>
      </c>
      <c r="G1337" s="2" t="s">
        <v>3</v>
      </c>
      <c r="H1337" s="2" t="s">
        <v>3505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1983307218.2400002</v>
      </c>
      <c r="R1337" s="1">
        <v>0</v>
      </c>
      <c r="S1337" s="1">
        <v>1511846212.5</v>
      </c>
      <c r="T1337" s="1">
        <v>0</v>
      </c>
      <c r="U1337" s="2" t="s">
        <v>0</v>
      </c>
      <c r="V1337" s="1">
        <v>0</v>
      </c>
      <c r="W1337" s="1">
        <v>406431901.5</v>
      </c>
      <c r="X1337" s="2" t="s">
        <v>9</v>
      </c>
      <c r="Y1337" s="1">
        <v>65029104.240000002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41" t="s">
        <v>1</v>
      </c>
      <c r="AN1337" s="2" t="s">
        <v>1</v>
      </c>
      <c r="AO1337" s="141" t="s">
        <v>1</v>
      </c>
      <c r="AP1337" s="2" t="s">
        <v>1</v>
      </c>
    </row>
    <row r="1338" spans="1:42" ht="15" customHeight="1" x14ac:dyDescent="0.25">
      <c r="A1338" s="2" t="s">
        <v>697</v>
      </c>
      <c r="B1338" s="47">
        <v>44343</v>
      </c>
      <c r="C1338" s="2" t="s">
        <v>27</v>
      </c>
      <c r="D1338" s="2" t="s">
        <v>33</v>
      </c>
      <c r="E1338" s="2" t="s">
        <v>32</v>
      </c>
      <c r="F1338" s="2" t="s">
        <v>2916</v>
      </c>
      <c r="G1338" s="2" t="s">
        <v>3</v>
      </c>
      <c r="H1338" s="2" t="s">
        <v>3506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103568923</v>
      </c>
      <c r="R1338" s="1">
        <v>0</v>
      </c>
      <c r="S1338" s="1">
        <v>43846555</v>
      </c>
      <c r="T1338" s="1">
        <v>0</v>
      </c>
      <c r="U1338" s="2" t="s">
        <v>0</v>
      </c>
      <c r="V1338" s="1">
        <v>0</v>
      </c>
      <c r="W1338" s="1">
        <v>51484800</v>
      </c>
      <c r="X1338" s="2" t="s">
        <v>9</v>
      </c>
      <c r="Y1338" s="1">
        <v>8237568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41" t="s">
        <v>1</v>
      </c>
      <c r="AN1338" s="2" t="s">
        <v>1</v>
      </c>
      <c r="AO1338" s="141" t="s">
        <v>1</v>
      </c>
      <c r="AP1338" s="2" t="s">
        <v>1</v>
      </c>
    </row>
    <row r="1339" spans="1:42" ht="15" customHeight="1" x14ac:dyDescent="0.25">
      <c r="A1339" s="2" t="s">
        <v>698</v>
      </c>
      <c r="B1339" s="47">
        <v>44343</v>
      </c>
      <c r="C1339" s="2" t="s">
        <v>27</v>
      </c>
      <c r="D1339" s="2" t="s">
        <v>33</v>
      </c>
      <c r="E1339" s="2" t="s">
        <v>32</v>
      </c>
      <c r="F1339" s="2" t="s">
        <v>3222</v>
      </c>
      <c r="G1339" s="2" t="s">
        <v>3</v>
      </c>
      <c r="H1339" s="2" t="s">
        <v>3507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2452</v>
      </c>
      <c r="P1339" s="2" t="s">
        <v>2453</v>
      </c>
      <c r="Q1339" s="1">
        <v>75482710.327199996</v>
      </c>
      <c r="R1339" s="1">
        <v>0</v>
      </c>
      <c r="S1339" s="1">
        <v>30599367.5</v>
      </c>
      <c r="T1339" s="1">
        <v>38692536.920000002</v>
      </c>
      <c r="U1339" s="2" t="s">
        <v>9</v>
      </c>
      <c r="V1339" s="1">
        <v>6190805.9072000002</v>
      </c>
      <c r="W1339" s="1">
        <v>0</v>
      </c>
      <c r="X1339" s="2" t="s">
        <v>0</v>
      </c>
      <c r="Y1339" s="1">
        <v>0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41" t="s">
        <v>1</v>
      </c>
      <c r="AN1339" s="2" t="s">
        <v>1</v>
      </c>
      <c r="AO1339" s="141" t="s">
        <v>1</v>
      </c>
      <c r="AP1339" s="2" t="s">
        <v>1</v>
      </c>
    </row>
    <row r="1340" spans="1:42" ht="15" customHeight="1" x14ac:dyDescent="0.25">
      <c r="A1340" s="2" t="s">
        <v>699</v>
      </c>
      <c r="B1340" s="47">
        <v>44343</v>
      </c>
      <c r="C1340" s="2" t="s">
        <v>27</v>
      </c>
      <c r="D1340" s="2" t="s">
        <v>33</v>
      </c>
      <c r="E1340" s="2" t="s">
        <v>32</v>
      </c>
      <c r="F1340" s="2" t="s">
        <v>2916</v>
      </c>
      <c r="G1340" s="2" t="s">
        <v>3</v>
      </c>
      <c r="H1340" s="2" t="s">
        <v>3508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621589319.77719998</v>
      </c>
      <c r="R1340" s="1">
        <v>0</v>
      </c>
      <c r="S1340" s="1">
        <v>432467450.25000006</v>
      </c>
      <c r="T1340" s="1">
        <v>0</v>
      </c>
      <c r="U1340" s="2" t="s">
        <v>0</v>
      </c>
      <c r="V1340" s="1">
        <v>0</v>
      </c>
      <c r="W1340" s="1">
        <v>163036094.42000002</v>
      </c>
      <c r="X1340" s="2" t="s">
        <v>9</v>
      </c>
      <c r="Y1340" s="1">
        <v>26085775.1072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41" t="s">
        <v>1</v>
      </c>
      <c r="AN1340" s="2" t="s">
        <v>1</v>
      </c>
      <c r="AO1340" s="141" t="s">
        <v>1</v>
      </c>
      <c r="AP1340" s="2" t="s">
        <v>1</v>
      </c>
    </row>
    <row r="1341" spans="1:42" ht="15" customHeight="1" x14ac:dyDescent="0.25">
      <c r="A1341" s="2" t="s">
        <v>700</v>
      </c>
      <c r="B1341" s="47">
        <v>44343</v>
      </c>
      <c r="C1341" s="2" t="s">
        <v>27</v>
      </c>
      <c r="D1341" s="2" t="s">
        <v>33</v>
      </c>
      <c r="E1341" s="2" t="s">
        <v>32</v>
      </c>
      <c r="F1341" s="2" t="s">
        <v>3222</v>
      </c>
      <c r="G1341" s="2" t="s">
        <v>3</v>
      </c>
      <c r="H1341" s="2" t="s">
        <v>3509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2468</v>
      </c>
      <c r="P1341" s="2" t="s">
        <v>2469</v>
      </c>
      <c r="Q1341" s="1">
        <v>12317350</v>
      </c>
      <c r="R1341" s="1">
        <v>0</v>
      </c>
      <c r="S1341" s="1">
        <v>12317350</v>
      </c>
      <c r="T1341" s="1">
        <v>0</v>
      </c>
      <c r="U1341" s="2" t="s">
        <v>0</v>
      </c>
      <c r="V1341" s="1">
        <v>0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41" t="s">
        <v>1</v>
      </c>
      <c r="AN1341" s="2" t="s">
        <v>1</v>
      </c>
      <c r="AO1341" s="141" t="s">
        <v>1</v>
      </c>
      <c r="AP1341" s="2" t="s">
        <v>1</v>
      </c>
    </row>
    <row r="1342" spans="1:42" ht="15" customHeight="1" x14ac:dyDescent="0.25">
      <c r="A1342" s="2" t="s">
        <v>701</v>
      </c>
      <c r="B1342" s="47">
        <v>44343</v>
      </c>
      <c r="C1342" s="2" t="s">
        <v>27</v>
      </c>
      <c r="D1342" s="2" t="s">
        <v>33</v>
      </c>
      <c r="E1342" s="2" t="s">
        <v>32</v>
      </c>
      <c r="F1342" s="2" t="s">
        <v>3222</v>
      </c>
      <c r="G1342" s="2" t="s">
        <v>3</v>
      </c>
      <c r="H1342" s="2" t="s">
        <v>3510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2468</v>
      </c>
      <c r="P1342" s="2" t="s">
        <v>2469</v>
      </c>
      <c r="Q1342" s="1">
        <v>3160000</v>
      </c>
      <c r="R1342" s="1">
        <v>0</v>
      </c>
      <c r="S1342" s="1">
        <v>3160000</v>
      </c>
      <c r="T1342" s="1">
        <v>0</v>
      </c>
      <c r="U1342" s="2" t="s">
        <v>0</v>
      </c>
      <c r="V1342" s="1">
        <v>0</v>
      </c>
      <c r="W1342" s="1">
        <v>0</v>
      </c>
      <c r="X1342" s="2" t="s">
        <v>0</v>
      </c>
      <c r="Y1342" s="1">
        <v>0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41" t="s">
        <v>1</v>
      </c>
      <c r="AN1342" s="2" t="s">
        <v>1</v>
      </c>
      <c r="AO1342" s="141" t="s">
        <v>1</v>
      </c>
      <c r="AP1342" s="2" t="s">
        <v>1</v>
      </c>
    </row>
    <row r="1343" spans="1:42" ht="15" customHeight="1" x14ac:dyDescent="0.25">
      <c r="A1343" s="2" t="s">
        <v>702</v>
      </c>
      <c r="B1343" s="47">
        <v>44343</v>
      </c>
      <c r="C1343" s="2" t="s">
        <v>27</v>
      </c>
      <c r="D1343" s="2" t="s">
        <v>33</v>
      </c>
      <c r="E1343" s="2" t="s">
        <v>32</v>
      </c>
      <c r="F1343" s="2" t="s">
        <v>2916</v>
      </c>
      <c r="G1343" s="2" t="s">
        <v>3</v>
      </c>
      <c r="H1343" s="2" t="s">
        <v>3511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975727687.49839997</v>
      </c>
      <c r="R1343" s="1">
        <v>0</v>
      </c>
      <c r="S1343" s="1">
        <v>636884098.5</v>
      </c>
      <c r="T1343" s="1">
        <v>0</v>
      </c>
      <c r="U1343" s="2" t="s">
        <v>0</v>
      </c>
      <c r="V1343" s="1">
        <v>0</v>
      </c>
      <c r="W1343" s="1">
        <v>292106542.24000001</v>
      </c>
      <c r="X1343" s="2" t="s">
        <v>9</v>
      </c>
      <c r="Y1343" s="1">
        <v>46737046.758399993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41" t="s">
        <v>1</v>
      </c>
      <c r="AN1343" s="2" t="s">
        <v>1</v>
      </c>
      <c r="AO1343" s="141" t="s">
        <v>1</v>
      </c>
      <c r="AP1343" s="2" t="s">
        <v>1</v>
      </c>
    </row>
    <row r="1344" spans="1:42" ht="15" customHeight="1" x14ac:dyDescent="0.25">
      <c r="A1344" s="2" t="s">
        <v>703</v>
      </c>
      <c r="B1344" s="47">
        <v>44343</v>
      </c>
      <c r="C1344" s="2" t="s">
        <v>27</v>
      </c>
      <c r="D1344" s="2" t="s">
        <v>33</v>
      </c>
      <c r="E1344" s="2" t="s">
        <v>32</v>
      </c>
      <c r="F1344" s="2" t="s">
        <v>3222</v>
      </c>
      <c r="G1344" s="2" t="s">
        <v>3</v>
      </c>
      <c r="H1344" s="2" t="s">
        <v>3512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1129</v>
      </c>
      <c r="P1344" s="2" t="s">
        <v>1130</v>
      </c>
      <c r="Q1344" s="1">
        <v>98208000</v>
      </c>
      <c r="R1344" s="1">
        <v>0</v>
      </c>
      <c r="S1344" s="1">
        <v>98208000</v>
      </c>
      <c r="T1344" s="1">
        <v>0</v>
      </c>
      <c r="U1344" s="2" t="s">
        <v>0</v>
      </c>
      <c r="V1344" s="1">
        <v>0</v>
      </c>
      <c r="W1344" s="1">
        <v>0</v>
      </c>
      <c r="X1344" s="2" t="s">
        <v>0</v>
      </c>
      <c r="Y1344" s="1">
        <v>0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41" t="s">
        <v>1</v>
      </c>
      <c r="AN1344" s="2" t="s">
        <v>1</v>
      </c>
      <c r="AO1344" s="141" t="s">
        <v>1</v>
      </c>
      <c r="AP1344" s="2" t="s">
        <v>1</v>
      </c>
    </row>
    <row r="1345" spans="1:42" ht="15" customHeight="1" x14ac:dyDescent="0.25">
      <c r="A1345" s="2" t="s">
        <v>704</v>
      </c>
      <c r="B1345" s="47">
        <v>44343</v>
      </c>
      <c r="C1345" s="2" t="s">
        <v>27</v>
      </c>
      <c r="D1345" s="2" t="s">
        <v>33</v>
      </c>
      <c r="E1345" s="2" t="s">
        <v>32</v>
      </c>
      <c r="F1345" s="2" t="s">
        <v>2916</v>
      </c>
      <c r="G1345" s="2" t="s">
        <v>3</v>
      </c>
      <c r="H1345" s="2" t="s">
        <v>3513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2</v>
      </c>
      <c r="P1345" s="2" t="s">
        <v>1</v>
      </c>
      <c r="Q1345" s="1">
        <v>84167794</v>
      </c>
      <c r="R1345" s="1">
        <v>0</v>
      </c>
      <c r="S1345" s="1">
        <v>72466410</v>
      </c>
      <c r="T1345" s="1">
        <v>0</v>
      </c>
      <c r="U1345" s="2" t="s">
        <v>0</v>
      </c>
      <c r="V1345" s="1">
        <v>0</v>
      </c>
      <c r="W1345" s="1">
        <v>10087400</v>
      </c>
      <c r="X1345" s="2" t="s">
        <v>9</v>
      </c>
      <c r="Y1345" s="1">
        <v>1613984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41" t="s">
        <v>1</v>
      </c>
      <c r="AN1345" s="2" t="s">
        <v>1</v>
      </c>
      <c r="AO1345" s="141" t="s">
        <v>1</v>
      </c>
      <c r="AP1345" s="2" t="s">
        <v>1</v>
      </c>
    </row>
    <row r="1346" spans="1:42" ht="15" customHeight="1" x14ac:dyDescent="0.25">
      <c r="A1346" s="2" t="s">
        <v>705</v>
      </c>
      <c r="B1346" s="47">
        <v>44343</v>
      </c>
      <c r="C1346" s="2" t="s">
        <v>27</v>
      </c>
      <c r="D1346" s="2" t="s">
        <v>33</v>
      </c>
      <c r="E1346" s="2" t="s">
        <v>32</v>
      </c>
      <c r="F1346" s="2" t="s">
        <v>3222</v>
      </c>
      <c r="G1346" s="2" t="s">
        <v>3</v>
      </c>
      <c r="H1346" s="2" t="s">
        <v>3514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960</v>
      </c>
      <c r="P1346" s="2" t="s">
        <v>961</v>
      </c>
      <c r="Q1346" s="1">
        <v>13382000</v>
      </c>
      <c r="R1346" s="1">
        <v>0</v>
      </c>
      <c r="S1346" s="1">
        <v>13382000</v>
      </c>
      <c r="T1346" s="1">
        <v>0</v>
      </c>
      <c r="U1346" s="2" t="s">
        <v>0</v>
      </c>
      <c r="V1346" s="1">
        <v>0</v>
      </c>
      <c r="W1346" s="1">
        <v>0</v>
      </c>
      <c r="X1346" s="2" t="s">
        <v>0</v>
      </c>
      <c r="Y1346" s="1">
        <v>0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41" t="s">
        <v>1</v>
      </c>
      <c r="AN1346" s="2" t="s">
        <v>1</v>
      </c>
      <c r="AO1346" s="141" t="s">
        <v>1</v>
      </c>
      <c r="AP1346" s="2" t="s">
        <v>1</v>
      </c>
    </row>
    <row r="1347" spans="1:42" ht="15" customHeight="1" x14ac:dyDescent="0.25">
      <c r="A1347" s="2" t="s">
        <v>706</v>
      </c>
      <c r="B1347" s="47">
        <v>44343</v>
      </c>
      <c r="C1347" s="2" t="s">
        <v>27</v>
      </c>
      <c r="D1347" s="2" t="s">
        <v>33</v>
      </c>
      <c r="E1347" s="2" t="s">
        <v>32</v>
      </c>
      <c r="F1347" s="2" t="s">
        <v>2916</v>
      </c>
      <c r="G1347" s="2" t="s">
        <v>3</v>
      </c>
      <c r="H1347" s="2" t="s">
        <v>3515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109961974.59999999</v>
      </c>
      <c r="R1347" s="1">
        <v>0</v>
      </c>
      <c r="S1347" s="1">
        <v>75071425</v>
      </c>
      <c r="T1347" s="1">
        <v>0</v>
      </c>
      <c r="U1347" s="2" t="s">
        <v>0</v>
      </c>
      <c r="V1347" s="1">
        <v>0</v>
      </c>
      <c r="W1347" s="1">
        <v>30078060</v>
      </c>
      <c r="X1347" s="2" t="s">
        <v>0</v>
      </c>
      <c r="Y1347" s="1">
        <v>4812489.5999999996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41" t="s">
        <v>1</v>
      </c>
      <c r="AN1347" s="2" t="s">
        <v>1</v>
      </c>
      <c r="AO1347" s="141" t="s">
        <v>1</v>
      </c>
      <c r="AP1347" s="2" t="s">
        <v>1</v>
      </c>
    </row>
    <row r="1348" spans="1:42" ht="15" customHeight="1" x14ac:dyDescent="0.25">
      <c r="A1348" s="2" t="s">
        <v>707</v>
      </c>
      <c r="B1348" s="47">
        <v>44343</v>
      </c>
      <c r="C1348" s="2" t="s">
        <v>6</v>
      </c>
      <c r="D1348" s="2" t="s">
        <v>26</v>
      </c>
      <c r="E1348" s="2" t="s">
        <v>198</v>
      </c>
      <c r="F1348" s="2" t="s">
        <v>2929</v>
      </c>
      <c r="G1348" s="2" t="s">
        <v>3</v>
      </c>
      <c r="H1348" s="2" t="s">
        <v>3516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756</v>
      </c>
      <c r="P1348" s="2" t="s">
        <v>1415</v>
      </c>
      <c r="Q1348" s="1">
        <v>747324681.88999999</v>
      </c>
      <c r="R1348" s="1">
        <v>0</v>
      </c>
      <c r="S1348" s="1">
        <v>550461418</v>
      </c>
      <c r="T1348" s="1">
        <v>169709710.25</v>
      </c>
      <c r="U1348" s="2" t="s">
        <v>9</v>
      </c>
      <c r="V1348" s="1">
        <v>27153553.640000001</v>
      </c>
      <c r="W1348" s="1">
        <v>0</v>
      </c>
      <c r="X1348" s="2" t="s">
        <v>0</v>
      </c>
      <c r="Y1348" s="1">
        <v>0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41" t="s">
        <v>1</v>
      </c>
      <c r="AN1348" s="2" t="s">
        <v>1</v>
      </c>
      <c r="AO1348" s="141" t="s">
        <v>1</v>
      </c>
      <c r="AP1348" s="2" t="s">
        <v>1</v>
      </c>
    </row>
    <row r="1349" spans="1:42" ht="15" customHeight="1" x14ac:dyDescent="0.25">
      <c r="A1349" s="2" t="s">
        <v>708</v>
      </c>
      <c r="B1349" s="47">
        <v>44343</v>
      </c>
      <c r="C1349" s="2" t="s">
        <v>6</v>
      </c>
      <c r="D1349" s="2" t="s">
        <v>26</v>
      </c>
      <c r="E1349" s="2" t="s">
        <v>198</v>
      </c>
      <c r="F1349" s="2" t="s">
        <v>2929</v>
      </c>
      <c r="G1349" s="2" t="s">
        <v>3</v>
      </c>
      <c r="H1349" s="2" t="s">
        <v>3517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760</v>
      </c>
      <c r="P1349" s="2" t="s">
        <v>971</v>
      </c>
      <c r="Q1349" s="1">
        <v>93569824</v>
      </c>
      <c r="R1349" s="1">
        <v>0</v>
      </c>
      <c r="S1349" s="1">
        <v>4950000</v>
      </c>
      <c r="T1349" s="1">
        <v>76396400</v>
      </c>
      <c r="U1349" s="2" t="s">
        <v>9</v>
      </c>
      <c r="V1349" s="1">
        <v>12223424</v>
      </c>
      <c r="W1349" s="1">
        <v>0</v>
      </c>
      <c r="X1349" s="2" t="s">
        <v>0</v>
      </c>
      <c r="Y1349" s="1">
        <v>0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41" t="s">
        <v>1</v>
      </c>
      <c r="AN1349" s="2" t="s">
        <v>1</v>
      </c>
      <c r="AO1349" s="141" t="s">
        <v>1</v>
      </c>
      <c r="AP1349" s="2" t="s">
        <v>1</v>
      </c>
    </row>
    <row r="1350" spans="1:42" ht="15" customHeight="1" x14ac:dyDescent="0.25">
      <c r="A1350" s="2" t="s">
        <v>709</v>
      </c>
      <c r="B1350" s="47">
        <v>44343</v>
      </c>
      <c r="C1350" s="2" t="s">
        <v>6</v>
      </c>
      <c r="D1350" s="2" t="s">
        <v>26</v>
      </c>
      <c r="E1350" s="2" t="s">
        <v>198</v>
      </c>
      <c r="F1350" s="2" t="s">
        <v>2929</v>
      </c>
      <c r="G1350" s="2" t="s">
        <v>3</v>
      </c>
      <c r="H1350" s="2" t="s">
        <v>3518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1540</v>
      </c>
      <c r="P1350" s="2" t="s">
        <v>3519</v>
      </c>
      <c r="Q1350" s="1">
        <v>49091321</v>
      </c>
      <c r="R1350" s="1">
        <v>0</v>
      </c>
      <c r="S1350" s="1">
        <v>49091321</v>
      </c>
      <c r="T1350" s="1">
        <v>0</v>
      </c>
      <c r="U1350" s="2" t="s">
        <v>0</v>
      </c>
      <c r="V1350" s="1">
        <v>0</v>
      </c>
      <c r="W1350" s="1">
        <v>0</v>
      </c>
      <c r="X1350" s="2" t="s">
        <v>0</v>
      </c>
      <c r="Y1350" s="1">
        <v>0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41" t="s">
        <v>1</v>
      </c>
      <c r="AN1350" s="2" t="s">
        <v>1</v>
      </c>
      <c r="AO1350" s="141" t="s">
        <v>1</v>
      </c>
      <c r="AP1350" s="2" t="s">
        <v>1</v>
      </c>
    </row>
    <row r="1351" spans="1:42" ht="15" customHeight="1" x14ac:dyDescent="0.25">
      <c r="A1351" s="2" t="s">
        <v>710</v>
      </c>
      <c r="B1351" s="47">
        <v>44343</v>
      </c>
      <c r="C1351" s="2" t="s">
        <v>6</v>
      </c>
      <c r="D1351" s="2" t="s">
        <v>26</v>
      </c>
      <c r="E1351" s="2" t="s">
        <v>198</v>
      </c>
      <c r="F1351" s="2" t="s">
        <v>2929</v>
      </c>
      <c r="G1351" s="2" t="s">
        <v>3</v>
      </c>
      <c r="H1351" s="2" t="s">
        <v>3520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1750698916.3599999</v>
      </c>
      <c r="R1351" s="1">
        <v>0</v>
      </c>
      <c r="S1351" s="1">
        <v>1323201453</v>
      </c>
      <c r="T1351" s="1">
        <v>0</v>
      </c>
      <c r="U1351" s="2" t="s">
        <v>0</v>
      </c>
      <c r="V1351" s="1">
        <v>0</v>
      </c>
      <c r="W1351" s="1">
        <v>368532296</v>
      </c>
      <c r="X1351" s="2" t="s">
        <v>0</v>
      </c>
      <c r="Y1351" s="1">
        <v>58965167.359999999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41" t="s">
        <v>1</v>
      </c>
      <c r="AN1351" s="2" t="s">
        <v>1</v>
      </c>
      <c r="AO1351" s="141" t="s">
        <v>1</v>
      </c>
      <c r="AP1351" s="2" t="s">
        <v>1</v>
      </c>
    </row>
    <row r="1352" spans="1:42" ht="15" customHeight="1" x14ac:dyDescent="0.25">
      <c r="A1352" s="2" t="s">
        <v>711</v>
      </c>
      <c r="B1352" s="47">
        <v>44343</v>
      </c>
      <c r="C1352" s="2" t="s">
        <v>6</v>
      </c>
      <c r="D1352" s="2" t="s">
        <v>26</v>
      </c>
      <c r="E1352" s="2" t="s">
        <v>198</v>
      </c>
      <c r="F1352" s="2" t="s">
        <v>2929</v>
      </c>
      <c r="G1352" s="2" t="s">
        <v>3</v>
      </c>
      <c r="H1352" s="2" t="s">
        <v>3521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</v>
      </c>
      <c r="P1352" s="2" t="s">
        <v>1</v>
      </c>
      <c r="Q1352" s="1">
        <v>810622021.60000002</v>
      </c>
      <c r="R1352" s="1">
        <v>0</v>
      </c>
      <c r="S1352" s="1">
        <v>623452109.5</v>
      </c>
      <c r="T1352" s="1">
        <v>0</v>
      </c>
      <c r="U1352" s="2" t="s">
        <v>0</v>
      </c>
      <c r="V1352" s="1">
        <v>0</v>
      </c>
      <c r="W1352" s="1">
        <v>161353372.5</v>
      </c>
      <c r="X1352" s="2" t="s">
        <v>0</v>
      </c>
      <c r="Y1352" s="1">
        <v>25816539.600000001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41" t="s">
        <v>1</v>
      </c>
      <c r="AN1352" s="2" t="s">
        <v>1</v>
      </c>
      <c r="AO1352" s="141" t="s">
        <v>1</v>
      </c>
      <c r="AP1352" s="2" t="s">
        <v>1</v>
      </c>
    </row>
    <row r="1353" spans="1:42" ht="15" customHeight="1" x14ac:dyDescent="0.25">
      <c r="A1353" s="2" t="s">
        <v>712</v>
      </c>
      <c r="B1353" s="47">
        <v>44343</v>
      </c>
      <c r="C1353" s="2" t="s">
        <v>6</v>
      </c>
      <c r="D1353" s="2" t="s">
        <v>26</v>
      </c>
      <c r="E1353" s="2" t="s">
        <v>198</v>
      </c>
      <c r="F1353" s="2" t="s">
        <v>2929</v>
      </c>
      <c r="G1353" s="2" t="s">
        <v>3</v>
      </c>
      <c r="H1353" s="2" t="s">
        <v>3522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2</v>
      </c>
      <c r="P1353" s="2" t="s">
        <v>1</v>
      </c>
      <c r="Q1353" s="1">
        <v>266866565.28</v>
      </c>
      <c r="R1353" s="1">
        <v>0</v>
      </c>
      <c r="S1353" s="1">
        <v>238022402</v>
      </c>
      <c r="T1353" s="1">
        <v>0</v>
      </c>
      <c r="U1353" s="2" t="s">
        <v>0</v>
      </c>
      <c r="V1353" s="1">
        <v>0</v>
      </c>
      <c r="W1353" s="1">
        <v>24865658</v>
      </c>
      <c r="X1353" s="2" t="s">
        <v>0</v>
      </c>
      <c r="Y1353" s="1">
        <v>3978505.2800000003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41" t="s">
        <v>1</v>
      </c>
      <c r="AN1353" s="2" t="s">
        <v>1</v>
      </c>
      <c r="AO1353" s="141" t="s">
        <v>1</v>
      </c>
      <c r="AP1353" s="2" t="s">
        <v>1</v>
      </c>
    </row>
    <row r="1354" spans="1:42" ht="15" customHeight="1" x14ac:dyDescent="0.25">
      <c r="A1354" s="2" t="s">
        <v>713</v>
      </c>
      <c r="B1354" s="47">
        <v>44343</v>
      </c>
      <c r="C1354" s="2" t="s">
        <v>27</v>
      </c>
      <c r="D1354" s="2" t="s">
        <v>26</v>
      </c>
      <c r="E1354" s="2" t="s">
        <v>251</v>
      </c>
      <c r="F1354" s="2" t="s">
        <v>2347</v>
      </c>
      <c r="G1354" s="2" t="s">
        <v>3</v>
      </c>
      <c r="H1354" s="2" t="s">
        <v>3523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93971566.039999992</v>
      </c>
      <c r="R1354" s="1">
        <v>0</v>
      </c>
      <c r="S1354" s="1">
        <v>44215997.5</v>
      </c>
      <c r="T1354" s="1">
        <v>0</v>
      </c>
      <c r="U1354" s="2" t="s">
        <v>0</v>
      </c>
      <c r="V1354" s="1">
        <v>0</v>
      </c>
      <c r="W1354" s="1">
        <v>42892731.5</v>
      </c>
      <c r="X1354" s="2" t="s">
        <v>9</v>
      </c>
      <c r="Y1354" s="1">
        <v>6862837.04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41" t="s">
        <v>1</v>
      </c>
      <c r="AN1354" s="2" t="s">
        <v>1</v>
      </c>
      <c r="AO1354" s="141" t="s">
        <v>1</v>
      </c>
      <c r="AP1354" s="2" t="s">
        <v>1</v>
      </c>
    </row>
    <row r="1355" spans="1:42" ht="15" customHeight="1" x14ac:dyDescent="0.25">
      <c r="A1355" s="2" t="s">
        <v>714</v>
      </c>
      <c r="B1355" s="47">
        <v>44343</v>
      </c>
      <c r="C1355" s="2" t="s">
        <v>6</v>
      </c>
      <c r="D1355" s="2" t="s">
        <v>24</v>
      </c>
      <c r="E1355" s="2" t="s">
        <v>194</v>
      </c>
      <c r="F1355" s="2" t="s">
        <v>1209</v>
      </c>
      <c r="G1355" s="2" t="s">
        <v>3</v>
      </c>
      <c r="H1355" s="2" t="s">
        <v>3524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2110628354.5799999</v>
      </c>
      <c r="R1355" s="1">
        <v>0</v>
      </c>
      <c r="S1355" s="1">
        <v>1680535893.5</v>
      </c>
      <c r="T1355" s="1">
        <v>0</v>
      </c>
      <c r="U1355" s="2" t="s">
        <v>0</v>
      </c>
      <c r="V1355" s="1">
        <v>0</v>
      </c>
      <c r="W1355" s="1">
        <v>370769363</v>
      </c>
      <c r="X1355" s="2" t="s">
        <v>0</v>
      </c>
      <c r="Y1355" s="1">
        <v>59323098.079999991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41" t="s">
        <v>1</v>
      </c>
      <c r="AN1355" s="2" t="s">
        <v>1</v>
      </c>
      <c r="AO1355" s="141" t="s">
        <v>1</v>
      </c>
      <c r="AP1355" s="2" t="s">
        <v>1</v>
      </c>
    </row>
    <row r="1356" spans="1:42" ht="15" customHeight="1" x14ac:dyDescent="0.25">
      <c r="A1356" s="2" t="s">
        <v>715</v>
      </c>
      <c r="B1356" s="47">
        <v>44343</v>
      </c>
      <c r="C1356" s="2" t="s">
        <v>27</v>
      </c>
      <c r="D1356" s="2" t="s">
        <v>24</v>
      </c>
      <c r="E1356" s="2" t="s">
        <v>356</v>
      </c>
      <c r="F1356" s="2" t="s">
        <v>3525</v>
      </c>
      <c r="G1356" s="2" t="s">
        <v>3</v>
      </c>
      <c r="H1356" s="2" t="s">
        <v>3526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</v>
      </c>
      <c r="P1356" s="2" t="s">
        <v>1</v>
      </c>
      <c r="Q1356" s="1">
        <v>1323166204.4584002</v>
      </c>
      <c r="R1356" s="1">
        <v>0</v>
      </c>
      <c r="S1356" s="1">
        <v>804539660.5</v>
      </c>
      <c r="T1356" s="1">
        <v>0</v>
      </c>
      <c r="U1356" s="2" t="s">
        <v>0</v>
      </c>
      <c r="V1356" s="1">
        <v>0</v>
      </c>
      <c r="W1356" s="1">
        <v>447091848.24000001</v>
      </c>
      <c r="X1356" s="2" t="s">
        <v>0</v>
      </c>
      <c r="Y1356" s="1">
        <v>71534695.718400002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41" t="s">
        <v>1</v>
      </c>
      <c r="AN1356" s="2" t="s">
        <v>1</v>
      </c>
      <c r="AO1356" s="141" t="s">
        <v>1</v>
      </c>
      <c r="AP1356" s="2" t="s">
        <v>1</v>
      </c>
    </row>
    <row r="1357" spans="1:42" ht="15" customHeight="1" x14ac:dyDescent="0.25">
      <c r="A1357" s="2" t="s">
        <v>716</v>
      </c>
      <c r="B1357" s="47">
        <v>44343</v>
      </c>
      <c r="C1357" s="2" t="s">
        <v>6</v>
      </c>
      <c r="D1357" s="2" t="s">
        <v>22</v>
      </c>
      <c r="E1357" s="2" t="s">
        <v>192</v>
      </c>
      <c r="F1357" s="2" t="s">
        <v>1057</v>
      </c>
      <c r="G1357" s="2" t="s">
        <v>13</v>
      </c>
      <c r="H1357" s="2" t="s">
        <v>1</v>
      </c>
      <c r="I1357" s="1" t="s">
        <v>1142</v>
      </c>
      <c r="J1357" s="1" t="s">
        <v>1</v>
      </c>
      <c r="K1357" s="1" t="s">
        <v>3527</v>
      </c>
      <c r="L1357" s="1" t="s">
        <v>3463</v>
      </c>
      <c r="M1357" s="1">
        <v>12537875.6</v>
      </c>
      <c r="N1357" s="2" t="s">
        <v>12</v>
      </c>
      <c r="O1357" s="2" t="s">
        <v>3528</v>
      </c>
      <c r="P1357" s="2" t="s">
        <v>3529</v>
      </c>
      <c r="Q1357" s="1">
        <v>-2154500</v>
      </c>
      <c r="R1357" s="1">
        <v>0</v>
      </c>
      <c r="S1357" s="1">
        <v>-2154500</v>
      </c>
      <c r="T1357" s="1">
        <v>0</v>
      </c>
      <c r="U1357" s="2" t="s">
        <v>0</v>
      </c>
      <c r="V1357" s="1">
        <v>0</v>
      </c>
      <c r="W1357" s="1">
        <v>0</v>
      </c>
      <c r="X1357" s="2" t="s">
        <v>0</v>
      </c>
      <c r="Y1357" s="1">
        <v>0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41" t="s">
        <v>1</v>
      </c>
      <c r="AN1357" s="2" t="s">
        <v>1</v>
      </c>
      <c r="AO1357" s="141" t="s">
        <v>1</v>
      </c>
      <c r="AP1357" s="2" t="s">
        <v>1</v>
      </c>
    </row>
    <row r="1358" spans="1:42" ht="15" customHeight="1" x14ac:dyDescent="0.25">
      <c r="A1358" s="2" t="s">
        <v>717</v>
      </c>
      <c r="B1358" s="47">
        <v>44343</v>
      </c>
      <c r="C1358" s="2" t="s">
        <v>6</v>
      </c>
      <c r="D1358" s="2" t="s">
        <v>22</v>
      </c>
      <c r="E1358" s="2" t="s">
        <v>192</v>
      </c>
      <c r="F1358" s="2" t="s">
        <v>1057</v>
      </c>
      <c r="G1358" s="2" t="s">
        <v>3</v>
      </c>
      <c r="H1358" s="2" t="s">
        <v>3530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v>2067213134.9099998</v>
      </c>
      <c r="R1358" s="1">
        <v>0</v>
      </c>
      <c r="S1358" s="1">
        <v>1633104767.75</v>
      </c>
      <c r="T1358" s="1">
        <v>0</v>
      </c>
      <c r="U1358" s="2" t="s">
        <v>0</v>
      </c>
      <c r="V1358" s="1">
        <v>0</v>
      </c>
      <c r="W1358" s="1">
        <v>374231351</v>
      </c>
      <c r="X1358" s="2" t="s">
        <v>0</v>
      </c>
      <c r="Y1358" s="1">
        <v>59877016.159999996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41" t="s">
        <v>1</v>
      </c>
      <c r="AN1358" s="2" t="s">
        <v>1</v>
      </c>
      <c r="AO1358" s="141" t="s">
        <v>1</v>
      </c>
      <c r="AP1358" s="2" t="s">
        <v>1</v>
      </c>
    </row>
    <row r="1359" spans="1:42" ht="15" customHeight="1" x14ac:dyDescent="0.25">
      <c r="A1359" s="2" t="s">
        <v>718</v>
      </c>
      <c r="B1359" s="47">
        <v>44343</v>
      </c>
      <c r="C1359" s="2" t="s">
        <v>27</v>
      </c>
      <c r="D1359" s="2" t="s">
        <v>973</v>
      </c>
      <c r="E1359" s="2" t="s">
        <v>985</v>
      </c>
      <c r="F1359" s="2" t="s">
        <v>3531</v>
      </c>
      <c r="G1359" s="2" t="s">
        <v>3</v>
      </c>
      <c r="H1359" s="2" t="s">
        <v>3532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75210340</v>
      </c>
      <c r="R1359" s="1">
        <v>0</v>
      </c>
      <c r="S1359" s="1">
        <v>0</v>
      </c>
      <c r="T1359" s="1">
        <v>0</v>
      </c>
      <c r="U1359" s="2" t="s">
        <v>0</v>
      </c>
      <c r="V1359" s="1">
        <v>0</v>
      </c>
      <c r="W1359" s="1">
        <v>64836500</v>
      </c>
      <c r="X1359" s="2" t="s">
        <v>9</v>
      </c>
      <c r="Y1359" s="1">
        <v>10373840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41" t="s">
        <v>1</v>
      </c>
      <c r="AN1359" s="2" t="s">
        <v>1</v>
      </c>
      <c r="AO1359" s="141" t="s">
        <v>1</v>
      </c>
      <c r="AP1359" s="2" t="s">
        <v>1</v>
      </c>
    </row>
    <row r="1360" spans="1:42" ht="15" customHeight="1" x14ac:dyDescent="0.25">
      <c r="A1360" s="2" t="s">
        <v>719</v>
      </c>
      <c r="B1360" s="47">
        <v>44343</v>
      </c>
      <c r="C1360" s="2" t="s">
        <v>6</v>
      </c>
      <c r="D1360" s="2" t="s">
        <v>973</v>
      </c>
      <c r="E1360" s="2" t="s">
        <v>974</v>
      </c>
      <c r="F1360" s="2" t="s">
        <v>1075</v>
      </c>
      <c r="G1360" s="2" t="s">
        <v>3</v>
      </c>
      <c r="H1360" s="2" t="s">
        <v>3533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1368067286.8699999</v>
      </c>
      <c r="R1360" s="1">
        <v>0</v>
      </c>
      <c r="S1360" s="1">
        <v>1072585423.25</v>
      </c>
      <c r="T1360" s="1">
        <v>0</v>
      </c>
      <c r="U1360" s="2" t="s">
        <v>0</v>
      </c>
      <c r="V1360" s="1">
        <v>0</v>
      </c>
      <c r="W1360" s="1">
        <v>254725744.5</v>
      </c>
      <c r="X1360" s="2" t="s">
        <v>9</v>
      </c>
      <c r="Y1360" s="1">
        <f>+W1360*0.16</f>
        <v>40756119.119999997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41" t="s">
        <v>1</v>
      </c>
      <c r="AN1360" s="2" t="s">
        <v>1</v>
      </c>
      <c r="AO1360" s="141" t="s">
        <v>1</v>
      </c>
      <c r="AP1360" s="2" t="s">
        <v>1</v>
      </c>
    </row>
    <row r="1361" spans="1:44" ht="15" customHeight="1" x14ac:dyDescent="0.25">
      <c r="A1361" s="2" t="s">
        <v>720</v>
      </c>
      <c r="B1361" s="47">
        <v>44343</v>
      </c>
      <c r="C1361" s="2" t="s">
        <v>6</v>
      </c>
      <c r="D1361" s="2" t="s">
        <v>19</v>
      </c>
      <c r="E1361" s="2" t="s">
        <v>185</v>
      </c>
      <c r="F1361" s="2" t="s">
        <v>988</v>
      </c>
      <c r="G1361" s="2" t="s">
        <v>3</v>
      </c>
      <c r="H1361" s="2" t="s">
        <v>3534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1321094749.6700001</v>
      </c>
      <c r="R1361" s="1">
        <v>0</v>
      </c>
      <c r="S1361" s="1">
        <v>1105542346.75</v>
      </c>
      <c r="T1361" s="1">
        <v>0</v>
      </c>
      <c r="U1361" s="2" t="s">
        <v>0</v>
      </c>
      <c r="V1361" s="1">
        <v>0</v>
      </c>
      <c r="W1361" s="1">
        <v>185821037</v>
      </c>
      <c r="X1361" s="2" t="s">
        <v>9</v>
      </c>
      <c r="Y1361" s="1">
        <v>29731365.919999998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41" t="s">
        <v>1</v>
      </c>
      <c r="AN1361" s="2" t="s">
        <v>1</v>
      </c>
      <c r="AO1361" s="141" t="s">
        <v>1</v>
      </c>
      <c r="AP1361" s="2" t="s">
        <v>1</v>
      </c>
    </row>
    <row r="1362" spans="1:44" ht="15" customHeight="1" x14ac:dyDescent="0.25">
      <c r="A1362" s="2" t="s">
        <v>721</v>
      </c>
      <c r="B1362" s="47">
        <v>44343</v>
      </c>
      <c r="C1362" s="2" t="s">
        <v>6</v>
      </c>
      <c r="D1362" s="2" t="s">
        <v>17</v>
      </c>
      <c r="E1362" s="2" t="s">
        <v>183</v>
      </c>
      <c r="F1362" s="2" t="s">
        <v>3535</v>
      </c>
      <c r="G1362" s="2" t="s">
        <v>3</v>
      </c>
      <c r="H1362" s="2" t="s">
        <v>3536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401713143.80000001</v>
      </c>
      <c r="R1362" s="1">
        <v>0</v>
      </c>
      <c r="S1362" s="1">
        <v>313354749</v>
      </c>
      <c r="T1362" s="1">
        <v>0</v>
      </c>
      <c r="U1362" s="2" t="s">
        <v>0</v>
      </c>
      <c r="V1362" s="1">
        <v>0</v>
      </c>
      <c r="W1362" s="1">
        <v>76171030</v>
      </c>
      <c r="X1362" s="2" t="s">
        <v>0</v>
      </c>
      <c r="Y1362" s="1">
        <v>12187364.800000001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41" t="s">
        <v>1</v>
      </c>
      <c r="AN1362" s="2" t="s">
        <v>1</v>
      </c>
      <c r="AO1362" s="141" t="s">
        <v>1</v>
      </c>
      <c r="AP1362" s="2" t="s">
        <v>1</v>
      </c>
    </row>
    <row r="1363" spans="1:44" ht="15" customHeight="1" x14ac:dyDescent="0.25">
      <c r="A1363" s="2" t="s">
        <v>722</v>
      </c>
      <c r="B1363" s="47">
        <v>44343</v>
      </c>
      <c r="C1363" s="2" t="s">
        <v>6</v>
      </c>
      <c r="D1363" s="2" t="s">
        <v>14</v>
      </c>
      <c r="E1363" s="2" t="s">
        <v>181</v>
      </c>
      <c r="F1363" s="2" t="s">
        <v>3537</v>
      </c>
      <c r="G1363" s="2" t="s">
        <v>3</v>
      </c>
      <c r="H1363" s="2" t="s">
        <v>3538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1215058073.5</v>
      </c>
      <c r="R1363" s="1">
        <v>0</v>
      </c>
      <c r="S1363" s="1">
        <v>1113852249.5</v>
      </c>
      <c r="T1363" s="1">
        <v>0</v>
      </c>
      <c r="U1363" s="2" t="s">
        <v>0</v>
      </c>
      <c r="V1363" s="1">
        <v>0</v>
      </c>
      <c r="W1363" s="1">
        <v>87246400</v>
      </c>
      <c r="X1363" s="2" t="s">
        <v>0</v>
      </c>
      <c r="Y1363" s="1">
        <v>13959424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41" t="s">
        <v>1</v>
      </c>
      <c r="AN1363" s="2" t="s">
        <v>1</v>
      </c>
      <c r="AO1363" s="141" t="s">
        <v>1</v>
      </c>
      <c r="AP1363" s="2" t="s">
        <v>1</v>
      </c>
    </row>
    <row r="1364" spans="1:44" ht="15" customHeight="1" x14ac:dyDescent="0.25">
      <c r="A1364" s="2" t="s">
        <v>723</v>
      </c>
      <c r="B1364" s="47">
        <v>44343</v>
      </c>
      <c r="C1364" s="2" t="s">
        <v>6</v>
      </c>
      <c r="D1364" s="2" t="s">
        <v>10</v>
      </c>
      <c r="E1364" s="2" t="s">
        <v>178</v>
      </c>
      <c r="F1364" s="2" t="s">
        <v>3539</v>
      </c>
      <c r="G1364" s="2" t="s">
        <v>3</v>
      </c>
      <c r="H1364" s="2" t="s">
        <v>3540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158220524</v>
      </c>
      <c r="R1364" s="1">
        <v>0</v>
      </c>
      <c r="S1364" s="1">
        <v>67619304</v>
      </c>
      <c r="T1364" s="1">
        <v>0</v>
      </c>
      <c r="U1364" s="2" t="s">
        <v>0</v>
      </c>
      <c r="V1364" s="1">
        <v>0</v>
      </c>
      <c r="W1364" s="1">
        <v>78104500</v>
      </c>
      <c r="X1364" s="2" t="s">
        <v>0</v>
      </c>
      <c r="Y1364" s="1">
        <v>12496720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41" t="s">
        <v>1</v>
      </c>
      <c r="AN1364" s="2" t="s">
        <v>1</v>
      </c>
      <c r="AO1364" s="141" t="s">
        <v>1</v>
      </c>
      <c r="AP1364" s="2" t="s">
        <v>1</v>
      </c>
    </row>
    <row r="1365" spans="1:44" ht="15" customHeight="1" x14ac:dyDescent="0.25">
      <c r="A1365" s="2" t="s">
        <v>724</v>
      </c>
      <c r="B1365" s="47">
        <v>44343</v>
      </c>
      <c r="C1365" s="2" t="s">
        <v>6</v>
      </c>
      <c r="D1365" s="2" t="s">
        <v>278</v>
      </c>
      <c r="E1365" s="2" t="s">
        <v>202</v>
      </c>
      <c r="F1365" s="2" t="s">
        <v>3541</v>
      </c>
      <c r="G1365" s="2" t="s">
        <v>3</v>
      </c>
      <c r="H1365" s="2" t="s">
        <v>3542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771748431</v>
      </c>
      <c r="R1365" s="1">
        <v>0</v>
      </c>
      <c r="S1365" s="1">
        <v>644849187</v>
      </c>
      <c r="T1365" s="1">
        <v>0</v>
      </c>
      <c r="U1365" s="2" t="s">
        <v>0</v>
      </c>
      <c r="V1365" s="1">
        <v>0</v>
      </c>
      <c r="W1365" s="1">
        <v>109395900</v>
      </c>
      <c r="X1365" s="2" t="s">
        <v>0</v>
      </c>
      <c r="Y1365" s="1">
        <v>17503344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41" t="s">
        <v>1</v>
      </c>
      <c r="AN1365" s="2" t="s">
        <v>1</v>
      </c>
      <c r="AO1365" s="141" t="s">
        <v>1</v>
      </c>
      <c r="AP1365" s="2" t="s">
        <v>1</v>
      </c>
    </row>
    <row r="1366" spans="1:44" ht="15" customHeight="1" x14ac:dyDescent="0.25">
      <c r="A1366" s="2" t="s">
        <v>725</v>
      </c>
      <c r="B1366" s="47">
        <v>44343</v>
      </c>
      <c r="C1366" s="2" t="s">
        <v>6</v>
      </c>
      <c r="D1366" s="2" t="s">
        <v>7</v>
      </c>
      <c r="E1366" s="2" t="s">
        <v>741</v>
      </c>
      <c r="F1366" s="2" t="s">
        <v>3543</v>
      </c>
      <c r="G1366" s="2" t="s">
        <v>3</v>
      </c>
      <c r="H1366" s="2" t="s">
        <v>3544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420417040</v>
      </c>
      <c r="R1366" s="1">
        <v>0</v>
      </c>
      <c r="S1366" s="1">
        <v>323361000</v>
      </c>
      <c r="T1366" s="1">
        <v>0</v>
      </c>
      <c r="U1366" s="2" t="s">
        <v>0</v>
      </c>
      <c r="V1366" s="1">
        <v>0</v>
      </c>
      <c r="W1366" s="1">
        <v>83669000</v>
      </c>
      <c r="X1366" s="2" t="s">
        <v>0</v>
      </c>
      <c r="Y1366" s="1">
        <v>13387040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41" t="s">
        <v>1</v>
      </c>
      <c r="AN1366" s="2" t="s">
        <v>1</v>
      </c>
      <c r="AO1366" s="141" t="s">
        <v>1</v>
      </c>
      <c r="AP1366" s="2" t="s">
        <v>1</v>
      </c>
    </row>
    <row r="1367" spans="1:44" ht="15" customHeight="1" x14ac:dyDescent="0.25">
      <c r="A1367" s="2" t="s">
        <v>726</v>
      </c>
      <c r="B1367" s="47">
        <v>44343</v>
      </c>
      <c r="C1367" s="2" t="s">
        <v>6</v>
      </c>
      <c r="D1367" s="2" t="s">
        <v>5</v>
      </c>
      <c r="E1367" s="2" t="s">
        <v>175</v>
      </c>
      <c r="F1367" s="2" t="s">
        <v>1354</v>
      </c>
      <c r="G1367" s="2" t="s">
        <v>3</v>
      </c>
      <c r="H1367" s="2" t="s">
        <v>3459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98</v>
      </c>
      <c r="P1367" s="2" t="s">
        <v>1</v>
      </c>
      <c r="Q1367" s="1">
        <v>0</v>
      </c>
      <c r="R1367" s="1">
        <v>0</v>
      </c>
      <c r="S1367" s="1">
        <v>0</v>
      </c>
      <c r="T1367" s="1">
        <v>0</v>
      </c>
      <c r="U1367" s="2" t="s">
        <v>0</v>
      </c>
      <c r="V1367" s="1">
        <v>0</v>
      </c>
      <c r="W1367" s="1">
        <v>0</v>
      </c>
      <c r="X1367" s="2" t="s">
        <v>0</v>
      </c>
      <c r="Y1367" s="1">
        <v>0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41" t="s">
        <v>1</v>
      </c>
      <c r="AN1367" s="2" t="s">
        <v>1</v>
      </c>
      <c r="AO1367" s="141" t="s">
        <v>1</v>
      </c>
      <c r="AP1367" s="2" t="s">
        <v>1</v>
      </c>
    </row>
    <row r="1368" spans="1:44" ht="15" customHeight="1" x14ac:dyDescent="0.25">
      <c r="A1368" s="2" t="s">
        <v>727</v>
      </c>
      <c r="B1368" s="46">
        <v>44343</v>
      </c>
      <c r="C1368" s="2" t="s">
        <v>6</v>
      </c>
      <c r="D1368" s="2" t="s">
        <v>959</v>
      </c>
      <c r="E1368" s="2" t="s">
        <v>873</v>
      </c>
      <c r="F1368" s="59" t="s">
        <v>3545</v>
      </c>
      <c r="G1368" s="2" t="s">
        <v>3</v>
      </c>
      <c r="H1368" s="2" t="s">
        <v>1219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98</v>
      </c>
      <c r="P1368" s="2" t="s">
        <v>1</v>
      </c>
      <c r="Q1368" s="1">
        <v>0</v>
      </c>
      <c r="R1368" s="1">
        <v>0</v>
      </c>
      <c r="S1368" s="1">
        <v>0</v>
      </c>
      <c r="T1368" s="1">
        <v>0</v>
      </c>
      <c r="U1368" s="2" t="s">
        <v>0</v>
      </c>
      <c r="V1368" s="1">
        <v>0</v>
      </c>
      <c r="W1368" s="1">
        <v>0</v>
      </c>
      <c r="X1368" s="2" t="s">
        <v>9</v>
      </c>
      <c r="Y1368" s="1">
        <f>+W1368*0.16</f>
        <v>0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140"/>
      <c r="AK1368" s="1">
        <v>0</v>
      </c>
      <c r="AL1368" s="1">
        <v>0</v>
      </c>
      <c r="AM1368" s="140"/>
      <c r="AN1368" s="140"/>
      <c r="AO1368" s="140"/>
      <c r="AP1368" s="140"/>
      <c r="AQ1368" s="101"/>
      <c r="AR1368" s="7"/>
    </row>
    <row r="1369" spans="1:44" ht="15" customHeight="1" x14ac:dyDescent="0.25">
      <c r="A1369" s="2" t="s">
        <v>728</v>
      </c>
      <c r="B1369" s="47">
        <v>44344</v>
      </c>
      <c r="C1369" s="2" t="s">
        <v>6</v>
      </c>
      <c r="D1369" s="2" t="s">
        <v>49</v>
      </c>
      <c r="E1369" s="2" t="s">
        <v>230</v>
      </c>
      <c r="F1369" s="2" t="s">
        <v>1794</v>
      </c>
      <c r="G1369" s="2" t="s">
        <v>3</v>
      </c>
      <c r="H1369" s="2" t="s">
        <v>3546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3175437885.6199999</v>
      </c>
      <c r="R1369" s="1">
        <v>0</v>
      </c>
      <c r="S1369" s="1">
        <v>2299354228.5</v>
      </c>
      <c r="T1369" s="1">
        <v>0</v>
      </c>
      <c r="U1369" s="2" t="s">
        <v>0</v>
      </c>
      <c r="V1369" s="1">
        <v>0</v>
      </c>
      <c r="W1369" s="1">
        <v>755244532</v>
      </c>
      <c r="X1369" s="2" t="s">
        <v>9</v>
      </c>
      <c r="Y1369" s="1">
        <v>120839125.11999999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41" t="s">
        <v>1</v>
      </c>
      <c r="AN1369" s="2" t="s">
        <v>1</v>
      </c>
      <c r="AO1369" s="141" t="s">
        <v>1</v>
      </c>
      <c r="AP1369" s="2" t="s">
        <v>1</v>
      </c>
    </row>
    <row r="1370" spans="1:44" ht="15" customHeight="1" x14ac:dyDescent="0.25">
      <c r="A1370" s="2" t="s">
        <v>729</v>
      </c>
      <c r="B1370" s="47">
        <v>44344</v>
      </c>
      <c r="C1370" s="2" t="s">
        <v>27</v>
      </c>
      <c r="D1370" s="2" t="s">
        <v>49</v>
      </c>
      <c r="E1370" s="2" t="s">
        <v>221</v>
      </c>
      <c r="F1370" s="2" t="s">
        <v>3547</v>
      </c>
      <c r="G1370" s="2" t="s">
        <v>3</v>
      </c>
      <c r="H1370" s="2" t="s">
        <v>3548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1265872686.4200001</v>
      </c>
      <c r="R1370" s="1">
        <v>0</v>
      </c>
      <c r="S1370" s="1">
        <v>959831582.33999991</v>
      </c>
      <c r="T1370" s="1">
        <v>0</v>
      </c>
      <c r="U1370" s="2" t="s">
        <v>0</v>
      </c>
      <c r="V1370" s="1">
        <v>0</v>
      </c>
      <c r="W1370" s="1">
        <v>263828538</v>
      </c>
      <c r="X1370" s="2" t="s">
        <v>9</v>
      </c>
      <c r="Y1370" s="1">
        <v>42212566.080000006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41" t="s">
        <v>1</v>
      </c>
      <c r="AN1370" s="2" t="s">
        <v>1</v>
      </c>
      <c r="AO1370" s="141" t="s">
        <v>1</v>
      </c>
      <c r="AP1370" s="2" t="s">
        <v>1</v>
      </c>
    </row>
    <row r="1371" spans="1:44" ht="15" customHeight="1" x14ac:dyDescent="0.25">
      <c r="A1371" s="2" t="s">
        <v>730</v>
      </c>
      <c r="B1371" s="47">
        <v>44344</v>
      </c>
      <c r="C1371" s="2" t="s">
        <v>27</v>
      </c>
      <c r="D1371" s="2" t="s">
        <v>49</v>
      </c>
      <c r="E1371" s="2" t="s">
        <v>221</v>
      </c>
      <c r="F1371" s="2" t="s">
        <v>3549</v>
      </c>
      <c r="G1371" s="2" t="s">
        <v>3</v>
      </c>
      <c r="H1371" s="2" t="s">
        <v>3550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2217</v>
      </c>
      <c r="P1371" s="2" t="s">
        <v>2218</v>
      </c>
      <c r="Q1371" s="1">
        <v>102519232</v>
      </c>
      <c r="R1371" s="1">
        <v>0</v>
      </c>
      <c r="S1371" s="1">
        <v>88814876</v>
      </c>
      <c r="T1371" s="1">
        <v>11814100</v>
      </c>
      <c r="U1371" s="2" t="s">
        <v>9</v>
      </c>
      <c r="V1371" s="1">
        <v>1890256</v>
      </c>
      <c r="W1371" s="1">
        <v>0</v>
      </c>
      <c r="X1371" s="2" t="s">
        <v>0</v>
      </c>
      <c r="Y1371" s="1">
        <v>0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41" t="s">
        <v>1</v>
      </c>
      <c r="AN1371" s="2" t="s">
        <v>1</v>
      </c>
      <c r="AO1371" s="141" t="s">
        <v>1</v>
      </c>
      <c r="AP1371" s="2" t="s">
        <v>1</v>
      </c>
    </row>
    <row r="1372" spans="1:44" ht="15" customHeight="1" x14ac:dyDescent="0.25">
      <c r="A1372" s="2" t="s">
        <v>731</v>
      </c>
      <c r="B1372" s="47">
        <v>44344</v>
      </c>
      <c r="C1372" s="2" t="s">
        <v>27</v>
      </c>
      <c r="D1372" s="2" t="s">
        <v>49</v>
      </c>
      <c r="E1372" s="2" t="s">
        <v>221</v>
      </c>
      <c r="F1372" s="2" t="s">
        <v>3547</v>
      </c>
      <c r="G1372" s="2" t="s">
        <v>3</v>
      </c>
      <c r="H1372" s="2" t="s">
        <v>3551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375306018.96000004</v>
      </c>
      <c r="R1372" s="1">
        <v>0</v>
      </c>
      <c r="S1372" s="1">
        <v>231617464.5</v>
      </c>
      <c r="T1372" s="1">
        <v>0</v>
      </c>
      <c r="U1372" s="2" t="s">
        <v>0</v>
      </c>
      <c r="V1372" s="1">
        <v>0</v>
      </c>
      <c r="W1372" s="1">
        <v>123869443.5</v>
      </c>
      <c r="X1372" s="2" t="s">
        <v>9</v>
      </c>
      <c r="Y1372" s="1">
        <v>19819110.960000001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41" t="s">
        <v>1</v>
      </c>
      <c r="AN1372" s="2" t="s">
        <v>1</v>
      </c>
      <c r="AO1372" s="141" t="s">
        <v>1</v>
      </c>
      <c r="AP1372" s="2" t="s">
        <v>1</v>
      </c>
    </row>
    <row r="1373" spans="1:44" ht="15" customHeight="1" x14ac:dyDescent="0.25">
      <c r="A1373" s="2" t="s">
        <v>732</v>
      </c>
      <c r="B1373" s="47">
        <v>44344</v>
      </c>
      <c r="C1373" s="2" t="s">
        <v>27</v>
      </c>
      <c r="D1373" s="2" t="s">
        <v>49</v>
      </c>
      <c r="E1373" s="2" t="s">
        <v>221</v>
      </c>
      <c r="F1373" s="2" t="s">
        <v>3549</v>
      </c>
      <c r="G1373" s="2" t="s">
        <v>3</v>
      </c>
      <c r="H1373" s="2" t="s">
        <v>3552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1040</v>
      </c>
      <c r="P1373" s="2" t="s">
        <v>1041</v>
      </c>
      <c r="Q1373" s="1">
        <v>43295654</v>
      </c>
      <c r="R1373" s="1">
        <v>0</v>
      </c>
      <c r="S1373" s="1">
        <v>18576750</v>
      </c>
      <c r="T1373" s="1">
        <v>21309400</v>
      </c>
      <c r="U1373" s="2" t="s">
        <v>9</v>
      </c>
      <c r="V1373" s="1">
        <v>3409504</v>
      </c>
      <c r="W1373" s="1">
        <v>0</v>
      </c>
      <c r="X1373" s="2" t="s">
        <v>0</v>
      </c>
      <c r="Y1373" s="1">
        <v>0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41" t="s">
        <v>1</v>
      </c>
      <c r="AN1373" s="2" t="s">
        <v>1</v>
      </c>
      <c r="AO1373" s="141" t="s">
        <v>1</v>
      </c>
      <c r="AP1373" s="2" t="s">
        <v>1</v>
      </c>
    </row>
    <row r="1374" spans="1:44" ht="15" customHeight="1" x14ac:dyDescent="0.25">
      <c r="A1374" s="2" t="s">
        <v>761</v>
      </c>
      <c r="B1374" s="47">
        <v>44344</v>
      </c>
      <c r="C1374" s="2" t="s">
        <v>27</v>
      </c>
      <c r="D1374" s="2" t="s">
        <v>49</v>
      </c>
      <c r="E1374" s="2" t="s">
        <v>221</v>
      </c>
      <c r="F1374" s="2" t="s">
        <v>3547</v>
      </c>
      <c r="G1374" s="2" t="s">
        <v>3</v>
      </c>
      <c r="H1374" s="2" t="s">
        <v>3553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693019803.93999994</v>
      </c>
      <c r="R1374" s="1">
        <v>0</v>
      </c>
      <c r="S1374" s="1">
        <v>496618816</v>
      </c>
      <c r="T1374" s="1">
        <v>0</v>
      </c>
      <c r="U1374" s="2" t="s">
        <v>0</v>
      </c>
      <c r="V1374" s="1">
        <v>0</v>
      </c>
      <c r="W1374" s="1">
        <v>169311196.5</v>
      </c>
      <c r="X1374" s="2" t="s">
        <v>9</v>
      </c>
      <c r="Y1374" s="1">
        <v>27089791.440000001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41" t="s">
        <v>1</v>
      </c>
      <c r="AN1374" s="2" t="s">
        <v>1</v>
      </c>
      <c r="AO1374" s="141" t="s">
        <v>1</v>
      </c>
      <c r="AP1374" s="2" t="s">
        <v>1</v>
      </c>
    </row>
    <row r="1375" spans="1:44" ht="15" customHeight="1" x14ac:dyDescent="0.25">
      <c r="A1375" s="2" t="s">
        <v>762</v>
      </c>
      <c r="B1375" s="47">
        <v>44344</v>
      </c>
      <c r="C1375" s="2" t="s">
        <v>27</v>
      </c>
      <c r="D1375" s="2" t="s">
        <v>49</v>
      </c>
      <c r="E1375" s="2" t="s">
        <v>221</v>
      </c>
      <c r="F1375" s="2" t="s">
        <v>3549</v>
      </c>
      <c r="G1375" s="2" t="s">
        <v>3</v>
      </c>
      <c r="H1375" s="2" t="s">
        <v>3554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2889</v>
      </c>
      <c r="P1375" s="2" t="s">
        <v>2890</v>
      </c>
      <c r="Q1375" s="1">
        <v>20731000</v>
      </c>
      <c r="R1375" s="1">
        <v>0</v>
      </c>
      <c r="S1375" s="1">
        <v>17135000</v>
      </c>
      <c r="T1375" s="1">
        <v>3100000</v>
      </c>
      <c r="U1375" s="2" t="s">
        <v>9</v>
      </c>
      <c r="V1375" s="1">
        <v>496000</v>
      </c>
      <c r="W1375" s="1">
        <v>0</v>
      </c>
      <c r="X1375" s="2" t="s">
        <v>0</v>
      </c>
      <c r="Y1375" s="1">
        <v>0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41" t="s">
        <v>1</v>
      </c>
      <c r="AN1375" s="2" t="s">
        <v>1</v>
      </c>
      <c r="AO1375" s="141" t="s">
        <v>1</v>
      </c>
      <c r="AP1375" s="2" t="s">
        <v>1</v>
      </c>
    </row>
    <row r="1376" spans="1:44" ht="15" customHeight="1" x14ac:dyDescent="0.25">
      <c r="A1376" s="2" t="s">
        <v>763</v>
      </c>
      <c r="B1376" s="47">
        <v>44344</v>
      </c>
      <c r="C1376" s="2" t="s">
        <v>27</v>
      </c>
      <c r="D1376" s="2" t="s">
        <v>49</v>
      </c>
      <c r="E1376" s="2" t="s">
        <v>221</v>
      </c>
      <c r="F1376" s="2" t="s">
        <v>3547</v>
      </c>
      <c r="G1376" s="2" t="s">
        <v>3</v>
      </c>
      <c r="H1376" s="2" t="s">
        <v>3555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367103818.13999999</v>
      </c>
      <c r="R1376" s="1">
        <v>0</v>
      </c>
      <c r="S1376" s="1">
        <v>240024450.5</v>
      </c>
      <c r="T1376" s="1">
        <v>0</v>
      </c>
      <c r="U1376" s="2" t="s">
        <v>0</v>
      </c>
      <c r="V1376" s="1">
        <v>0</v>
      </c>
      <c r="W1376" s="1">
        <v>109551179</v>
      </c>
      <c r="X1376" s="2" t="s">
        <v>9</v>
      </c>
      <c r="Y1376" s="1">
        <v>17528188.640000001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41" t="s">
        <v>1</v>
      </c>
      <c r="AN1376" s="2" t="s">
        <v>1</v>
      </c>
      <c r="AO1376" s="141" t="s">
        <v>1</v>
      </c>
      <c r="AP1376" s="2" t="s">
        <v>1</v>
      </c>
    </row>
    <row r="1377" spans="1:44" ht="15" customHeight="1" x14ac:dyDescent="0.25">
      <c r="A1377" s="2" t="s">
        <v>764</v>
      </c>
      <c r="B1377" s="47">
        <v>44344</v>
      </c>
      <c r="C1377" s="2" t="s">
        <v>27</v>
      </c>
      <c r="D1377" s="2" t="s">
        <v>49</v>
      </c>
      <c r="E1377" s="2" t="s">
        <v>221</v>
      </c>
      <c r="F1377" s="2" t="s">
        <v>3549</v>
      </c>
      <c r="G1377" s="2" t="s">
        <v>3</v>
      </c>
      <c r="H1377" s="2" t="s">
        <v>3556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3557</v>
      </c>
      <c r="P1377" s="2" t="s">
        <v>3558</v>
      </c>
      <c r="Q1377" s="1">
        <v>31000</v>
      </c>
      <c r="R1377" s="1">
        <v>0</v>
      </c>
      <c r="S1377" s="1">
        <v>31000</v>
      </c>
      <c r="T1377" s="1">
        <v>0</v>
      </c>
      <c r="U1377" s="2" t="s">
        <v>0</v>
      </c>
      <c r="V1377" s="1">
        <v>0</v>
      </c>
      <c r="W1377" s="1">
        <v>0</v>
      </c>
      <c r="X1377" s="2" t="s">
        <v>0</v>
      </c>
      <c r="Y1377" s="1">
        <v>0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41" t="s">
        <v>1</v>
      </c>
      <c r="AN1377" s="2" t="s">
        <v>1</v>
      </c>
      <c r="AO1377" s="141" t="s">
        <v>1</v>
      </c>
      <c r="AP1377" s="2" t="s">
        <v>1</v>
      </c>
    </row>
    <row r="1378" spans="1:44" ht="15" customHeight="1" x14ac:dyDescent="0.25">
      <c r="A1378" s="2" t="s">
        <v>765</v>
      </c>
      <c r="B1378" s="47">
        <v>44344</v>
      </c>
      <c r="C1378" s="2" t="s">
        <v>27</v>
      </c>
      <c r="D1378" s="2" t="s">
        <v>49</v>
      </c>
      <c r="E1378" s="2" t="s">
        <v>221</v>
      </c>
      <c r="F1378" s="2" t="s">
        <v>3549</v>
      </c>
      <c r="G1378" s="2" t="s">
        <v>13</v>
      </c>
      <c r="H1378" s="2" t="s">
        <v>1</v>
      </c>
      <c r="I1378" s="1" t="s">
        <v>1367</v>
      </c>
      <c r="J1378" s="1" t="s">
        <v>1</v>
      </c>
      <c r="K1378" s="1" t="s">
        <v>3559</v>
      </c>
      <c r="L1378" s="1" t="s">
        <v>3560</v>
      </c>
      <c r="M1378" s="1">
        <v>6094197</v>
      </c>
      <c r="N1378" s="2" t="s">
        <v>12</v>
      </c>
      <c r="O1378" s="2" t="s">
        <v>3561</v>
      </c>
      <c r="P1378" s="2" t="s">
        <v>3562</v>
      </c>
      <c r="Q1378" s="1">
        <v>-1621300</v>
      </c>
      <c r="R1378" s="1">
        <v>0</v>
      </c>
      <c r="S1378" s="1">
        <v>-1621300</v>
      </c>
      <c r="T1378" s="1">
        <v>0</v>
      </c>
      <c r="U1378" s="2" t="s">
        <v>0</v>
      </c>
      <c r="V1378" s="1">
        <v>0</v>
      </c>
      <c r="W1378" s="1">
        <v>0</v>
      </c>
      <c r="X1378" s="2" t="s">
        <v>0</v>
      </c>
      <c r="Y1378" s="1">
        <v>0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41" t="s">
        <v>1</v>
      </c>
      <c r="AN1378" s="2" t="s">
        <v>1</v>
      </c>
      <c r="AO1378" s="141" t="s">
        <v>1</v>
      </c>
      <c r="AP1378" s="2" t="s">
        <v>1</v>
      </c>
    </row>
    <row r="1379" spans="1:44" ht="15" customHeight="1" x14ac:dyDescent="0.25">
      <c r="A1379" s="2" t="s">
        <v>767</v>
      </c>
      <c r="B1379" s="47">
        <v>44344</v>
      </c>
      <c r="C1379" s="2" t="s">
        <v>27</v>
      </c>
      <c r="D1379" s="2" t="s">
        <v>49</v>
      </c>
      <c r="E1379" s="2" t="s">
        <v>221</v>
      </c>
      <c r="F1379" s="2" t="s">
        <v>3549</v>
      </c>
      <c r="G1379" s="2" t="s">
        <v>13</v>
      </c>
      <c r="H1379" s="2" t="s">
        <v>1</v>
      </c>
      <c r="I1379" s="1" t="s">
        <v>2830</v>
      </c>
      <c r="J1379" s="1" t="s">
        <v>1</v>
      </c>
      <c r="K1379" s="1" t="s">
        <v>3556</v>
      </c>
      <c r="L1379" s="1" t="s">
        <v>3560</v>
      </c>
      <c r="M1379" s="1">
        <v>31000</v>
      </c>
      <c r="N1379" s="2" t="s">
        <v>12</v>
      </c>
      <c r="O1379" s="2" t="s">
        <v>3557</v>
      </c>
      <c r="P1379" s="2" t="s">
        <v>3558</v>
      </c>
      <c r="Q1379" s="1">
        <v>-31000</v>
      </c>
      <c r="R1379" s="1">
        <v>0</v>
      </c>
      <c r="S1379" s="1">
        <v>-31000</v>
      </c>
      <c r="T1379" s="1">
        <v>0</v>
      </c>
      <c r="U1379" s="2" t="s">
        <v>0</v>
      </c>
      <c r="V1379" s="1">
        <v>0</v>
      </c>
      <c r="W1379" s="1">
        <v>0</v>
      </c>
      <c r="X1379" s="2" t="s">
        <v>0</v>
      </c>
      <c r="Y1379" s="1">
        <v>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41" t="s">
        <v>1</v>
      </c>
      <c r="AN1379" s="2" t="s">
        <v>1</v>
      </c>
      <c r="AO1379" s="141" t="s">
        <v>1</v>
      </c>
      <c r="AP1379" s="2" t="s">
        <v>1</v>
      </c>
    </row>
    <row r="1380" spans="1:44" ht="15" customHeight="1" x14ac:dyDescent="0.25">
      <c r="A1380" s="2" t="s">
        <v>769</v>
      </c>
      <c r="B1380" s="47">
        <v>44344</v>
      </c>
      <c r="C1380" s="2" t="s">
        <v>27</v>
      </c>
      <c r="D1380" s="2" t="s">
        <v>42</v>
      </c>
      <c r="E1380" s="2" t="s">
        <v>212</v>
      </c>
      <c r="F1380" s="2" t="s">
        <v>3213</v>
      </c>
      <c r="G1380" s="2" t="s">
        <v>3</v>
      </c>
      <c r="H1380" s="2" t="s">
        <v>3563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1537499679.26</v>
      </c>
      <c r="R1380" s="1">
        <v>0</v>
      </c>
      <c r="S1380" s="1">
        <v>902698033</v>
      </c>
      <c r="T1380" s="1">
        <v>0</v>
      </c>
      <c r="U1380" s="2" t="s">
        <v>0</v>
      </c>
      <c r="V1380" s="1">
        <v>0</v>
      </c>
      <c r="W1380" s="1">
        <v>547242798.5</v>
      </c>
      <c r="X1380" s="2" t="s">
        <v>9</v>
      </c>
      <c r="Y1380" s="1">
        <v>87558847.75999999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41" t="s">
        <v>1</v>
      </c>
      <c r="AN1380" s="2" t="s">
        <v>1</v>
      </c>
      <c r="AO1380" s="141" t="s">
        <v>1</v>
      </c>
      <c r="AP1380" s="2" t="s">
        <v>1</v>
      </c>
    </row>
    <row r="1381" spans="1:44" ht="15" customHeight="1" x14ac:dyDescent="0.25">
      <c r="A1381" s="2" t="s">
        <v>770</v>
      </c>
      <c r="B1381" s="47">
        <v>44344</v>
      </c>
      <c r="C1381" s="2" t="s">
        <v>35</v>
      </c>
      <c r="D1381" s="2" t="s">
        <v>42</v>
      </c>
      <c r="E1381" s="2" t="s">
        <v>217</v>
      </c>
      <c r="F1381" s="2" t="s">
        <v>3564</v>
      </c>
      <c r="G1381" s="2" t="s">
        <v>3</v>
      </c>
      <c r="H1381" s="2" t="s">
        <v>3565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2</v>
      </c>
      <c r="P1381" s="2" t="s">
        <v>1</v>
      </c>
      <c r="Q1381" s="1">
        <v>27063000</v>
      </c>
      <c r="R1381" s="1">
        <v>0</v>
      </c>
      <c r="S1381" s="1">
        <v>27063000</v>
      </c>
      <c r="T1381" s="1">
        <v>0</v>
      </c>
      <c r="U1381" s="2" t="s">
        <v>0</v>
      </c>
      <c r="V1381" s="1">
        <v>0</v>
      </c>
      <c r="W1381" s="1">
        <v>0</v>
      </c>
      <c r="X1381" s="2" t="s">
        <v>0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41" t="s">
        <v>1</v>
      </c>
      <c r="AN1381" s="2" t="s">
        <v>1</v>
      </c>
      <c r="AO1381" s="141" t="s">
        <v>1</v>
      </c>
      <c r="AP1381" s="2" t="s">
        <v>1</v>
      </c>
    </row>
    <row r="1382" spans="1:44" ht="15" customHeight="1" x14ac:dyDescent="0.25">
      <c r="A1382" s="2" t="s">
        <v>771</v>
      </c>
      <c r="B1382" s="47">
        <v>44344</v>
      </c>
      <c r="C1382" s="2" t="s">
        <v>35</v>
      </c>
      <c r="D1382" s="2" t="s">
        <v>42</v>
      </c>
      <c r="E1382" s="2" t="s">
        <v>217</v>
      </c>
      <c r="F1382" s="2" t="s">
        <v>3566</v>
      </c>
      <c r="G1382" s="2" t="s">
        <v>3</v>
      </c>
      <c r="H1382" s="2" t="s">
        <v>3567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3568</v>
      </c>
      <c r="P1382" s="2" t="s">
        <v>3569</v>
      </c>
      <c r="Q1382" s="1">
        <v>2659583</v>
      </c>
      <c r="R1382" s="1">
        <v>0</v>
      </c>
      <c r="S1382" s="1">
        <v>2127375</v>
      </c>
      <c r="T1382" s="1">
        <v>458800</v>
      </c>
      <c r="U1382" s="2" t="s">
        <v>9</v>
      </c>
      <c r="V1382" s="1">
        <v>73408</v>
      </c>
      <c r="W1382" s="1">
        <v>0</v>
      </c>
      <c r="X1382" s="2" t="s">
        <v>0</v>
      </c>
      <c r="Y1382" s="1">
        <v>0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41" t="s">
        <v>1</v>
      </c>
      <c r="AN1382" s="2" t="s">
        <v>1</v>
      </c>
      <c r="AO1382" s="141" t="s">
        <v>1</v>
      </c>
      <c r="AP1382" s="2" t="s">
        <v>1</v>
      </c>
    </row>
    <row r="1383" spans="1:44" ht="15" customHeight="1" x14ac:dyDescent="0.25">
      <c r="A1383" s="2" t="s">
        <v>772</v>
      </c>
      <c r="B1383" s="47">
        <v>44344</v>
      </c>
      <c r="C1383" s="2" t="s">
        <v>35</v>
      </c>
      <c r="D1383" s="2" t="s">
        <v>42</v>
      </c>
      <c r="E1383" s="2" t="s">
        <v>217</v>
      </c>
      <c r="F1383" s="2" t="s">
        <v>3564</v>
      </c>
      <c r="G1383" s="2" t="s">
        <v>3</v>
      </c>
      <c r="H1383" s="2" t="s">
        <v>3570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674574083.5</v>
      </c>
      <c r="R1383" s="1">
        <v>0</v>
      </c>
      <c r="S1383" s="1">
        <v>641688663.5</v>
      </c>
      <c r="T1383" s="1">
        <v>0</v>
      </c>
      <c r="U1383" s="2" t="s">
        <v>0</v>
      </c>
      <c r="V1383" s="1">
        <v>0</v>
      </c>
      <c r="W1383" s="1">
        <v>28349500</v>
      </c>
      <c r="X1383" s="2" t="s">
        <v>0</v>
      </c>
      <c r="Y1383" s="1">
        <v>4535920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41" t="s">
        <v>1</v>
      </c>
      <c r="AN1383" s="2" t="s">
        <v>1</v>
      </c>
      <c r="AO1383" s="141" t="s">
        <v>1</v>
      </c>
      <c r="AP1383" s="2" t="s">
        <v>1</v>
      </c>
    </row>
    <row r="1384" spans="1:44" ht="15" customHeight="1" x14ac:dyDescent="0.25">
      <c r="A1384" s="2" t="s">
        <v>773</v>
      </c>
      <c r="B1384" s="47">
        <v>44344</v>
      </c>
      <c r="C1384" s="2" t="s">
        <v>6</v>
      </c>
      <c r="D1384" s="2" t="s">
        <v>42</v>
      </c>
      <c r="E1384" s="2" t="s">
        <v>219</v>
      </c>
      <c r="F1384" s="2" t="s">
        <v>1022</v>
      </c>
      <c r="G1384" s="2" t="s">
        <v>3</v>
      </c>
      <c r="H1384" s="2" t="s">
        <v>3571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2154409296.6999998</v>
      </c>
      <c r="R1384" s="1">
        <v>0</v>
      </c>
      <c r="S1384" s="1">
        <v>1649851425</v>
      </c>
      <c r="T1384" s="1">
        <v>0</v>
      </c>
      <c r="U1384" s="2" t="s">
        <v>0</v>
      </c>
      <c r="V1384" s="1">
        <v>0</v>
      </c>
      <c r="W1384" s="1">
        <v>434963682.5</v>
      </c>
      <c r="X1384" s="2" t="s">
        <v>0</v>
      </c>
      <c r="Y1384" s="1">
        <v>69594189.199999988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41" t="s">
        <v>1</v>
      </c>
      <c r="AN1384" s="2" t="s">
        <v>1</v>
      </c>
      <c r="AO1384" s="141" t="s">
        <v>1</v>
      </c>
      <c r="AP1384" s="2" t="s">
        <v>1</v>
      </c>
      <c r="AQ1384" s="101"/>
      <c r="AR1384" s="7"/>
    </row>
    <row r="1385" spans="1:44" ht="15" customHeight="1" x14ac:dyDescent="0.25">
      <c r="A1385" s="2" t="s">
        <v>774</v>
      </c>
      <c r="B1385" s="46">
        <v>44344</v>
      </c>
      <c r="C1385" s="2" t="s">
        <v>6</v>
      </c>
      <c r="D1385" s="2" t="s">
        <v>42</v>
      </c>
      <c r="E1385" s="2" t="s">
        <v>215</v>
      </c>
      <c r="F1385" s="59" t="s">
        <v>1514</v>
      </c>
      <c r="G1385" s="2" t="s">
        <v>991</v>
      </c>
      <c r="H1385" s="2" t="s">
        <v>3572</v>
      </c>
      <c r="I1385" s="2"/>
      <c r="J1385" s="1"/>
      <c r="K1385" s="1"/>
      <c r="L1385" s="1"/>
      <c r="M1385" s="1">
        <v>0</v>
      </c>
      <c r="N1385" s="2"/>
      <c r="O1385" s="2" t="s">
        <v>2</v>
      </c>
      <c r="P1385" s="2"/>
      <c r="Q1385" s="1">
        <v>1041603557.25</v>
      </c>
      <c r="R1385" s="1">
        <v>0</v>
      </c>
      <c r="S1385" s="1">
        <f>+Q1385</f>
        <v>1041603557.25</v>
      </c>
      <c r="T1385" s="1">
        <v>0</v>
      </c>
      <c r="U1385" s="2" t="s">
        <v>0</v>
      </c>
      <c r="V1385" s="1">
        <v>0</v>
      </c>
      <c r="W1385" s="1">
        <v>0</v>
      </c>
      <c r="X1385" s="2" t="s">
        <v>0</v>
      </c>
      <c r="Y1385" s="1">
        <v>0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140"/>
      <c r="AK1385" s="1">
        <v>0</v>
      </c>
      <c r="AL1385" s="1">
        <v>0</v>
      </c>
      <c r="AM1385" s="140"/>
      <c r="AN1385" s="140"/>
      <c r="AO1385" s="140"/>
      <c r="AP1385" s="140"/>
      <c r="AQ1385" s="101"/>
      <c r="AR1385" s="7"/>
    </row>
    <row r="1386" spans="1:44" ht="15" customHeight="1" x14ac:dyDescent="0.25">
      <c r="A1386" s="2" t="s">
        <v>775</v>
      </c>
      <c r="B1386" s="46">
        <v>44344</v>
      </c>
      <c r="C1386" s="2" t="s">
        <v>6</v>
      </c>
      <c r="D1386" s="2" t="s">
        <v>42</v>
      </c>
      <c r="E1386" s="2" t="s">
        <v>410</v>
      </c>
      <c r="F1386" s="59" t="s">
        <v>3573</v>
      </c>
      <c r="G1386" s="2" t="s">
        <v>991</v>
      </c>
      <c r="H1386" s="2" t="s">
        <v>3233</v>
      </c>
      <c r="I1386" s="2"/>
      <c r="J1386" s="1"/>
      <c r="K1386" s="1"/>
      <c r="L1386" s="1"/>
      <c r="M1386" s="1">
        <v>0</v>
      </c>
      <c r="N1386" s="2"/>
      <c r="O1386" s="2" t="s">
        <v>98</v>
      </c>
      <c r="P1386" s="2"/>
      <c r="Q1386" s="1">
        <v>0</v>
      </c>
      <c r="R1386" s="1">
        <v>0</v>
      </c>
      <c r="S1386" s="1">
        <f>+Q1386</f>
        <v>0</v>
      </c>
      <c r="T1386" s="1">
        <v>0</v>
      </c>
      <c r="U1386" s="2" t="s">
        <v>0</v>
      </c>
      <c r="V1386" s="1">
        <v>0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140"/>
      <c r="AK1386" s="1">
        <v>0</v>
      </c>
      <c r="AL1386" s="1">
        <v>0</v>
      </c>
      <c r="AM1386" s="140"/>
      <c r="AN1386" s="140"/>
      <c r="AO1386" s="140"/>
      <c r="AP1386" s="140"/>
      <c r="AQ1386" s="101"/>
      <c r="AR1386" s="7"/>
    </row>
    <row r="1387" spans="1:44" ht="15" customHeight="1" x14ac:dyDescent="0.25">
      <c r="A1387" s="2" t="s">
        <v>776</v>
      </c>
      <c r="B1387" s="47">
        <v>44344</v>
      </c>
      <c r="C1387" s="2" t="s">
        <v>6</v>
      </c>
      <c r="D1387" s="2" t="s">
        <v>38</v>
      </c>
      <c r="E1387" s="2" t="s">
        <v>210</v>
      </c>
      <c r="F1387" s="2" t="s">
        <v>3574</v>
      </c>
      <c r="G1387" s="2" t="s">
        <v>3</v>
      </c>
      <c r="H1387" s="2" t="s">
        <v>3575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3488282336.940001</v>
      </c>
      <c r="R1387" s="1">
        <v>0</v>
      </c>
      <c r="S1387" s="1">
        <v>2860583329.5</v>
      </c>
      <c r="T1387" s="1">
        <v>0</v>
      </c>
      <c r="U1387" s="2" t="s">
        <v>0</v>
      </c>
      <c r="V1387" s="1">
        <v>0</v>
      </c>
      <c r="W1387" s="1">
        <v>541119834</v>
      </c>
      <c r="X1387" s="2" t="s">
        <v>0</v>
      </c>
      <c r="Y1387" s="1">
        <v>86579173.439999998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41" t="s">
        <v>1</v>
      </c>
      <c r="AN1387" s="2" t="s">
        <v>1</v>
      </c>
      <c r="AO1387" s="141" t="s">
        <v>1</v>
      </c>
      <c r="AP1387" s="2" t="s">
        <v>1</v>
      </c>
    </row>
    <row r="1388" spans="1:44" ht="15" customHeight="1" x14ac:dyDescent="0.25">
      <c r="A1388" s="2" t="s">
        <v>777</v>
      </c>
      <c r="B1388" s="47">
        <v>44344</v>
      </c>
      <c r="C1388" s="2" t="s">
        <v>27</v>
      </c>
      <c r="D1388" s="2" t="s">
        <v>38</v>
      </c>
      <c r="E1388" s="2" t="s">
        <v>4</v>
      </c>
      <c r="F1388" s="2" t="s">
        <v>2844</v>
      </c>
      <c r="G1388" s="2" t="s">
        <v>3</v>
      </c>
      <c r="H1388" s="2" t="s">
        <v>3576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179433799</v>
      </c>
      <c r="R1388" s="1">
        <v>0</v>
      </c>
      <c r="S1388" s="1">
        <v>133512879</v>
      </c>
      <c r="T1388" s="1">
        <v>0</v>
      </c>
      <c r="U1388" s="2" t="s">
        <v>0</v>
      </c>
      <c r="V1388" s="1">
        <v>0</v>
      </c>
      <c r="W1388" s="1">
        <v>39587000</v>
      </c>
      <c r="X1388" s="2" t="s">
        <v>9</v>
      </c>
      <c r="Y1388" s="1">
        <v>6333920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41" t="s">
        <v>1</v>
      </c>
      <c r="AN1388" s="2" t="s">
        <v>1</v>
      </c>
      <c r="AO1388" s="141" t="s">
        <v>1</v>
      </c>
      <c r="AP1388" s="2" t="s">
        <v>1</v>
      </c>
    </row>
    <row r="1389" spans="1:44" ht="15" customHeight="1" x14ac:dyDescent="0.25">
      <c r="A1389" s="2" t="s">
        <v>778</v>
      </c>
      <c r="B1389" s="47">
        <v>44344</v>
      </c>
      <c r="C1389" s="2" t="s">
        <v>27</v>
      </c>
      <c r="D1389" s="2" t="s">
        <v>38</v>
      </c>
      <c r="E1389" s="2" t="s">
        <v>4</v>
      </c>
      <c r="F1389" s="2" t="s">
        <v>2846</v>
      </c>
      <c r="G1389" s="2" t="s">
        <v>3</v>
      </c>
      <c r="H1389" s="2" t="s">
        <v>3577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2242</v>
      </c>
      <c r="P1389" s="2" t="s">
        <v>2243</v>
      </c>
      <c r="Q1389" s="1">
        <v>21650400</v>
      </c>
      <c r="R1389" s="1">
        <v>0</v>
      </c>
      <c r="S1389" s="1">
        <v>21650400</v>
      </c>
      <c r="T1389" s="1">
        <v>0</v>
      </c>
      <c r="U1389" s="2" t="s">
        <v>0</v>
      </c>
      <c r="V1389" s="1">
        <v>0</v>
      </c>
      <c r="W1389" s="1">
        <v>0</v>
      </c>
      <c r="X1389" s="2" t="s">
        <v>0</v>
      </c>
      <c r="Y1389" s="1">
        <v>0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41" t="s">
        <v>1</v>
      </c>
      <c r="AN1389" s="2" t="s">
        <v>1</v>
      </c>
      <c r="AO1389" s="141" t="s">
        <v>1</v>
      </c>
      <c r="AP1389" s="2" t="s">
        <v>1</v>
      </c>
    </row>
    <row r="1390" spans="1:44" ht="15" customHeight="1" x14ac:dyDescent="0.25">
      <c r="A1390" s="2" t="s">
        <v>779</v>
      </c>
      <c r="B1390" s="47">
        <v>44344</v>
      </c>
      <c r="C1390" s="2" t="s">
        <v>27</v>
      </c>
      <c r="D1390" s="2" t="s">
        <v>38</v>
      </c>
      <c r="E1390" s="2" t="s">
        <v>4</v>
      </c>
      <c r="F1390" s="2" t="s">
        <v>2844</v>
      </c>
      <c r="G1390" s="2" t="s">
        <v>3</v>
      </c>
      <c r="H1390" s="2" t="s">
        <v>3578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375796174.80000001</v>
      </c>
      <c r="R1390" s="1">
        <v>0</v>
      </c>
      <c r="S1390" s="1">
        <v>196469768</v>
      </c>
      <c r="T1390" s="1">
        <v>0</v>
      </c>
      <c r="U1390" s="2" t="s">
        <v>0</v>
      </c>
      <c r="V1390" s="1">
        <v>0</v>
      </c>
      <c r="W1390" s="1">
        <v>154591730</v>
      </c>
      <c r="X1390" s="2" t="s">
        <v>9</v>
      </c>
      <c r="Y1390" s="1">
        <v>24734676.800000001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41" t="s">
        <v>1</v>
      </c>
      <c r="AN1390" s="2" t="s">
        <v>1</v>
      </c>
      <c r="AO1390" s="141" t="s">
        <v>1</v>
      </c>
      <c r="AP1390" s="2" t="s">
        <v>1</v>
      </c>
    </row>
    <row r="1391" spans="1:44" ht="15" customHeight="1" x14ac:dyDescent="0.25">
      <c r="A1391" s="2" t="s">
        <v>780</v>
      </c>
      <c r="B1391" s="47">
        <v>44344</v>
      </c>
      <c r="C1391" s="2" t="s">
        <v>27</v>
      </c>
      <c r="D1391" s="2" t="s">
        <v>38</v>
      </c>
      <c r="E1391" s="2" t="s">
        <v>4</v>
      </c>
      <c r="F1391" s="2" t="s">
        <v>2846</v>
      </c>
      <c r="G1391" s="2" t="s">
        <v>3</v>
      </c>
      <c r="H1391" s="2" t="s">
        <v>3579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965</v>
      </c>
      <c r="P1391" s="2" t="s">
        <v>966</v>
      </c>
      <c r="Q1391" s="1">
        <v>54493784</v>
      </c>
      <c r="R1391" s="1">
        <v>0</v>
      </c>
      <c r="S1391" s="1">
        <v>36769100</v>
      </c>
      <c r="T1391" s="1">
        <v>15279900</v>
      </c>
      <c r="U1391" s="2" t="s">
        <v>9</v>
      </c>
      <c r="V1391" s="1">
        <v>2444784</v>
      </c>
      <c r="W1391" s="1">
        <v>0</v>
      </c>
      <c r="X1391" s="2" t="s">
        <v>0</v>
      </c>
      <c r="Y1391" s="1"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41" t="s">
        <v>1</v>
      </c>
      <c r="AN1391" s="2" t="s">
        <v>1</v>
      </c>
      <c r="AO1391" s="141" t="s">
        <v>1</v>
      </c>
      <c r="AP1391" s="2" t="s">
        <v>1</v>
      </c>
    </row>
    <row r="1392" spans="1:44" ht="15" customHeight="1" x14ac:dyDescent="0.25">
      <c r="A1392" s="2" t="s">
        <v>781</v>
      </c>
      <c r="B1392" s="47">
        <v>44344</v>
      </c>
      <c r="C1392" s="2" t="s">
        <v>27</v>
      </c>
      <c r="D1392" s="2" t="s">
        <v>38</v>
      </c>
      <c r="E1392" s="2" t="s">
        <v>4</v>
      </c>
      <c r="F1392" s="2" t="s">
        <v>2844</v>
      </c>
      <c r="G1392" s="2" t="s">
        <v>3</v>
      </c>
      <c r="H1392" s="2" t="s">
        <v>3580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1">
        <v>623030759.24000001</v>
      </c>
      <c r="R1392" s="1">
        <v>0</v>
      </c>
      <c r="S1392" s="1">
        <v>465400315</v>
      </c>
      <c r="T1392" s="1">
        <v>0</v>
      </c>
      <c r="U1392" s="2" t="s">
        <v>0</v>
      </c>
      <c r="V1392" s="1">
        <v>0</v>
      </c>
      <c r="W1392" s="1">
        <v>135888314</v>
      </c>
      <c r="X1392" s="2" t="s">
        <v>9</v>
      </c>
      <c r="Y1392" s="1">
        <v>21742130.240000002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41" t="s">
        <v>1</v>
      </c>
      <c r="AN1392" s="2" t="s">
        <v>1</v>
      </c>
      <c r="AO1392" s="141" t="s">
        <v>1</v>
      </c>
      <c r="AP1392" s="2" t="s">
        <v>1</v>
      </c>
    </row>
    <row r="1393" spans="1:42" ht="15" customHeight="1" x14ac:dyDescent="0.25">
      <c r="A1393" s="2" t="s">
        <v>782</v>
      </c>
      <c r="B1393" s="47">
        <v>44344</v>
      </c>
      <c r="C1393" s="2" t="s">
        <v>27</v>
      </c>
      <c r="D1393" s="2" t="s">
        <v>38</v>
      </c>
      <c r="E1393" s="2" t="s">
        <v>4</v>
      </c>
      <c r="F1393" s="2" t="s">
        <v>2846</v>
      </c>
      <c r="G1393" s="2" t="s">
        <v>3</v>
      </c>
      <c r="H1393" s="2" t="s">
        <v>3581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1129</v>
      </c>
      <c r="P1393" s="2" t="s">
        <v>1130</v>
      </c>
      <c r="Q1393" s="1">
        <v>96950697.040000007</v>
      </c>
      <c r="R1393" s="1">
        <v>0</v>
      </c>
      <c r="S1393" s="1">
        <v>65650250</v>
      </c>
      <c r="T1393" s="1">
        <v>26983144</v>
      </c>
      <c r="U1393" s="2" t="s">
        <v>9</v>
      </c>
      <c r="V1393" s="1">
        <v>4317303.04</v>
      </c>
      <c r="W1393" s="1">
        <v>0</v>
      </c>
      <c r="X1393" s="2" t="s">
        <v>0</v>
      </c>
      <c r="Y1393" s="1">
        <v>0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41" t="s">
        <v>1</v>
      </c>
      <c r="AN1393" s="2" t="s">
        <v>1</v>
      </c>
      <c r="AO1393" s="141" t="s">
        <v>1</v>
      </c>
      <c r="AP1393" s="2" t="s">
        <v>1</v>
      </c>
    </row>
    <row r="1394" spans="1:42" ht="15" customHeight="1" x14ac:dyDescent="0.25">
      <c r="A1394" s="2" t="s">
        <v>783</v>
      </c>
      <c r="B1394" s="47">
        <v>44344</v>
      </c>
      <c r="C1394" s="2" t="s">
        <v>27</v>
      </c>
      <c r="D1394" s="2" t="s">
        <v>38</v>
      </c>
      <c r="E1394" s="2" t="s">
        <v>4</v>
      </c>
      <c r="F1394" s="2" t="s">
        <v>2844</v>
      </c>
      <c r="G1394" s="2" t="s">
        <v>3</v>
      </c>
      <c r="H1394" s="2" t="s">
        <v>3582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</v>
      </c>
      <c r="P1394" s="2" t="s">
        <v>1</v>
      </c>
      <c r="Q1394" s="1">
        <v>1848074531.342</v>
      </c>
      <c r="R1394" s="1">
        <v>0</v>
      </c>
      <c r="S1394" s="1">
        <v>1303796184.75</v>
      </c>
      <c r="T1394" s="1">
        <v>0</v>
      </c>
      <c r="U1394" s="2" t="s">
        <v>0</v>
      </c>
      <c r="V1394" s="1">
        <v>0</v>
      </c>
      <c r="W1394" s="1">
        <v>469205471.19999999</v>
      </c>
      <c r="X1394" s="2" t="s">
        <v>0</v>
      </c>
      <c r="Y1394" s="1">
        <v>75072875.39200002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41" t="s">
        <v>1</v>
      </c>
      <c r="AN1394" s="2" t="s">
        <v>1</v>
      </c>
      <c r="AO1394" s="141" t="s">
        <v>1</v>
      </c>
      <c r="AP1394" s="2" t="s">
        <v>1</v>
      </c>
    </row>
    <row r="1395" spans="1:42" ht="15" customHeight="1" x14ac:dyDescent="0.25">
      <c r="A1395" s="2" t="s">
        <v>784</v>
      </c>
      <c r="B1395" s="47">
        <v>44344</v>
      </c>
      <c r="C1395" s="2" t="s">
        <v>35</v>
      </c>
      <c r="D1395" s="2" t="s">
        <v>38</v>
      </c>
      <c r="E1395" s="2" t="s">
        <v>208</v>
      </c>
      <c r="F1395" s="2" t="s">
        <v>2710</v>
      </c>
      <c r="G1395" s="2" t="s">
        <v>3</v>
      </c>
      <c r="H1395" s="2" t="s">
        <v>3583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1127383035</v>
      </c>
      <c r="R1395" s="1">
        <v>0</v>
      </c>
      <c r="S1395" s="1">
        <v>1045976787</v>
      </c>
      <c r="T1395" s="1">
        <v>0</v>
      </c>
      <c r="U1395" s="2" t="s">
        <v>0</v>
      </c>
      <c r="V1395" s="1">
        <v>0</v>
      </c>
      <c r="W1395" s="1">
        <v>70177800</v>
      </c>
      <c r="X1395" s="2" t="s">
        <v>0</v>
      </c>
      <c r="Y1395" s="1">
        <v>11228448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41" t="s">
        <v>1</v>
      </c>
      <c r="AN1395" s="2" t="s">
        <v>1</v>
      </c>
      <c r="AO1395" s="141" t="s">
        <v>1</v>
      </c>
      <c r="AP1395" s="2" t="s">
        <v>1</v>
      </c>
    </row>
    <row r="1396" spans="1:42" ht="15" customHeight="1" x14ac:dyDescent="0.25">
      <c r="A1396" s="2" t="s">
        <v>785</v>
      </c>
      <c r="B1396" s="47">
        <v>44344</v>
      </c>
      <c r="C1396" s="2" t="s">
        <v>6</v>
      </c>
      <c r="D1396" s="2" t="s">
        <v>33</v>
      </c>
      <c r="E1396" s="2" t="s">
        <v>204</v>
      </c>
      <c r="F1396" s="2" t="s">
        <v>1551</v>
      </c>
      <c r="G1396" s="2" t="s">
        <v>3</v>
      </c>
      <c r="H1396" s="2" t="s">
        <v>3584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1033</v>
      </c>
      <c r="P1396" s="2" t="s">
        <v>1034</v>
      </c>
      <c r="Q1396" s="1">
        <v>118590053.59999999</v>
      </c>
      <c r="R1396" s="1">
        <v>0</v>
      </c>
      <c r="S1396" s="1">
        <v>108806776</v>
      </c>
      <c r="T1396" s="1">
        <v>8433860</v>
      </c>
      <c r="U1396" s="2" t="s">
        <v>9</v>
      </c>
      <c r="V1396" s="1">
        <v>1349417.6</v>
      </c>
      <c r="W1396" s="1">
        <v>0</v>
      </c>
      <c r="X1396" s="2" t="s">
        <v>0</v>
      </c>
      <c r="Y1396" s="1">
        <v>0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41" t="s">
        <v>1</v>
      </c>
      <c r="AN1396" s="2" t="s">
        <v>1</v>
      </c>
      <c r="AO1396" s="141" t="s">
        <v>1</v>
      </c>
      <c r="AP1396" s="2" t="s">
        <v>1</v>
      </c>
    </row>
    <row r="1397" spans="1:42" ht="15" customHeight="1" x14ac:dyDescent="0.25">
      <c r="A1397" s="2" t="s">
        <v>786</v>
      </c>
      <c r="B1397" s="47">
        <v>44344</v>
      </c>
      <c r="C1397" s="2" t="s">
        <v>6</v>
      </c>
      <c r="D1397" s="2" t="s">
        <v>33</v>
      </c>
      <c r="E1397" s="2" t="s">
        <v>204</v>
      </c>
      <c r="F1397" s="2" t="s">
        <v>1551</v>
      </c>
      <c r="G1397" s="2" t="s">
        <v>3</v>
      </c>
      <c r="H1397" s="2" t="s">
        <v>3585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3586</v>
      </c>
      <c r="P1397" s="2" t="s">
        <v>3587</v>
      </c>
      <c r="Q1397" s="1">
        <v>111947748.7</v>
      </c>
      <c r="R1397" s="1">
        <v>0</v>
      </c>
      <c r="S1397" s="1">
        <v>65023275</v>
      </c>
      <c r="T1397" s="1">
        <v>40452132.5</v>
      </c>
      <c r="U1397" s="2" t="s">
        <v>9</v>
      </c>
      <c r="V1397" s="1">
        <v>6472341.2000000002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41" t="s">
        <v>1</v>
      </c>
      <c r="AN1397" s="2" t="s">
        <v>1</v>
      </c>
      <c r="AO1397" s="141" t="s">
        <v>1</v>
      </c>
      <c r="AP1397" s="2" t="s">
        <v>1</v>
      </c>
    </row>
    <row r="1398" spans="1:42" ht="15" customHeight="1" x14ac:dyDescent="0.25">
      <c r="A1398" s="2" t="s">
        <v>787</v>
      </c>
      <c r="B1398" s="47">
        <v>44344</v>
      </c>
      <c r="C1398" s="2" t="s">
        <v>6</v>
      </c>
      <c r="D1398" s="2" t="s">
        <v>33</v>
      </c>
      <c r="E1398" s="2" t="s">
        <v>204</v>
      </c>
      <c r="F1398" s="2" t="s">
        <v>1551</v>
      </c>
      <c r="G1398" s="2" t="s">
        <v>13</v>
      </c>
      <c r="H1398" s="2" t="s">
        <v>1</v>
      </c>
      <c r="I1398" s="1" t="s">
        <v>1756</v>
      </c>
      <c r="J1398" s="1" t="s">
        <v>1</v>
      </c>
      <c r="K1398" s="1" t="s">
        <v>3588</v>
      </c>
      <c r="L1398" s="1" t="s">
        <v>3589</v>
      </c>
      <c r="M1398" s="1">
        <v>44976350</v>
      </c>
      <c r="N1398" s="2" t="s">
        <v>12</v>
      </c>
      <c r="O1398" s="2" t="s">
        <v>3590</v>
      </c>
      <c r="P1398" s="2" t="s">
        <v>3591</v>
      </c>
      <c r="Q1398" s="1">
        <v>-18699200</v>
      </c>
      <c r="R1398" s="1">
        <v>0</v>
      </c>
      <c r="S1398" s="1">
        <v>0</v>
      </c>
      <c r="T1398" s="1">
        <v>0</v>
      </c>
      <c r="U1398" s="2" t="s">
        <v>0</v>
      </c>
      <c r="V1398" s="1">
        <v>0</v>
      </c>
      <c r="W1398" s="1">
        <v>-16120000</v>
      </c>
      <c r="X1398" s="2" t="s">
        <v>9</v>
      </c>
      <c r="Y1398" s="1">
        <v>-2579200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41" t="s">
        <v>1</v>
      </c>
      <c r="AN1398" s="2" t="s">
        <v>1</v>
      </c>
      <c r="AO1398" s="141" t="s">
        <v>1</v>
      </c>
      <c r="AP1398" s="2" t="s">
        <v>1</v>
      </c>
    </row>
    <row r="1399" spans="1:42" ht="15" customHeight="1" x14ac:dyDescent="0.25">
      <c r="A1399" s="2" t="s">
        <v>788</v>
      </c>
      <c r="B1399" s="47">
        <v>44344</v>
      </c>
      <c r="C1399" s="2" t="s">
        <v>6</v>
      </c>
      <c r="D1399" s="2" t="s">
        <v>33</v>
      </c>
      <c r="E1399" s="2" t="s">
        <v>204</v>
      </c>
      <c r="F1399" s="2" t="s">
        <v>1551</v>
      </c>
      <c r="G1399" s="2" t="s">
        <v>3</v>
      </c>
      <c r="H1399" s="2" t="s">
        <v>3592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1287019604.52</v>
      </c>
      <c r="R1399" s="1">
        <v>0</v>
      </c>
      <c r="S1399" s="1">
        <v>998069973.5</v>
      </c>
      <c r="T1399" s="1">
        <v>0</v>
      </c>
      <c r="U1399" s="2" t="s">
        <v>0</v>
      </c>
      <c r="V1399" s="1">
        <v>0</v>
      </c>
      <c r="W1399" s="1">
        <v>249094509.5</v>
      </c>
      <c r="X1399" s="2" t="s">
        <v>9</v>
      </c>
      <c r="Y1399" s="1">
        <v>39855121.519999996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41" t="s">
        <v>1</v>
      </c>
      <c r="AN1399" s="2" t="s">
        <v>1</v>
      </c>
      <c r="AO1399" s="141" t="s">
        <v>1</v>
      </c>
      <c r="AP1399" s="2" t="s">
        <v>1</v>
      </c>
    </row>
    <row r="1400" spans="1:42" ht="15" customHeight="1" x14ac:dyDescent="0.25">
      <c r="A1400" s="2" t="s">
        <v>789</v>
      </c>
      <c r="B1400" s="47">
        <v>44344</v>
      </c>
      <c r="C1400" s="2" t="s">
        <v>6</v>
      </c>
      <c r="D1400" s="2" t="s">
        <v>33</v>
      </c>
      <c r="E1400" s="2" t="s">
        <v>204</v>
      </c>
      <c r="F1400" s="2" t="s">
        <v>1551</v>
      </c>
      <c r="G1400" s="2" t="s">
        <v>3</v>
      </c>
      <c r="H1400" s="2" t="s">
        <v>3593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2009751342.7600002</v>
      </c>
      <c r="R1400" s="1">
        <v>0</v>
      </c>
      <c r="S1400" s="1">
        <v>1581160069</v>
      </c>
      <c r="T1400" s="1">
        <v>0</v>
      </c>
      <c r="U1400" s="2" t="s">
        <v>0</v>
      </c>
      <c r="V1400" s="1">
        <v>0</v>
      </c>
      <c r="W1400" s="1">
        <v>369475236</v>
      </c>
      <c r="X1400" s="2" t="s">
        <v>0</v>
      </c>
      <c r="Y1400" s="1">
        <v>59116037.759999998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41" t="s">
        <v>1</v>
      </c>
      <c r="AN1400" s="2" t="s">
        <v>1</v>
      </c>
      <c r="AO1400" s="141" t="s">
        <v>1</v>
      </c>
      <c r="AP1400" s="2" t="s">
        <v>1</v>
      </c>
    </row>
    <row r="1401" spans="1:42" ht="15" customHeight="1" x14ac:dyDescent="0.25">
      <c r="A1401" s="2" t="s">
        <v>790</v>
      </c>
      <c r="B1401" s="47">
        <v>44344</v>
      </c>
      <c r="C1401" s="2" t="s">
        <v>6</v>
      </c>
      <c r="D1401" s="2" t="s">
        <v>33</v>
      </c>
      <c r="E1401" s="2" t="s">
        <v>204</v>
      </c>
      <c r="F1401" s="2" t="s">
        <v>1551</v>
      </c>
      <c r="G1401" s="2" t="s">
        <v>3</v>
      </c>
      <c r="H1401" s="2" t="s">
        <v>3594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589387467.10000002</v>
      </c>
      <c r="R1401" s="1">
        <v>0</v>
      </c>
      <c r="S1401" s="1">
        <v>457302431.5</v>
      </c>
      <c r="T1401" s="1">
        <v>0</v>
      </c>
      <c r="U1401" s="2" t="s">
        <v>0</v>
      </c>
      <c r="V1401" s="1">
        <v>0</v>
      </c>
      <c r="W1401" s="1">
        <v>113866410</v>
      </c>
      <c r="X1401" s="2" t="s">
        <v>0</v>
      </c>
      <c r="Y1401" s="1">
        <v>18218625.600000001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41" t="s">
        <v>1</v>
      </c>
      <c r="AN1401" s="2" t="s">
        <v>1</v>
      </c>
      <c r="AO1401" s="141" t="s">
        <v>1</v>
      </c>
      <c r="AP1401" s="2" t="s">
        <v>1</v>
      </c>
    </row>
    <row r="1402" spans="1:42" ht="15" customHeight="1" x14ac:dyDescent="0.25">
      <c r="A1402" s="2" t="s">
        <v>791</v>
      </c>
      <c r="B1402" s="47">
        <v>44344</v>
      </c>
      <c r="C1402" s="2" t="s">
        <v>27</v>
      </c>
      <c r="D1402" s="2" t="s">
        <v>33</v>
      </c>
      <c r="E1402" s="2" t="s">
        <v>32</v>
      </c>
      <c r="F1402" s="2" t="s">
        <v>2966</v>
      </c>
      <c r="G1402" s="2" t="s">
        <v>3</v>
      </c>
      <c r="H1402" s="2" t="s">
        <v>3595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983165474.58000004</v>
      </c>
      <c r="R1402" s="1">
        <v>0</v>
      </c>
      <c r="S1402" s="1">
        <v>736078543</v>
      </c>
      <c r="T1402" s="1">
        <v>0</v>
      </c>
      <c r="U1402" s="2" t="s">
        <v>0</v>
      </c>
      <c r="V1402" s="1">
        <v>0</v>
      </c>
      <c r="W1402" s="1">
        <v>213005975.5</v>
      </c>
      <c r="X1402" s="2" t="s">
        <v>0</v>
      </c>
      <c r="Y1402" s="1">
        <v>34080956.079999998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41" t="s">
        <v>1</v>
      </c>
      <c r="AN1402" s="2" t="s">
        <v>1</v>
      </c>
      <c r="AO1402" s="141" t="s">
        <v>1</v>
      </c>
      <c r="AP1402" s="2" t="s">
        <v>1</v>
      </c>
    </row>
    <row r="1403" spans="1:42" ht="15" customHeight="1" x14ac:dyDescent="0.25">
      <c r="A1403" s="2" t="s">
        <v>792</v>
      </c>
      <c r="B1403" s="47">
        <v>44344</v>
      </c>
      <c r="C1403" s="2" t="s">
        <v>6</v>
      </c>
      <c r="D1403" s="2" t="s">
        <v>26</v>
      </c>
      <c r="E1403" s="2" t="s">
        <v>198</v>
      </c>
      <c r="F1403" s="2" t="s">
        <v>2982</v>
      </c>
      <c r="G1403" s="2" t="s">
        <v>3</v>
      </c>
      <c r="H1403" s="2" t="s">
        <v>3596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3000035783.1600003</v>
      </c>
      <c r="R1403" s="1">
        <v>0</v>
      </c>
      <c r="S1403" s="1">
        <v>2296185453</v>
      </c>
      <c r="T1403" s="1">
        <v>0</v>
      </c>
      <c r="U1403" s="2" t="s">
        <v>0</v>
      </c>
      <c r="V1403" s="1">
        <v>0</v>
      </c>
      <c r="W1403" s="1">
        <v>606767526</v>
      </c>
      <c r="X1403" s="2" t="s">
        <v>9</v>
      </c>
      <c r="Y1403" s="1">
        <v>97082804.159999996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41" t="s">
        <v>1</v>
      </c>
      <c r="AN1403" s="2" t="s">
        <v>1</v>
      </c>
      <c r="AO1403" s="141" t="s">
        <v>1</v>
      </c>
      <c r="AP1403" s="2" t="s">
        <v>1</v>
      </c>
    </row>
    <row r="1404" spans="1:42" ht="15" customHeight="1" x14ac:dyDescent="0.25">
      <c r="A1404" s="2" t="s">
        <v>793</v>
      </c>
      <c r="B1404" s="47">
        <v>44344</v>
      </c>
      <c r="C1404" s="2" t="s">
        <v>27</v>
      </c>
      <c r="D1404" s="2" t="s">
        <v>26</v>
      </c>
      <c r="E1404" s="2" t="s">
        <v>251</v>
      </c>
      <c r="F1404" s="2" t="s">
        <v>2349</v>
      </c>
      <c r="G1404" s="2" t="s">
        <v>3</v>
      </c>
      <c r="H1404" s="2" t="s">
        <v>3597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1163600738.1900001</v>
      </c>
      <c r="R1404" s="1">
        <v>0</v>
      </c>
      <c r="S1404" s="1">
        <v>902907620.25</v>
      </c>
      <c r="T1404" s="1">
        <v>0</v>
      </c>
      <c r="U1404" s="2" t="s">
        <v>0</v>
      </c>
      <c r="V1404" s="1">
        <v>0</v>
      </c>
      <c r="W1404" s="1">
        <v>224735446.5</v>
      </c>
      <c r="X1404" s="2" t="s">
        <v>9</v>
      </c>
      <c r="Y1404" s="1">
        <v>35957671.439999998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41" t="s">
        <v>1</v>
      </c>
      <c r="AN1404" s="2" t="s">
        <v>1</v>
      </c>
      <c r="AO1404" s="141" t="s">
        <v>1</v>
      </c>
      <c r="AP1404" s="2" t="s">
        <v>1</v>
      </c>
    </row>
    <row r="1405" spans="1:42" ht="15" customHeight="1" x14ac:dyDescent="0.25">
      <c r="A1405" s="2" t="s">
        <v>794</v>
      </c>
      <c r="B1405" s="47">
        <v>44344</v>
      </c>
      <c r="C1405" s="2" t="s">
        <v>27</v>
      </c>
      <c r="D1405" s="2" t="s">
        <v>26</v>
      </c>
      <c r="E1405" s="2" t="s">
        <v>251</v>
      </c>
      <c r="F1405" s="2" t="s">
        <v>2351</v>
      </c>
      <c r="G1405" s="2" t="s">
        <v>3</v>
      </c>
      <c r="H1405" s="2" t="s">
        <v>3598</v>
      </c>
      <c r="I1405" s="1" t="s">
        <v>1</v>
      </c>
      <c r="J1405" s="1" t="s">
        <v>1</v>
      </c>
      <c r="K1405" s="1" t="s">
        <v>1</v>
      </c>
      <c r="L1405" s="1" t="s">
        <v>1</v>
      </c>
      <c r="M1405" s="1">
        <v>0</v>
      </c>
      <c r="N1405" s="2" t="s">
        <v>1</v>
      </c>
      <c r="O1405" s="2" t="s">
        <v>1012</v>
      </c>
      <c r="P1405" s="2" t="s">
        <v>1013</v>
      </c>
      <c r="Q1405" s="1">
        <v>167012360.5</v>
      </c>
      <c r="R1405" s="1">
        <v>0</v>
      </c>
      <c r="S1405" s="1">
        <v>96588296.5</v>
      </c>
      <c r="T1405" s="1">
        <v>60710400</v>
      </c>
      <c r="U1405" s="2" t="s">
        <v>9</v>
      </c>
      <c r="V1405" s="1">
        <v>9713664</v>
      </c>
      <c r="W1405" s="1">
        <v>0</v>
      </c>
      <c r="X1405" s="2" t="s">
        <v>0</v>
      </c>
      <c r="Y1405" s="1">
        <v>0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41" t="s">
        <v>1</v>
      </c>
      <c r="AN1405" s="2" t="s">
        <v>1</v>
      </c>
      <c r="AO1405" s="141" t="s">
        <v>1</v>
      </c>
      <c r="AP1405" s="2" t="s">
        <v>1</v>
      </c>
    </row>
    <row r="1406" spans="1:42" ht="15" customHeight="1" x14ac:dyDescent="0.25">
      <c r="A1406" s="2" t="s">
        <v>795</v>
      </c>
      <c r="B1406" s="47">
        <v>44344</v>
      </c>
      <c r="C1406" s="2" t="s">
        <v>27</v>
      </c>
      <c r="D1406" s="2" t="s">
        <v>26</v>
      </c>
      <c r="E1406" s="2" t="s">
        <v>251</v>
      </c>
      <c r="F1406" s="2" t="s">
        <v>2349</v>
      </c>
      <c r="G1406" s="2" t="s">
        <v>3</v>
      </c>
      <c r="H1406" s="2" t="s">
        <v>3599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903312310.08000004</v>
      </c>
      <c r="R1406" s="1">
        <v>0</v>
      </c>
      <c r="S1406" s="1">
        <v>620553508</v>
      </c>
      <c r="T1406" s="1">
        <v>0</v>
      </c>
      <c r="U1406" s="2" t="s">
        <v>0</v>
      </c>
      <c r="V1406" s="1">
        <v>0</v>
      </c>
      <c r="W1406" s="1">
        <v>243757588</v>
      </c>
      <c r="X1406" s="2" t="s">
        <v>0</v>
      </c>
      <c r="Y1406" s="1">
        <v>39001214.079999998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41" t="s">
        <v>1</v>
      </c>
      <c r="AN1406" s="2" t="s">
        <v>1</v>
      </c>
      <c r="AO1406" s="141" t="s">
        <v>1</v>
      </c>
      <c r="AP1406" s="2" t="s">
        <v>1</v>
      </c>
    </row>
    <row r="1407" spans="1:42" ht="15" customHeight="1" x14ac:dyDescent="0.25">
      <c r="A1407" s="2" t="s">
        <v>796</v>
      </c>
      <c r="B1407" s="47">
        <v>44344</v>
      </c>
      <c r="C1407" s="2" t="s">
        <v>27</v>
      </c>
      <c r="D1407" s="2" t="s">
        <v>24</v>
      </c>
      <c r="E1407" s="2" t="s">
        <v>356</v>
      </c>
      <c r="F1407" s="2" t="s">
        <v>3600</v>
      </c>
      <c r="G1407" s="2" t="s">
        <v>3</v>
      </c>
      <c r="H1407" s="2" t="s">
        <v>3601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788536699.69000006</v>
      </c>
      <c r="R1407" s="1">
        <v>0</v>
      </c>
      <c r="S1407" s="1">
        <v>516799062.25</v>
      </c>
      <c r="T1407" s="1">
        <v>0</v>
      </c>
      <c r="U1407" s="2" t="s">
        <v>0</v>
      </c>
      <c r="V1407" s="1">
        <v>0</v>
      </c>
      <c r="W1407" s="1">
        <v>234256584</v>
      </c>
      <c r="X1407" s="2" t="s">
        <v>0</v>
      </c>
      <c r="Y1407" s="1">
        <v>37481053.439999998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41" t="s">
        <v>1</v>
      </c>
      <c r="AN1407" s="2" t="s">
        <v>1</v>
      </c>
      <c r="AO1407" s="141" t="s">
        <v>1</v>
      </c>
      <c r="AP1407" s="2" t="s">
        <v>1</v>
      </c>
    </row>
    <row r="1408" spans="1:42" ht="15" customHeight="1" x14ac:dyDescent="0.25">
      <c r="A1408" s="2" t="s">
        <v>797</v>
      </c>
      <c r="B1408" s="47">
        <v>44344</v>
      </c>
      <c r="C1408" s="2" t="s">
        <v>6</v>
      </c>
      <c r="D1408" s="2" t="s">
        <v>24</v>
      </c>
      <c r="E1408" s="2" t="s">
        <v>194</v>
      </c>
      <c r="F1408" s="2" t="s">
        <v>3602</v>
      </c>
      <c r="G1408" s="2" t="s">
        <v>3</v>
      </c>
      <c r="H1408" s="2" t="s">
        <v>3603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2926685960.2719998</v>
      </c>
      <c r="R1408" s="1">
        <v>0</v>
      </c>
      <c r="S1408" s="1">
        <v>2155339298</v>
      </c>
      <c r="T1408" s="1">
        <v>0</v>
      </c>
      <c r="U1408" s="2" t="s">
        <v>0</v>
      </c>
      <c r="V1408" s="1">
        <v>0</v>
      </c>
      <c r="W1408" s="1">
        <v>664954019.20000005</v>
      </c>
      <c r="X1408" s="2" t="s">
        <v>0</v>
      </c>
      <c r="Y1408" s="1">
        <v>106392643.07200001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41" t="s">
        <v>1</v>
      </c>
      <c r="AN1408" s="2" t="s">
        <v>1</v>
      </c>
      <c r="AO1408" s="141" t="s">
        <v>1</v>
      </c>
      <c r="AP1408" s="2" t="s">
        <v>1</v>
      </c>
    </row>
    <row r="1409" spans="1:42" ht="15" customHeight="1" x14ac:dyDescent="0.25">
      <c r="A1409" s="2" t="s">
        <v>798</v>
      </c>
      <c r="B1409" s="47">
        <v>44344</v>
      </c>
      <c r="C1409" s="2" t="s">
        <v>6</v>
      </c>
      <c r="D1409" s="2" t="s">
        <v>22</v>
      </c>
      <c r="E1409" s="2" t="s">
        <v>192</v>
      </c>
      <c r="F1409" s="2" t="s">
        <v>1067</v>
      </c>
      <c r="G1409" s="2" t="s">
        <v>3</v>
      </c>
      <c r="H1409" s="2" t="s">
        <v>3604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747</v>
      </c>
      <c r="P1409" s="2" t="s">
        <v>1023</v>
      </c>
      <c r="Q1409" s="1">
        <v>4408696</v>
      </c>
      <c r="R1409" s="1">
        <v>0</v>
      </c>
      <c r="S1409" s="1">
        <v>0</v>
      </c>
      <c r="T1409" s="1">
        <v>3800600</v>
      </c>
      <c r="U1409" s="2" t="s">
        <v>9</v>
      </c>
      <c r="V1409" s="1">
        <v>608096</v>
      </c>
      <c r="W1409" s="1">
        <v>0</v>
      </c>
      <c r="X1409" s="2" t="s">
        <v>0</v>
      </c>
      <c r="Y1409" s="1">
        <v>0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41" t="s">
        <v>1</v>
      </c>
      <c r="AN1409" s="2" t="s">
        <v>1</v>
      </c>
      <c r="AO1409" s="141" t="s">
        <v>1</v>
      </c>
      <c r="AP1409" s="2" t="s">
        <v>1</v>
      </c>
    </row>
    <row r="1410" spans="1:42" ht="15" customHeight="1" x14ac:dyDescent="0.25">
      <c r="A1410" s="2" t="s">
        <v>799</v>
      </c>
      <c r="B1410" s="47">
        <v>44344</v>
      </c>
      <c r="C1410" s="2" t="s">
        <v>6</v>
      </c>
      <c r="D1410" s="2" t="s">
        <v>22</v>
      </c>
      <c r="E1410" s="2" t="s">
        <v>192</v>
      </c>
      <c r="F1410" s="2" t="s">
        <v>1067</v>
      </c>
      <c r="G1410" s="2" t="s">
        <v>3</v>
      </c>
      <c r="H1410" s="2" t="s">
        <v>3605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283421479.5</v>
      </c>
      <c r="R1410" s="1">
        <v>0</v>
      </c>
      <c r="S1410" s="1">
        <v>239334519.5</v>
      </c>
      <c r="T1410" s="1">
        <v>0</v>
      </c>
      <c r="U1410" s="2" t="s">
        <v>0</v>
      </c>
      <c r="V1410" s="1">
        <v>0</v>
      </c>
      <c r="W1410" s="1">
        <v>38006000</v>
      </c>
      <c r="X1410" s="2" t="s">
        <v>0</v>
      </c>
      <c r="Y1410" s="1">
        <v>6080960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41" t="s">
        <v>1</v>
      </c>
      <c r="AN1410" s="2" t="s">
        <v>1</v>
      </c>
      <c r="AO1410" s="141" t="s">
        <v>1</v>
      </c>
      <c r="AP1410" s="2" t="s">
        <v>1</v>
      </c>
    </row>
    <row r="1411" spans="1:42" ht="15" customHeight="1" x14ac:dyDescent="0.25">
      <c r="A1411" s="2" t="s">
        <v>800</v>
      </c>
      <c r="B1411" s="47">
        <v>44344</v>
      </c>
      <c r="C1411" s="2" t="s">
        <v>6</v>
      </c>
      <c r="D1411" s="2" t="s">
        <v>22</v>
      </c>
      <c r="E1411" s="2" t="s">
        <v>192</v>
      </c>
      <c r="F1411" s="2" t="s">
        <v>1067</v>
      </c>
      <c r="G1411" s="2" t="s">
        <v>3</v>
      </c>
      <c r="H1411" s="2" t="s">
        <v>3606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2852557372.02</v>
      </c>
      <c r="R1411" s="1">
        <v>0</v>
      </c>
      <c r="S1411" s="1">
        <v>2118970656.75</v>
      </c>
      <c r="T1411" s="1">
        <v>0</v>
      </c>
      <c r="U1411" s="2" t="s">
        <v>0</v>
      </c>
      <c r="V1411" s="1">
        <v>0</v>
      </c>
      <c r="W1411" s="1">
        <v>632402340.75</v>
      </c>
      <c r="X1411" s="2" t="s">
        <v>9</v>
      </c>
      <c r="Y1411" s="1">
        <v>101184374.52000001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41" t="s">
        <v>1</v>
      </c>
      <c r="AN1411" s="2" t="s">
        <v>1</v>
      </c>
      <c r="AO1411" s="141" t="s">
        <v>1</v>
      </c>
      <c r="AP1411" s="2" t="s">
        <v>1</v>
      </c>
    </row>
    <row r="1412" spans="1:42" ht="15" customHeight="1" x14ac:dyDescent="0.25">
      <c r="A1412" s="2" t="s">
        <v>801</v>
      </c>
      <c r="B1412" s="47">
        <v>44344</v>
      </c>
      <c r="C1412" s="2" t="s">
        <v>27</v>
      </c>
      <c r="D1412" s="2" t="s">
        <v>973</v>
      </c>
      <c r="E1412" s="2" t="s">
        <v>985</v>
      </c>
      <c r="F1412" s="2" t="s">
        <v>3607</v>
      </c>
      <c r="G1412" s="2" t="s">
        <v>3</v>
      </c>
      <c r="H1412" s="2" t="s">
        <v>3608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2</v>
      </c>
      <c r="P1412" s="2" t="s">
        <v>1</v>
      </c>
      <c r="Q1412" s="1">
        <v>135968480</v>
      </c>
      <c r="R1412" s="1">
        <v>0</v>
      </c>
      <c r="S1412" s="1">
        <v>64480000</v>
      </c>
      <c r="T1412" s="1">
        <v>0</v>
      </c>
      <c r="U1412" s="2" t="s">
        <v>0</v>
      </c>
      <c r="V1412" s="1">
        <v>0</v>
      </c>
      <c r="W1412" s="1">
        <v>61628000</v>
      </c>
      <c r="X1412" s="2" t="s">
        <v>9</v>
      </c>
      <c r="Y1412" s="1">
        <v>9860480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41" t="s">
        <v>1</v>
      </c>
      <c r="AN1412" s="2" t="s">
        <v>1</v>
      </c>
      <c r="AO1412" s="141" t="s">
        <v>1</v>
      </c>
      <c r="AP1412" s="2" t="s">
        <v>1</v>
      </c>
    </row>
    <row r="1413" spans="1:42" ht="15" customHeight="1" x14ac:dyDescent="0.25">
      <c r="A1413" s="2" t="s">
        <v>802</v>
      </c>
      <c r="B1413" s="47">
        <v>44344</v>
      </c>
      <c r="C1413" s="2" t="s">
        <v>6</v>
      </c>
      <c r="D1413" s="2" t="s">
        <v>973</v>
      </c>
      <c r="E1413" s="2" t="s">
        <v>974</v>
      </c>
      <c r="F1413" s="2" t="s">
        <v>1087</v>
      </c>
      <c r="G1413" s="2" t="s">
        <v>3</v>
      </c>
      <c r="H1413" s="2" t="s">
        <v>3609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3610</v>
      </c>
      <c r="P1413" s="2" t="s">
        <v>3611</v>
      </c>
      <c r="Q1413" s="1">
        <v>489056</v>
      </c>
      <c r="R1413" s="1">
        <v>0</v>
      </c>
      <c r="S1413" s="1">
        <v>0</v>
      </c>
      <c r="T1413" s="1">
        <v>421600</v>
      </c>
      <c r="U1413" s="2" t="s">
        <v>9</v>
      </c>
      <c r="V1413" s="1">
        <v>67456</v>
      </c>
      <c r="W1413" s="1">
        <v>0</v>
      </c>
      <c r="X1413" s="2" t="s">
        <v>0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41" t="s">
        <v>1</v>
      </c>
      <c r="AN1413" s="2" t="s">
        <v>1</v>
      </c>
      <c r="AO1413" s="141" t="s">
        <v>1</v>
      </c>
      <c r="AP1413" s="2" t="s">
        <v>1</v>
      </c>
    </row>
    <row r="1414" spans="1:42" ht="15" customHeight="1" x14ac:dyDescent="0.25">
      <c r="A1414" s="2" t="s">
        <v>803</v>
      </c>
      <c r="B1414" s="47">
        <v>44344</v>
      </c>
      <c r="C1414" s="2" t="s">
        <v>6</v>
      </c>
      <c r="D1414" s="2" t="s">
        <v>973</v>
      </c>
      <c r="E1414" s="2" t="s">
        <v>974</v>
      </c>
      <c r="F1414" s="2" t="s">
        <v>1087</v>
      </c>
      <c r="G1414" s="2" t="s">
        <v>3</v>
      </c>
      <c r="H1414" s="2" t="s">
        <v>3612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873251872.23800004</v>
      </c>
      <c r="R1414" s="1">
        <v>0</v>
      </c>
      <c r="S1414" s="1">
        <v>575185640.5</v>
      </c>
      <c r="T1414" s="1">
        <v>0</v>
      </c>
      <c r="U1414" s="2" t="s">
        <v>0</v>
      </c>
      <c r="V1414" s="1">
        <v>0</v>
      </c>
      <c r="W1414" s="1">
        <v>256953648.05000001</v>
      </c>
      <c r="X1414" s="2" t="s">
        <v>9</v>
      </c>
      <c r="Y1414" s="1">
        <v>41112583.688000001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41" t="s">
        <v>1</v>
      </c>
      <c r="AN1414" s="2" t="s">
        <v>1</v>
      </c>
      <c r="AO1414" s="141" t="s">
        <v>1</v>
      </c>
      <c r="AP1414" s="2" t="s">
        <v>1</v>
      </c>
    </row>
    <row r="1415" spans="1:42" ht="15" customHeight="1" x14ac:dyDescent="0.25">
      <c r="A1415" s="2" t="s">
        <v>804</v>
      </c>
      <c r="B1415" s="47">
        <v>44344</v>
      </c>
      <c r="C1415" s="2" t="s">
        <v>6</v>
      </c>
      <c r="D1415" s="2" t="s">
        <v>973</v>
      </c>
      <c r="E1415" s="2" t="s">
        <v>974</v>
      </c>
      <c r="F1415" s="2" t="s">
        <v>1087</v>
      </c>
      <c r="G1415" s="2" t="s">
        <v>3</v>
      </c>
      <c r="H1415" s="2" t="s">
        <v>3613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1455713569.4400003</v>
      </c>
      <c r="R1415" s="1">
        <v>0</v>
      </c>
      <c r="S1415" s="1">
        <v>1105391195.5</v>
      </c>
      <c r="T1415" s="1">
        <v>0</v>
      </c>
      <c r="U1415" s="2" t="s">
        <v>0</v>
      </c>
      <c r="V1415" s="1">
        <v>0</v>
      </c>
      <c r="W1415" s="1">
        <v>302002046.5</v>
      </c>
      <c r="X1415" s="2" t="s">
        <v>0</v>
      </c>
      <c r="Y1415" s="1">
        <v>48320327.440000005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41" t="s">
        <v>1</v>
      </c>
      <c r="AN1415" s="2" t="s">
        <v>1</v>
      </c>
      <c r="AO1415" s="141" t="s">
        <v>1</v>
      </c>
      <c r="AP1415" s="2" t="s">
        <v>1</v>
      </c>
    </row>
    <row r="1416" spans="1:42" ht="15" customHeight="1" x14ac:dyDescent="0.25">
      <c r="A1416" s="2" t="s">
        <v>805</v>
      </c>
      <c r="B1416" s="47">
        <v>44344</v>
      </c>
      <c r="C1416" s="2" t="s">
        <v>6</v>
      </c>
      <c r="D1416" s="2" t="s">
        <v>19</v>
      </c>
      <c r="E1416" s="2" t="s">
        <v>185</v>
      </c>
      <c r="F1416" s="2" t="s">
        <v>989</v>
      </c>
      <c r="G1416" s="2" t="s">
        <v>3</v>
      </c>
      <c r="H1416" s="2" t="s">
        <v>3614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3615</v>
      </c>
      <c r="P1416" s="2" t="s">
        <v>3616</v>
      </c>
      <c r="Q1416" s="1">
        <v>122671867</v>
      </c>
      <c r="R1416" s="1">
        <v>0</v>
      </c>
      <c r="S1416" s="1">
        <v>122671867</v>
      </c>
      <c r="T1416" s="1">
        <v>0</v>
      </c>
      <c r="U1416" s="2" t="s">
        <v>0</v>
      </c>
      <c r="V1416" s="1">
        <v>0</v>
      </c>
      <c r="W1416" s="1">
        <v>0</v>
      </c>
      <c r="X1416" s="2" t="s">
        <v>0</v>
      </c>
      <c r="Y1416" s="1">
        <v>0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41" t="s">
        <v>1</v>
      </c>
      <c r="AN1416" s="2" t="s">
        <v>1</v>
      </c>
      <c r="AO1416" s="141" t="s">
        <v>1</v>
      </c>
      <c r="AP1416" s="2" t="s">
        <v>1</v>
      </c>
    </row>
    <row r="1417" spans="1:42" ht="15" customHeight="1" x14ac:dyDescent="0.25">
      <c r="A1417" s="2" t="s">
        <v>806</v>
      </c>
      <c r="B1417" s="47">
        <v>44344</v>
      </c>
      <c r="C1417" s="2" t="s">
        <v>6</v>
      </c>
      <c r="D1417" s="2" t="s">
        <v>19</v>
      </c>
      <c r="E1417" s="2" t="s">
        <v>185</v>
      </c>
      <c r="F1417" s="2" t="s">
        <v>989</v>
      </c>
      <c r="G1417" s="2" t="s">
        <v>3</v>
      </c>
      <c r="H1417" s="2" t="s">
        <v>3617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3615</v>
      </c>
      <c r="P1417" s="2" t="s">
        <v>3616</v>
      </c>
      <c r="Q1417" s="1">
        <v>93000</v>
      </c>
      <c r="R1417" s="1">
        <v>0</v>
      </c>
      <c r="S1417" s="1">
        <v>93000</v>
      </c>
      <c r="T1417" s="1">
        <v>0</v>
      </c>
      <c r="U1417" s="2" t="s">
        <v>0</v>
      </c>
      <c r="V1417" s="1">
        <v>0</v>
      </c>
      <c r="W1417" s="1">
        <v>0</v>
      </c>
      <c r="X1417" s="2" t="s">
        <v>0</v>
      </c>
      <c r="Y1417" s="1">
        <v>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41" t="s">
        <v>1</v>
      </c>
      <c r="AN1417" s="2" t="s">
        <v>1</v>
      </c>
      <c r="AO1417" s="141" t="s">
        <v>1</v>
      </c>
      <c r="AP1417" s="2" t="s">
        <v>1</v>
      </c>
    </row>
    <row r="1418" spans="1:42" ht="15" customHeight="1" x14ac:dyDescent="0.25">
      <c r="A1418" s="2" t="s">
        <v>807</v>
      </c>
      <c r="B1418" s="47">
        <v>44344</v>
      </c>
      <c r="C1418" s="2" t="s">
        <v>6</v>
      </c>
      <c r="D1418" s="2" t="s">
        <v>19</v>
      </c>
      <c r="E1418" s="2" t="s">
        <v>185</v>
      </c>
      <c r="F1418" s="2" t="s">
        <v>989</v>
      </c>
      <c r="G1418" s="2" t="s">
        <v>3</v>
      </c>
      <c r="H1418" s="2" t="s">
        <v>3618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163573374.80000001</v>
      </c>
      <c r="R1418" s="1">
        <v>0</v>
      </c>
      <c r="S1418" s="1">
        <v>155584985.5</v>
      </c>
      <c r="T1418" s="1">
        <v>0</v>
      </c>
      <c r="U1418" s="2" t="s">
        <v>0</v>
      </c>
      <c r="V1418" s="1">
        <v>0</v>
      </c>
      <c r="W1418" s="1">
        <v>6886542.5</v>
      </c>
      <c r="X1418" s="2" t="s">
        <v>9</v>
      </c>
      <c r="Y1418" s="1">
        <v>1101846.8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41" t="s">
        <v>1</v>
      </c>
      <c r="AN1418" s="2" t="s">
        <v>1</v>
      </c>
      <c r="AO1418" s="141" t="s">
        <v>1</v>
      </c>
      <c r="AP1418" s="2" t="s">
        <v>1</v>
      </c>
    </row>
    <row r="1419" spans="1:42" ht="15" customHeight="1" x14ac:dyDescent="0.25">
      <c r="A1419" s="2" t="s">
        <v>808</v>
      </c>
      <c r="B1419" s="47">
        <v>44344</v>
      </c>
      <c r="C1419" s="2" t="s">
        <v>6</v>
      </c>
      <c r="D1419" s="2" t="s">
        <v>19</v>
      </c>
      <c r="E1419" s="2" t="s">
        <v>185</v>
      </c>
      <c r="F1419" s="2" t="s">
        <v>989</v>
      </c>
      <c r="G1419" s="2" t="s">
        <v>3</v>
      </c>
      <c r="H1419" s="2" t="s">
        <v>3619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1661434278.3500001</v>
      </c>
      <c r="R1419" s="1">
        <v>0</v>
      </c>
      <c r="S1419" s="1">
        <v>1217234422.75</v>
      </c>
      <c r="T1419" s="1">
        <v>0</v>
      </c>
      <c r="U1419" s="2" t="s">
        <v>0</v>
      </c>
      <c r="V1419" s="1">
        <v>0</v>
      </c>
      <c r="W1419" s="1">
        <v>382930910</v>
      </c>
      <c r="X1419" s="2" t="s">
        <v>0</v>
      </c>
      <c r="Y1419" s="1">
        <v>61268945.600000001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41" t="s">
        <v>1</v>
      </c>
      <c r="AN1419" s="2" t="s">
        <v>1</v>
      </c>
      <c r="AO1419" s="141" t="s">
        <v>1</v>
      </c>
      <c r="AP1419" s="2" t="s">
        <v>1</v>
      </c>
    </row>
    <row r="1420" spans="1:42" ht="15" customHeight="1" x14ac:dyDescent="0.25">
      <c r="A1420" s="2" t="s">
        <v>809</v>
      </c>
      <c r="B1420" s="47">
        <v>44344</v>
      </c>
      <c r="C1420" s="2" t="s">
        <v>6</v>
      </c>
      <c r="D1420" s="2" t="s">
        <v>17</v>
      </c>
      <c r="E1420" s="2" t="s">
        <v>183</v>
      </c>
      <c r="F1420" s="2" t="s">
        <v>3620</v>
      </c>
      <c r="G1420" s="2" t="s">
        <v>3</v>
      </c>
      <c r="H1420" s="2" t="s">
        <v>3621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2072942749.3599999</v>
      </c>
      <c r="R1420" s="1">
        <v>0</v>
      </c>
      <c r="S1420" s="1">
        <v>1350963104</v>
      </c>
      <c r="T1420" s="1">
        <v>0</v>
      </c>
      <c r="U1420" s="2" t="s">
        <v>0</v>
      </c>
      <c r="V1420" s="1">
        <v>0</v>
      </c>
      <c r="W1420" s="1">
        <v>622396246</v>
      </c>
      <c r="X1420" s="2" t="s">
        <v>0</v>
      </c>
      <c r="Y1420" s="1">
        <v>99583399.359999999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41" t="s">
        <v>1</v>
      </c>
      <c r="AN1420" s="2" t="s">
        <v>1</v>
      </c>
      <c r="AO1420" s="141" t="s">
        <v>1</v>
      </c>
      <c r="AP1420" s="2" t="s">
        <v>1</v>
      </c>
    </row>
    <row r="1421" spans="1:42" ht="15" customHeight="1" x14ac:dyDescent="0.25">
      <c r="A1421" s="2" t="s">
        <v>810</v>
      </c>
      <c r="B1421" s="47">
        <v>44344</v>
      </c>
      <c r="C1421" s="2" t="s">
        <v>6</v>
      </c>
      <c r="D1421" s="2" t="s">
        <v>14</v>
      </c>
      <c r="E1421" s="2" t="s">
        <v>181</v>
      </c>
      <c r="F1421" s="2" t="s">
        <v>3622</v>
      </c>
      <c r="G1421" s="2" t="s">
        <v>3</v>
      </c>
      <c r="H1421" s="2" t="s">
        <v>3623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2</v>
      </c>
      <c r="P1421" s="2" t="s">
        <v>1</v>
      </c>
      <c r="Q1421" s="1">
        <v>972141372.5</v>
      </c>
      <c r="R1421" s="1">
        <v>0</v>
      </c>
      <c r="S1421" s="1">
        <v>902357396.5</v>
      </c>
      <c r="T1421" s="1">
        <v>0</v>
      </c>
      <c r="U1421" s="2" t="s">
        <v>0</v>
      </c>
      <c r="V1421" s="1">
        <v>0</v>
      </c>
      <c r="W1421" s="1">
        <v>60158600</v>
      </c>
      <c r="X1421" s="2" t="s">
        <v>0</v>
      </c>
      <c r="Y1421" s="1">
        <v>9625376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41" t="s">
        <v>1</v>
      </c>
      <c r="AN1421" s="2" t="s">
        <v>1</v>
      </c>
      <c r="AO1421" s="141" t="s">
        <v>1</v>
      </c>
      <c r="AP1421" s="2" t="s">
        <v>1</v>
      </c>
    </row>
    <row r="1422" spans="1:42" ht="15" customHeight="1" x14ac:dyDescent="0.25">
      <c r="A1422" s="2" t="s">
        <v>811</v>
      </c>
      <c r="B1422" s="47">
        <v>44344</v>
      </c>
      <c r="C1422" s="2" t="s">
        <v>6</v>
      </c>
      <c r="D1422" s="2" t="s">
        <v>10</v>
      </c>
      <c r="E1422" s="2" t="s">
        <v>178</v>
      </c>
      <c r="F1422" s="2" t="s">
        <v>3624</v>
      </c>
      <c r="G1422" s="2" t="s">
        <v>3</v>
      </c>
      <c r="H1422" s="2" t="s">
        <v>3625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191734132</v>
      </c>
      <c r="R1422" s="1">
        <v>0</v>
      </c>
      <c r="S1422" s="1">
        <v>117156688</v>
      </c>
      <c r="T1422" s="1">
        <v>0</v>
      </c>
      <c r="U1422" s="2" t="s">
        <v>0</v>
      </c>
      <c r="V1422" s="1">
        <v>0</v>
      </c>
      <c r="W1422" s="1">
        <v>64290900</v>
      </c>
      <c r="X1422" s="2" t="s">
        <v>9</v>
      </c>
      <c r="Y1422" s="1">
        <v>10286544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41" t="s">
        <v>1</v>
      </c>
      <c r="AN1422" s="2" t="s">
        <v>1</v>
      </c>
      <c r="AO1422" s="141" t="s">
        <v>1</v>
      </c>
      <c r="AP1422" s="2" t="s">
        <v>1</v>
      </c>
    </row>
    <row r="1423" spans="1:42" ht="15" customHeight="1" x14ac:dyDescent="0.25">
      <c r="A1423" s="2" t="s">
        <v>812</v>
      </c>
      <c r="B1423" s="47">
        <v>44344</v>
      </c>
      <c r="C1423" s="2" t="s">
        <v>6</v>
      </c>
      <c r="D1423" s="2" t="s">
        <v>278</v>
      </c>
      <c r="E1423" s="2" t="s">
        <v>202</v>
      </c>
      <c r="F1423" s="2" t="s">
        <v>3626</v>
      </c>
      <c r="G1423" s="2" t="s">
        <v>3</v>
      </c>
      <c r="H1423" s="2" t="s">
        <v>3627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1">
        <v>841803096</v>
      </c>
      <c r="R1423" s="1">
        <v>0</v>
      </c>
      <c r="S1423" s="1">
        <v>749687960</v>
      </c>
      <c r="T1423" s="1">
        <v>0</v>
      </c>
      <c r="U1423" s="2" t="s">
        <v>0</v>
      </c>
      <c r="V1423" s="1">
        <v>0</v>
      </c>
      <c r="W1423" s="1">
        <v>79409600</v>
      </c>
      <c r="X1423" s="2" t="s">
        <v>0</v>
      </c>
      <c r="Y1423" s="1">
        <v>12705536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41" t="s">
        <v>1</v>
      </c>
      <c r="AN1423" s="2" t="s">
        <v>1</v>
      </c>
      <c r="AO1423" s="141" t="s">
        <v>1</v>
      </c>
      <c r="AP1423" s="2" t="s">
        <v>1</v>
      </c>
    </row>
    <row r="1424" spans="1:42" ht="15" customHeight="1" x14ac:dyDescent="0.25">
      <c r="A1424" s="2" t="s">
        <v>813</v>
      </c>
      <c r="B1424" s="47">
        <v>44344</v>
      </c>
      <c r="C1424" s="2" t="s">
        <v>6</v>
      </c>
      <c r="D1424" s="2" t="s">
        <v>7</v>
      </c>
      <c r="E1424" s="2" t="s">
        <v>741</v>
      </c>
      <c r="F1424" s="2" t="s">
        <v>3628</v>
      </c>
      <c r="G1424" s="2" t="s">
        <v>3</v>
      </c>
      <c r="H1424" s="2" t="s">
        <v>3629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426630184</v>
      </c>
      <c r="R1424" s="1">
        <v>0</v>
      </c>
      <c r="S1424" s="1">
        <v>326467200</v>
      </c>
      <c r="T1424" s="1">
        <v>0</v>
      </c>
      <c r="U1424" s="2" t="s">
        <v>0</v>
      </c>
      <c r="V1424" s="1">
        <v>0</v>
      </c>
      <c r="W1424" s="1">
        <v>86347400</v>
      </c>
      <c r="X1424" s="2" t="s">
        <v>9</v>
      </c>
      <c r="Y1424" s="1">
        <v>13815584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41" t="s">
        <v>1</v>
      </c>
      <c r="AN1424" s="2" t="s">
        <v>1</v>
      </c>
      <c r="AO1424" s="141" t="s">
        <v>1</v>
      </c>
      <c r="AP1424" s="2" t="s">
        <v>1</v>
      </c>
    </row>
    <row r="1425" spans="1:44" ht="15" customHeight="1" x14ac:dyDescent="0.25">
      <c r="A1425" s="2" t="s">
        <v>814</v>
      </c>
      <c r="B1425" s="47">
        <v>44344</v>
      </c>
      <c r="C1425" s="2" t="s">
        <v>6</v>
      </c>
      <c r="D1425" s="2" t="s">
        <v>5</v>
      </c>
      <c r="E1425" s="2" t="s">
        <v>175</v>
      </c>
      <c r="F1425" s="2" t="s">
        <v>1356</v>
      </c>
      <c r="G1425" s="2" t="s">
        <v>3</v>
      </c>
      <c r="H1425" s="2" t="s">
        <v>3630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1978943448.5699997</v>
      </c>
      <c r="R1425" s="1">
        <v>0</v>
      </c>
      <c r="S1425" s="1">
        <v>1422837996.25</v>
      </c>
      <c r="T1425" s="1">
        <v>0</v>
      </c>
      <c r="U1425" s="2" t="s">
        <v>0</v>
      </c>
      <c r="V1425" s="1">
        <v>0</v>
      </c>
      <c r="W1425" s="1">
        <v>479401252</v>
      </c>
      <c r="X1425" s="2" t="s">
        <v>0</v>
      </c>
      <c r="Y1425" s="1">
        <v>76704200.319999993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41" t="s">
        <v>1</v>
      </c>
      <c r="AN1425" s="2" t="s">
        <v>1</v>
      </c>
      <c r="AO1425" s="141" t="s">
        <v>1</v>
      </c>
      <c r="AP1425" s="2" t="s">
        <v>1</v>
      </c>
    </row>
    <row r="1426" spans="1:44" ht="15" customHeight="1" x14ac:dyDescent="0.25">
      <c r="A1426" s="2" t="s">
        <v>815</v>
      </c>
      <c r="B1426" s="46">
        <v>44344</v>
      </c>
      <c r="C1426" s="2" t="s">
        <v>6</v>
      </c>
      <c r="D1426" s="2" t="s">
        <v>959</v>
      </c>
      <c r="E1426" s="2" t="s">
        <v>873</v>
      </c>
      <c r="F1426" s="59" t="s">
        <v>3631</v>
      </c>
      <c r="G1426" s="2" t="s">
        <v>3</v>
      </c>
      <c r="H1426" s="2" t="s">
        <v>1219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98</v>
      </c>
      <c r="P1426" s="2" t="s">
        <v>1</v>
      </c>
      <c r="Q1426" s="1">
        <v>0</v>
      </c>
      <c r="R1426" s="1">
        <v>0</v>
      </c>
      <c r="S1426" s="1">
        <v>0</v>
      </c>
      <c r="T1426" s="1">
        <v>0</v>
      </c>
      <c r="U1426" s="2" t="s">
        <v>0</v>
      </c>
      <c r="V1426" s="1">
        <v>0</v>
      </c>
      <c r="W1426" s="1">
        <v>0</v>
      </c>
      <c r="X1426" s="2" t="s">
        <v>9</v>
      </c>
      <c r="Y1426" s="1">
        <f>+W1426*0.16</f>
        <v>0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140"/>
      <c r="AK1426" s="1">
        <v>0</v>
      </c>
      <c r="AL1426" s="1">
        <v>0</v>
      </c>
      <c r="AM1426" s="140"/>
      <c r="AN1426" s="140"/>
      <c r="AO1426" s="140"/>
      <c r="AP1426" s="140"/>
      <c r="AQ1426" s="101"/>
      <c r="AR1426" s="7"/>
    </row>
    <row r="1427" spans="1:44" ht="15" customHeight="1" x14ac:dyDescent="0.25">
      <c r="A1427" s="2" t="s">
        <v>816</v>
      </c>
      <c r="B1427" s="47">
        <v>44345</v>
      </c>
      <c r="C1427" s="2" t="s">
        <v>6</v>
      </c>
      <c r="D1427" s="2" t="s">
        <v>49</v>
      </c>
      <c r="E1427" s="2" t="s">
        <v>230</v>
      </c>
      <c r="F1427" s="2" t="s">
        <v>1796</v>
      </c>
      <c r="G1427" s="2" t="s">
        <v>13</v>
      </c>
      <c r="H1427" s="2" t="s">
        <v>1</v>
      </c>
      <c r="I1427" s="1" t="s">
        <v>3632</v>
      </c>
      <c r="J1427" s="1" t="s">
        <v>1</v>
      </c>
      <c r="K1427" s="1" t="s">
        <v>3633</v>
      </c>
      <c r="L1427" s="1" t="s">
        <v>3634</v>
      </c>
      <c r="M1427" s="1">
        <v>51668072</v>
      </c>
      <c r="N1427" s="2" t="s">
        <v>12</v>
      </c>
      <c r="O1427" s="2" t="s">
        <v>3635</v>
      </c>
      <c r="P1427" s="2" t="s">
        <v>3636</v>
      </c>
      <c r="Q1427" s="1">
        <v>-1495936</v>
      </c>
      <c r="R1427" s="1">
        <v>0</v>
      </c>
      <c r="S1427" s="1">
        <v>0</v>
      </c>
      <c r="T1427" s="1">
        <v>0</v>
      </c>
      <c r="U1427" s="2" t="s">
        <v>0</v>
      </c>
      <c r="V1427" s="1">
        <v>0</v>
      </c>
      <c r="W1427" s="1">
        <v>-1289600</v>
      </c>
      <c r="X1427" s="2" t="s">
        <v>9</v>
      </c>
      <c r="Y1427" s="1">
        <v>-206336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41" t="s">
        <v>1</v>
      </c>
      <c r="AN1427" s="2" t="s">
        <v>1</v>
      </c>
      <c r="AO1427" s="141" t="s">
        <v>1</v>
      </c>
      <c r="AP1427" s="2" t="s">
        <v>1</v>
      </c>
    </row>
    <row r="1428" spans="1:44" ht="15" customHeight="1" x14ac:dyDescent="0.25">
      <c r="A1428" s="2" t="s">
        <v>817</v>
      </c>
      <c r="B1428" s="47">
        <v>44345</v>
      </c>
      <c r="C1428" s="2" t="s">
        <v>6</v>
      </c>
      <c r="D1428" s="2" t="s">
        <v>49</v>
      </c>
      <c r="E1428" s="2" t="s">
        <v>230</v>
      </c>
      <c r="F1428" s="2" t="s">
        <v>1796</v>
      </c>
      <c r="G1428" s="2" t="s">
        <v>3</v>
      </c>
      <c r="H1428" s="2" t="s">
        <v>3637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2</v>
      </c>
      <c r="P1428" s="2" t="s">
        <v>1</v>
      </c>
      <c r="Q1428" s="1">
        <v>3377188446.9000001</v>
      </c>
      <c r="R1428" s="1">
        <v>0</v>
      </c>
      <c r="S1428" s="1">
        <v>2748848228</v>
      </c>
      <c r="T1428" s="1">
        <v>0</v>
      </c>
      <c r="U1428" s="2" t="s">
        <v>0</v>
      </c>
      <c r="V1428" s="1">
        <v>0</v>
      </c>
      <c r="W1428" s="1">
        <v>541672602.5</v>
      </c>
      <c r="X1428" s="2" t="s">
        <v>0</v>
      </c>
      <c r="Y1428" s="1">
        <v>86667616.399999991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41" t="s">
        <v>1</v>
      </c>
      <c r="AN1428" s="2" t="s">
        <v>1</v>
      </c>
      <c r="AO1428" s="141" t="s">
        <v>1</v>
      </c>
      <c r="AP1428" s="2" t="s">
        <v>1</v>
      </c>
    </row>
    <row r="1429" spans="1:44" ht="15" customHeight="1" x14ac:dyDescent="0.25">
      <c r="A1429" s="2" t="s">
        <v>818</v>
      </c>
      <c r="B1429" s="47">
        <v>44345</v>
      </c>
      <c r="C1429" s="2" t="s">
        <v>27</v>
      </c>
      <c r="D1429" s="2" t="s">
        <v>49</v>
      </c>
      <c r="E1429" s="2" t="s">
        <v>221</v>
      </c>
      <c r="F1429" s="2" t="s">
        <v>3638</v>
      </c>
      <c r="G1429" s="2" t="s">
        <v>3</v>
      </c>
      <c r="H1429" s="2" t="s">
        <v>3639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431289518</v>
      </c>
      <c r="R1429" s="1">
        <v>0</v>
      </c>
      <c r="S1429" s="1">
        <v>336671566</v>
      </c>
      <c r="T1429" s="1">
        <v>0</v>
      </c>
      <c r="U1429" s="2" t="s">
        <v>0</v>
      </c>
      <c r="V1429" s="1">
        <v>0</v>
      </c>
      <c r="W1429" s="1">
        <v>81567200</v>
      </c>
      <c r="X1429" s="2" t="s">
        <v>9</v>
      </c>
      <c r="Y1429" s="1">
        <v>13050752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41" t="s">
        <v>1</v>
      </c>
      <c r="AN1429" s="2" t="s">
        <v>1</v>
      </c>
      <c r="AO1429" s="141" t="s">
        <v>1</v>
      </c>
      <c r="AP1429" s="2" t="s">
        <v>1</v>
      </c>
    </row>
    <row r="1430" spans="1:44" ht="15" customHeight="1" x14ac:dyDescent="0.25">
      <c r="A1430" s="2" t="s">
        <v>819</v>
      </c>
      <c r="B1430" s="47">
        <v>44345</v>
      </c>
      <c r="C1430" s="2" t="s">
        <v>27</v>
      </c>
      <c r="D1430" s="2" t="s">
        <v>49</v>
      </c>
      <c r="E1430" s="2" t="s">
        <v>221</v>
      </c>
      <c r="F1430" s="2" t="s">
        <v>3640</v>
      </c>
      <c r="G1430" s="2" t="s">
        <v>3</v>
      </c>
      <c r="H1430" s="2" t="s">
        <v>3641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739</v>
      </c>
      <c r="P1430" s="2" t="s">
        <v>740</v>
      </c>
      <c r="Q1430" s="1">
        <v>12400000</v>
      </c>
      <c r="R1430" s="1">
        <v>0</v>
      </c>
      <c r="S1430" s="1">
        <v>12400000</v>
      </c>
      <c r="T1430" s="1">
        <v>0</v>
      </c>
      <c r="U1430" s="2" t="s">
        <v>0</v>
      </c>
      <c r="V1430" s="1">
        <v>0</v>
      </c>
      <c r="W1430" s="1">
        <v>0</v>
      </c>
      <c r="X1430" s="2" t="s">
        <v>0</v>
      </c>
      <c r="Y1430" s="1">
        <v>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41" t="s">
        <v>1</v>
      </c>
      <c r="AN1430" s="2" t="s">
        <v>1</v>
      </c>
      <c r="AO1430" s="141" t="s">
        <v>1</v>
      </c>
      <c r="AP1430" s="2" t="s">
        <v>1</v>
      </c>
    </row>
    <row r="1431" spans="1:44" ht="15" customHeight="1" x14ac:dyDescent="0.25">
      <c r="A1431" s="2" t="s">
        <v>820</v>
      </c>
      <c r="B1431" s="47">
        <v>44345</v>
      </c>
      <c r="C1431" s="2" t="s">
        <v>27</v>
      </c>
      <c r="D1431" s="2" t="s">
        <v>49</v>
      </c>
      <c r="E1431" s="2" t="s">
        <v>221</v>
      </c>
      <c r="F1431" s="2" t="s">
        <v>3638</v>
      </c>
      <c r="G1431" s="2" t="s">
        <v>3</v>
      </c>
      <c r="H1431" s="2" t="s">
        <v>3642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326712104.80000001</v>
      </c>
      <c r="R1431" s="1">
        <v>0</v>
      </c>
      <c r="S1431" s="1">
        <v>240214640</v>
      </c>
      <c r="T1431" s="1">
        <v>0</v>
      </c>
      <c r="U1431" s="2" t="s">
        <v>0</v>
      </c>
      <c r="V1431" s="1">
        <v>0</v>
      </c>
      <c r="W1431" s="1">
        <v>74566780</v>
      </c>
      <c r="X1431" s="2" t="s">
        <v>0</v>
      </c>
      <c r="Y1431" s="1">
        <v>11930684.800000001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41" t="s">
        <v>1</v>
      </c>
      <c r="AN1431" s="2" t="s">
        <v>1</v>
      </c>
      <c r="AO1431" s="141" t="s">
        <v>1</v>
      </c>
      <c r="AP1431" s="2" t="s">
        <v>1</v>
      </c>
    </row>
    <row r="1432" spans="1:44" ht="15" customHeight="1" x14ac:dyDescent="0.25">
      <c r="A1432" s="2" t="s">
        <v>821</v>
      </c>
      <c r="B1432" s="47">
        <v>44345</v>
      </c>
      <c r="C1432" s="2" t="s">
        <v>27</v>
      </c>
      <c r="D1432" s="2" t="s">
        <v>49</v>
      </c>
      <c r="E1432" s="2" t="s">
        <v>221</v>
      </c>
      <c r="F1432" s="2" t="s">
        <v>3640</v>
      </c>
      <c r="G1432" s="2" t="s">
        <v>3</v>
      </c>
      <c r="H1432" s="2" t="s">
        <v>3643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1015</v>
      </c>
      <c r="P1432" s="2" t="s">
        <v>1016</v>
      </c>
      <c r="Q1432" s="1">
        <v>32864162.399999999</v>
      </c>
      <c r="R1432" s="1">
        <v>0</v>
      </c>
      <c r="S1432" s="1">
        <v>11667900</v>
      </c>
      <c r="T1432" s="1">
        <v>18272640</v>
      </c>
      <c r="U1432" s="2" t="s">
        <v>9</v>
      </c>
      <c r="V1432" s="1">
        <v>2923622.3999999999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41" t="s">
        <v>1</v>
      </c>
      <c r="AN1432" s="2" t="s">
        <v>1</v>
      </c>
      <c r="AO1432" s="141" t="s">
        <v>1</v>
      </c>
      <c r="AP1432" s="2" t="s">
        <v>1</v>
      </c>
    </row>
    <row r="1433" spans="1:44" ht="15" customHeight="1" x14ac:dyDescent="0.25">
      <c r="A1433" s="2" t="s">
        <v>822</v>
      </c>
      <c r="B1433" s="47">
        <v>44345</v>
      </c>
      <c r="C1433" s="2" t="s">
        <v>27</v>
      </c>
      <c r="D1433" s="2" t="s">
        <v>49</v>
      </c>
      <c r="E1433" s="2" t="s">
        <v>221</v>
      </c>
      <c r="F1433" s="2" t="s">
        <v>3638</v>
      </c>
      <c r="G1433" s="2" t="s">
        <v>3</v>
      </c>
      <c r="H1433" s="2" t="s">
        <v>3644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1834098245.1536002</v>
      </c>
      <c r="R1433" s="1">
        <v>0</v>
      </c>
      <c r="S1433" s="1">
        <v>1079907648.5</v>
      </c>
      <c r="T1433" s="1">
        <v>0</v>
      </c>
      <c r="U1433" s="2" t="s">
        <v>0</v>
      </c>
      <c r="V1433" s="1">
        <v>0</v>
      </c>
      <c r="W1433" s="1">
        <v>650164307.46000004</v>
      </c>
      <c r="X1433" s="2" t="s">
        <v>9</v>
      </c>
      <c r="Y1433" s="1">
        <v>104026289.1936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41" t="s">
        <v>1</v>
      </c>
      <c r="AN1433" s="2" t="s">
        <v>1</v>
      </c>
      <c r="AO1433" s="141" t="s">
        <v>1</v>
      </c>
      <c r="AP1433" s="2" t="s">
        <v>1</v>
      </c>
    </row>
    <row r="1434" spans="1:44" ht="15" customHeight="1" x14ac:dyDescent="0.25">
      <c r="A1434" s="2" t="s">
        <v>823</v>
      </c>
      <c r="B1434" s="47">
        <v>44345</v>
      </c>
      <c r="C1434" s="2" t="s">
        <v>27</v>
      </c>
      <c r="D1434" s="2" t="s">
        <v>42</v>
      </c>
      <c r="E1434" s="2" t="s">
        <v>212</v>
      </c>
      <c r="F1434" s="2" t="s">
        <v>3302</v>
      </c>
      <c r="G1434" s="2" t="s">
        <v>3</v>
      </c>
      <c r="H1434" s="2" t="s">
        <v>3645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2</v>
      </c>
      <c r="P1434" s="2" t="s">
        <v>1</v>
      </c>
      <c r="Q1434" s="1">
        <v>244535447.98000002</v>
      </c>
      <c r="R1434" s="1">
        <v>0</v>
      </c>
      <c r="S1434" s="1">
        <v>203945130.5</v>
      </c>
      <c r="T1434" s="1">
        <v>0</v>
      </c>
      <c r="U1434" s="2" t="s">
        <v>0</v>
      </c>
      <c r="V1434" s="1">
        <v>0</v>
      </c>
      <c r="W1434" s="1">
        <v>34991653</v>
      </c>
      <c r="X1434" s="2" t="s">
        <v>0</v>
      </c>
      <c r="Y1434" s="1">
        <v>5598664.4800000004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41" t="s">
        <v>1</v>
      </c>
      <c r="AN1434" s="2" t="s">
        <v>1</v>
      </c>
      <c r="AO1434" s="141" t="s">
        <v>1</v>
      </c>
      <c r="AP1434" s="2" t="s">
        <v>1</v>
      </c>
    </row>
    <row r="1435" spans="1:44" ht="15" customHeight="1" x14ac:dyDescent="0.25">
      <c r="A1435" s="2" t="s">
        <v>824</v>
      </c>
      <c r="B1435" s="47">
        <v>44345</v>
      </c>
      <c r="C1435" s="2" t="s">
        <v>27</v>
      </c>
      <c r="D1435" s="2" t="s">
        <v>42</v>
      </c>
      <c r="E1435" s="2" t="s">
        <v>212</v>
      </c>
      <c r="F1435" s="2" t="s">
        <v>3297</v>
      </c>
      <c r="G1435" s="2" t="s">
        <v>3</v>
      </c>
      <c r="H1435" s="2" t="s">
        <v>3646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3647</v>
      </c>
      <c r="P1435" s="2" t="s">
        <v>3648</v>
      </c>
      <c r="Q1435" s="1">
        <v>93978661.427199975</v>
      </c>
      <c r="R1435" s="1">
        <v>0</v>
      </c>
      <c r="S1435" s="1">
        <v>48707199.999999985</v>
      </c>
      <c r="T1435" s="1">
        <v>39027121.920000002</v>
      </c>
      <c r="U1435" s="2" t="s">
        <v>9</v>
      </c>
      <c r="V1435" s="1">
        <v>6244339.5071999999</v>
      </c>
      <c r="W1435" s="1">
        <v>0</v>
      </c>
      <c r="X1435" s="2" t="s">
        <v>0</v>
      </c>
      <c r="Y1435" s="1">
        <v>0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41" t="s">
        <v>1</v>
      </c>
      <c r="AN1435" s="2" t="s">
        <v>1</v>
      </c>
      <c r="AO1435" s="141" t="s">
        <v>1</v>
      </c>
      <c r="AP1435" s="2" t="s">
        <v>1</v>
      </c>
    </row>
    <row r="1436" spans="1:44" ht="15" customHeight="1" x14ac:dyDescent="0.25">
      <c r="A1436" s="2" t="s">
        <v>825</v>
      </c>
      <c r="B1436" s="47">
        <v>44345</v>
      </c>
      <c r="C1436" s="2" t="s">
        <v>27</v>
      </c>
      <c r="D1436" s="2" t="s">
        <v>42</v>
      </c>
      <c r="E1436" s="2" t="s">
        <v>212</v>
      </c>
      <c r="F1436" s="2" t="s">
        <v>3302</v>
      </c>
      <c r="G1436" s="2" t="s">
        <v>3</v>
      </c>
      <c r="H1436" s="2" t="s">
        <v>3649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1522159697.2672</v>
      </c>
      <c r="R1436" s="1">
        <v>0</v>
      </c>
      <c r="S1436" s="1">
        <v>1072576617.0000001</v>
      </c>
      <c r="T1436" s="1">
        <v>0</v>
      </c>
      <c r="U1436" s="2" t="s">
        <v>0</v>
      </c>
      <c r="V1436" s="1">
        <v>0</v>
      </c>
      <c r="W1436" s="1">
        <v>387571620.91999996</v>
      </c>
      <c r="X1436" s="2" t="s">
        <v>9</v>
      </c>
      <c r="Y1436" s="1">
        <v>62011459.347199999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41" t="s">
        <v>1</v>
      </c>
      <c r="AN1436" s="2" t="s">
        <v>1</v>
      </c>
      <c r="AO1436" s="141" t="s">
        <v>1</v>
      </c>
      <c r="AP1436" s="2" t="s">
        <v>1</v>
      </c>
    </row>
    <row r="1437" spans="1:44" ht="15" customHeight="1" x14ac:dyDescent="0.25">
      <c r="A1437" s="2" t="s">
        <v>826</v>
      </c>
      <c r="B1437" s="47">
        <v>44345</v>
      </c>
      <c r="C1437" s="2" t="s">
        <v>27</v>
      </c>
      <c r="D1437" s="2" t="s">
        <v>42</v>
      </c>
      <c r="E1437" s="2" t="s">
        <v>212</v>
      </c>
      <c r="F1437" s="2" t="s">
        <v>3297</v>
      </c>
      <c r="G1437" s="2" t="s">
        <v>13</v>
      </c>
      <c r="H1437" s="2" t="s">
        <v>1</v>
      </c>
      <c r="I1437" s="1" t="s">
        <v>2276</v>
      </c>
      <c r="J1437" s="1" t="s">
        <v>1</v>
      </c>
      <c r="K1437" s="1" t="s">
        <v>3650</v>
      </c>
      <c r="L1437" s="1" t="s">
        <v>3651</v>
      </c>
      <c r="M1437" s="1">
        <v>270202171.79000002</v>
      </c>
      <c r="N1437" s="2" t="s">
        <v>12</v>
      </c>
      <c r="O1437" s="2" t="s">
        <v>3652</v>
      </c>
      <c r="P1437" s="2" t="s">
        <v>3653</v>
      </c>
      <c r="Q1437" s="1">
        <v>-16613520</v>
      </c>
      <c r="R1437" s="1">
        <v>0</v>
      </c>
      <c r="S1437" s="1">
        <v>0</v>
      </c>
      <c r="T1437" s="1">
        <v>0</v>
      </c>
      <c r="U1437" s="2" t="s">
        <v>0</v>
      </c>
      <c r="V1437" s="1">
        <v>0</v>
      </c>
      <c r="W1437" s="1">
        <v>-14322000</v>
      </c>
      <c r="X1437" s="2" t="s">
        <v>9</v>
      </c>
      <c r="Y1437" s="1">
        <v>-2291520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41" t="s">
        <v>1</v>
      </c>
      <c r="AN1437" s="2" t="s">
        <v>1</v>
      </c>
      <c r="AO1437" s="141" t="s">
        <v>1</v>
      </c>
      <c r="AP1437" s="2" t="s">
        <v>1</v>
      </c>
    </row>
    <row r="1438" spans="1:44" ht="15" customHeight="1" x14ac:dyDescent="0.25">
      <c r="A1438" s="2" t="s">
        <v>827</v>
      </c>
      <c r="B1438" s="47">
        <v>44345</v>
      </c>
      <c r="C1438" s="2" t="s">
        <v>35</v>
      </c>
      <c r="D1438" s="2" t="s">
        <v>42</v>
      </c>
      <c r="E1438" s="2" t="s">
        <v>217</v>
      </c>
      <c r="F1438" s="2" t="s">
        <v>3654</v>
      </c>
      <c r="G1438" s="2" t="s">
        <v>3</v>
      </c>
      <c r="H1438" s="2" t="s">
        <v>3655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561730946.5</v>
      </c>
      <c r="R1438" s="1">
        <v>0</v>
      </c>
      <c r="S1438" s="1">
        <v>526094586.5</v>
      </c>
      <c r="T1438" s="1">
        <v>0</v>
      </c>
      <c r="U1438" s="2" t="s">
        <v>0</v>
      </c>
      <c r="V1438" s="1">
        <v>0</v>
      </c>
      <c r="W1438" s="1">
        <v>30721000</v>
      </c>
      <c r="X1438" s="2" t="s">
        <v>0</v>
      </c>
      <c r="Y1438" s="1">
        <v>4915360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41" t="s">
        <v>1</v>
      </c>
      <c r="AN1438" s="2" t="s">
        <v>1</v>
      </c>
      <c r="AO1438" s="141" t="s">
        <v>1</v>
      </c>
      <c r="AP1438" s="2" t="s">
        <v>1</v>
      </c>
    </row>
    <row r="1439" spans="1:44" ht="15" customHeight="1" x14ac:dyDescent="0.25">
      <c r="A1439" s="2" t="s">
        <v>828</v>
      </c>
      <c r="B1439" s="47">
        <v>44345</v>
      </c>
      <c r="C1439" s="2" t="s">
        <v>35</v>
      </c>
      <c r="D1439" s="2" t="s">
        <v>42</v>
      </c>
      <c r="E1439" s="2" t="s">
        <v>217</v>
      </c>
      <c r="F1439" s="2" t="s">
        <v>3656</v>
      </c>
      <c r="G1439" s="2" t="s">
        <v>3</v>
      </c>
      <c r="H1439" s="2" t="s">
        <v>3657</v>
      </c>
      <c r="I1439" s="1" t="s">
        <v>1</v>
      </c>
      <c r="J1439" s="1" t="s">
        <v>1</v>
      </c>
      <c r="K1439" s="1" t="s">
        <v>1</v>
      </c>
      <c r="L1439" s="1" t="s">
        <v>1</v>
      </c>
      <c r="M1439" s="1">
        <v>0</v>
      </c>
      <c r="N1439" s="2" t="s">
        <v>1</v>
      </c>
      <c r="O1439" s="2" t="s">
        <v>2076</v>
      </c>
      <c r="P1439" s="2" t="s">
        <v>3658</v>
      </c>
      <c r="Q1439" s="1">
        <v>7130000</v>
      </c>
      <c r="R1439" s="1">
        <v>0</v>
      </c>
      <c r="S1439" s="1">
        <v>7130000</v>
      </c>
      <c r="T1439" s="1">
        <v>0</v>
      </c>
      <c r="U1439" s="2" t="s">
        <v>0</v>
      </c>
      <c r="V1439" s="1">
        <v>0</v>
      </c>
      <c r="W1439" s="1">
        <v>0</v>
      </c>
      <c r="X1439" s="2" t="s">
        <v>0</v>
      </c>
      <c r="Y1439" s="1">
        <v>0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41" t="s">
        <v>1</v>
      </c>
      <c r="AN1439" s="2" t="s">
        <v>1</v>
      </c>
      <c r="AO1439" s="141" t="s">
        <v>1</v>
      </c>
      <c r="AP1439" s="2" t="s">
        <v>1</v>
      </c>
    </row>
    <row r="1440" spans="1:44" ht="15" customHeight="1" x14ac:dyDescent="0.25">
      <c r="A1440" s="2" t="s">
        <v>829</v>
      </c>
      <c r="B1440" s="47">
        <v>44345</v>
      </c>
      <c r="C1440" s="2" t="s">
        <v>35</v>
      </c>
      <c r="D1440" s="2" t="s">
        <v>42</v>
      </c>
      <c r="E1440" s="2" t="s">
        <v>217</v>
      </c>
      <c r="F1440" s="2" t="s">
        <v>3654</v>
      </c>
      <c r="G1440" s="2" t="s">
        <v>3</v>
      </c>
      <c r="H1440" s="2" t="s">
        <v>3659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739468785.5</v>
      </c>
      <c r="R1440" s="1">
        <v>0</v>
      </c>
      <c r="S1440" s="1">
        <v>692318033.5</v>
      </c>
      <c r="T1440" s="1">
        <v>0</v>
      </c>
      <c r="U1440" s="2" t="s">
        <v>0</v>
      </c>
      <c r="V1440" s="1">
        <v>0</v>
      </c>
      <c r="W1440" s="1">
        <v>40647200</v>
      </c>
      <c r="X1440" s="2" t="s">
        <v>0</v>
      </c>
      <c r="Y1440" s="1">
        <v>6503552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41" t="s">
        <v>1</v>
      </c>
      <c r="AN1440" s="2" t="s">
        <v>1</v>
      </c>
      <c r="AO1440" s="141" t="s">
        <v>1</v>
      </c>
      <c r="AP1440" s="2" t="s">
        <v>1</v>
      </c>
    </row>
    <row r="1441" spans="1:44" ht="15" customHeight="1" x14ac:dyDescent="0.25">
      <c r="A1441" s="2" t="s">
        <v>830</v>
      </c>
      <c r="B1441" s="47">
        <v>44345</v>
      </c>
      <c r="C1441" s="2" t="s">
        <v>35</v>
      </c>
      <c r="D1441" s="2" t="s">
        <v>42</v>
      </c>
      <c r="E1441" s="2" t="s">
        <v>217</v>
      </c>
      <c r="F1441" s="2" t="s">
        <v>3656</v>
      </c>
      <c r="G1441" s="2" t="s">
        <v>3</v>
      </c>
      <c r="H1441" s="2" t="s">
        <v>3660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1070</v>
      </c>
      <c r="P1441" s="2" t="s">
        <v>1071</v>
      </c>
      <c r="Q1441" s="1">
        <v>2650000</v>
      </c>
      <c r="R1441" s="1">
        <v>0</v>
      </c>
      <c r="S1441" s="1">
        <v>2650000</v>
      </c>
      <c r="T1441" s="1">
        <v>0</v>
      </c>
      <c r="U1441" s="2" t="s">
        <v>0</v>
      </c>
      <c r="V1441" s="1">
        <v>0</v>
      </c>
      <c r="W1441" s="1">
        <v>0</v>
      </c>
      <c r="X1441" s="2" t="s">
        <v>0</v>
      </c>
      <c r="Y1441" s="1">
        <v>0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41" t="s">
        <v>1</v>
      </c>
      <c r="AN1441" s="2" t="s">
        <v>1</v>
      </c>
      <c r="AO1441" s="141" t="s">
        <v>1</v>
      </c>
      <c r="AP1441" s="2" t="s">
        <v>1</v>
      </c>
    </row>
    <row r="1442" spans="1:44" ht="15" customHeight="1" x14ac:dyDescent="0.25">
      <c r="A1442" s="2" t="s">
        <v>831</v>
      </c>
      <c r="B1442" s="47">
        <v>44345</v>
      </c>
      <c r="C1442" s="2" t="s">
        <v>35</v>
      </c>
      <c r="D1442" s="2" t="s">
        <v>42</v>
      </c>
      <c r="E1442" s="2" t="s">
        <v>217</v>
      </c>
      <c r="F1442" s="2" t="s">
        <v>3654</v>
      </c>
      <c r="G1442" s="2" t="s">
        <v>3</v>
      </c>
      <c r="H1442" s="2" t="s">
        <v>3661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140159222.5</v>
      </c>
      <c r="R1442" s="1">
        <v>0</v>
      </c>
      <c r="S1442" s="1">
        <v>114271618.5</v>
      </c>
      <c r="T1442" s="1">
        <v>0</v>
      </c>
      <c r="U1442" s="2" t="s">
        <v>0</v>
      </c>
      <c r="V1442" s="1">
        <v>0</v>
      </c>
      <c r="W1442" s="1">
        <v>22316900</v>
      </c>
      <c r="X1442" s="2" t="s">
        <v>9</v>
      </c>
      <c r="Y1442" s="1">
        <v>3570704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41" t="s">
        <v>1</v>
      </c>
      <c r="AN1442" s="2" t="s">
        <v>1</v>
      </c>
      <c r="AO1442" s="141" t="s">
        <v>1</v>
      </c>
      <c r="AP1442" s="2" t="s">
        <v>1</v>
      </c>
    </row>
    <row r="1443" spans="1:44" ht="15" customHeight="1" x14ac:dyDescent="0.25">
      <c r="A1443" s="2" t="s">
        <v>832</v>
      </c>
      <c r="B1443" s="47">
        <v>44345</v>
      </c>
      <c r="C1443" s="2" t="s">
        <v>35</v>
      </c>
      <c r="D1443" s="2" t="s">
        <v>42</v>
      </c>
      <c r="E1443" s="2" t="s">
        <v>217</v>
      </c>
      <c r="F1443" s="2" t="s">
        <v>3656</v>
      </c>
      <c r="G1443" s="2" t="s">
        <v>3</v>
      </c>
      <c r="H1443" s="2" t="s">
        <v>3662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3663</v>
      </c>
      <c r="P1443" s="2" t="s">
        <v>3664</v>
      </c>
      <c r="Q1443" s="1">
        <v>592565</v>
      </c>
      <c r="R1443" s="1">
        <v>0</v>
      </c>
      <c r="S1443" s="1">
        <v>592565</v>
      </c>
      <c r="T1443" s="1">
        <v>0</v>
      </c>
      <c r="U1443" s="2" t="s">
        <v>0</v>
      </c>
      <c r="V1443" s="1">
        <v>0</v>
      </c>
      <c r="W1443" s="1">
        <v>0</v>
      </c>
      <c r="X1443" s="2" t="s">
        <v>0</v>
      </c>
      <c r="Y1443" s="1">
        <v>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41" t="s">
        <v>1</v>
      </c>
      <c r="AN1443" s="2" t="s">
        <v>1</v>
      </c>
      <c r="AO1443" s="141" t="s">
        <v>1</v>
      </c>
      <c r="AP1443" s="2" t="s">
        <v>1</v>
      </c>
    </row>
    <row r="1444" spans="1:44" ht="15" customHeight="1" x14ac:dyDescent="0.25">
      <c r="A1444" s="2" t="s">
        <v>833</v>
      </c>
      <c r="B1444" s="47">
        <v>44345</v>
      </c>
      <c r="C1444" s="2" t="s">
        <v>35</v>
      </c>
      <c r="D1444" s="2" t="s">
        <v>42</v>
      </c>
      <c r="E1444" s="2" t="s">
        <v>217</v>
      </c>
      <c r="F1444" s="2" t="s">
        <v>3654</v>
      </c>
      <c r="G1444" s="2" t="s">
        <v>3</v>
      </c>
      <c r="H1444" s="2" t="s">
        <v>3665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f>1120572.5+68414392</f>
        <v>69534964.5</v>
      </c>
      <c r="R1444" s="1">
        <v>0</v>
      </c>
      <c r="S1444" s="1">
        <f>1120572.5+44188140</f>
        <v>45308712.5</v>
      </c>
      <c r="T1444" s="1">
        <v>0</v>
      </c>
      <c r="U1444" s="2" t="s">
        <v>0</v>
      </c>
      <c r="V1444" s="1">
        <v>0</v>
      </c>
      <c r="W1444" s="1">
        <v>20884700</v>
      </c>
      <c r="X1444" s="2" t="s">
        <v>9</v>
      </c>
      <c r="Y1444" s="1">
        <v>3341552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41" t="s">
        <v>1</v>
      </c>
      <c r="AN1444" s="2" t="s">
        <v>1</v>
      </c>
      <c r="AO1444" s="141" t="s">
        <v>1</v>
      </c>
      <c r="AP1444" s="2" t="s">
        <v>1</v>
      </c>
    </row>
    <row r="1445" spans="1:44" ht="15" customHeight="1" x14ac:dyDescent="0.25">
      <c r="A1445" s="2" t="s">
        <v>834</v>
      </c>
      <c r="B1445" s="47">
        <v>44345</v>
      </c>
      <c r="C1445" s="2" t="s">
        <v>6</v>
      </c>
      <c r="D1445" s="2" t="s">
        <v>42</v>
      </c>
      <c r="E1445" s="2" t="s">
        <v>219</v>
      </c>
      <c r="F1445" s="2" t="s">
        <v>1565</v>
      </c>
      <c r="G1445" s="2" t="s">
        <v>3</v>
      </c>
      <c r="H1445" s="2" t="s">
        <v>3666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4835090643.3500004</v>
      </c>
      <c r="R1445" s="1">
        <v>0</v>
      </c>
      <c r="S1445" s="1">
        <v>3854388714.25</v>
      </c>
      <c r="T1445" s="1">
        <v>0</v>
      </c>
      <c r="U1445" s="2" t="s">
        <v>0</v>
      </c>
      <c r="V1445" s="1">
        <v>0</v>
      </c>
      <c r="W1445" s="1">
        <v>845432697.5</v>
      </c>
      <c r="X1445" s="2" t="s">
        <v>9</v>
      </c>
      <c r="Y1445" s="1">
        <v>135269231.60000002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41" t="s">
        <v>1</v>
      </c>
      <c r="AN1445" s="2" t="s">
        <v>1</v>
      </c>
      <c r="AO1445" s="141" t="s">
        <v>1</v>
      </c>
      <c r="AP1445" s="2" t="s">
        <v>1</v>
      </c>
      <c r="AQ1445" s="101"/>
      <c r="AR1445" s="7"/>
    </row>
    <row r="1446" spans="1:44" ht="15" customHeight="1" x14ac:dyDescent="0.25">
      <c r="A1446" s="2" t="s">
        <v>835</v>
      </c>
      <c r="B1446" s="46">
        <v>44345</v>
      </c>
      <c r="C1446" s="2" t="s">
        <v>6</v>
      </c>
      <c r="D1446" s="2" t="s">
        <v>42</v>
      </c>
      <c r="E1446" s="2" t="s">
        <v>215</v>
      </c>
      <c r="F1446" s="59" t="s">
        <v>1520</v>
      </c>
      <c r="G1446" s="2" t="s">
        <v>991</v>
      </c>
      <c r="H1446" s="2" t="s">
        <v>3667</v>
      </c>
      <c r="I1446" s="2"/>
      <c r="J1446" s="1"/>
      <c r="K1446" s="1"/>
      <c r="L1446" s="1"/>
      <c r="M1446" s="1">
        <v>0</v>
      </c>
      <c r="N1446" s="2"/>
      <c r="O1446" s="2" t="s">
        <v>2</v>
      </c>
      <c r="P1446" s="2"/>
      <c r="Q1446" s="1">
        <f>SUM(S1446:Y1446)</f>
        <v>951263726.89919996</v>
      </c>
      <c r="R1446" s="1">
        <v>0</v>
      </c>
      <c r="S1446" s="1">
        <v>945483726.89999998</v>
      </c>
      <c r="T1446" s="1">
        <v>0</v>
      </c>
      <c r="U1446" s="2" t="s">
        <v>0</v>
      </c>
      <c r="V1446" s="1">
        <v>0</v>
      </c>
      <c r="W1446" s="1">
        <v>4982758.62</v>
      </c>
      <c r="X1446" s="2" t="s">
        <v>0</v>
      </c>
      <c r="Y1446" s="1">
        <f>+W1446*0.16</f>
        <v>797241.37920000008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140"/>
      <c r="AK1446" s="1">
        <v>0</v>
      </c>
      <c r="AL1446" s="1">
        <v>0</v>
      </c>
      <c r="AM1446" s="140"/>
      <c r="AN1446" s="140"/>
      <c r="AO1446" s="140"/>
      <c r="AP1446" s="140"/>
      <c r="AQ1446" s="101"/>
      <c r="AR1446" s="7"/>
    </row>
    <row r="1447" spans="1:44" ht="15" customHeight="1" x14ac:dyDescent="0.25">
      <c r="A1447" s="2" t="s">
        <v>836</v>
      </c>
      <c r="B1447" s="46">
        <v>44345</v>
      </c>
      <c r="C1447" s="2" t="s">
        <v>6</v>
      </c>
      <c r="D1447" s="2" t="s">
        <v>42</v>
      </c>
      <c r="E1447" s="2" t="s">
        <v>215</v>
      </c>
      <c r="F1447" s="59" t="s">
        <v>1520</v>
      </c>
      <c r="G1447" s="2" t="s">
        <v>13</v>
      </c>
      <c r="H1447" s="2"/>
      <c r="I1447" s="2" t="s">
        <v>3668</v>
      </c>
      <c r="J1447" s="1"/>
      <c r="K1447" s="1"/>
      <c r="L1447" s="1"/>
      <c r="M1447" s="1">
        <v>0</v>
      </c>
      <c r="N1447" s="2"/>
      <c r="O1447" s="2" t="s">
        <v>2</v>
      </c>
      <c r="P1447" s="2"/>
      <c r="Q1447" s="1">
        <v>-18104000</v>
      </c>
      <c r="R1447" s="1">
        <v>0</v>
      </c>
      <c r="S1447" s="1">
        <v>-18104000</v>
      </c>
      <c r="T1447" s="1">
        <v>0</v>
      </c>
      <c r="U1447" s="2" t="s">
        <v>0</v>
      </c>
      <c r="V1447" s="1">
        <v>0</v>
      </c>
      <c r="W1447" s="1">
        <v>4982758.62</v>
      </c>
      <c r="X1447" s="2" t="s">
        <v>0</v>
      </c>
      <c r="Y1447" s="1">
        <f>+W1447*0.16</f>
        <v>797241.37920000008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140"/>
      <c r="AK1447" s="1">
        <v>0</v>
      </c>
      <c r="AL1447" s="1">
        <v>0</v>
      </c>
      <c r="AM1447" s="140"/>
      <c r="AN1447" s="140"/>
      <c r="AO1447" s="140"/>
      <c r="AP1447" s="140"/>
      <c r="AQ1447" s="101"/>
      <c r="AR1447" s="7"/>
    </row>
    <row r="1448" spans="1:44" ht="15" customHeight="1" x14ac:dyDescent="0.25">
      <c r="A1448" s="2" t="s">
        <v>837</v>
      </c>
      <c r="B1448" s="47">
        <v>44345</v>
      </c>
      <c r="C1448" s="2" t="s">
        <v>6</v>
      </c>
      <c r="D1448" s="2" t="s">
        <v>38</v>
      </c>
      <c r="E1448" s="2" t="s">
        <v>210</v>
      </c>
      <c r="F1448" s="2" t="s">
        <v>3669</v>
      </c>
      <c r="G1448" s="2" t="s">
        <v>3</v>
      </c>
      <c r="H1448" s="2" t="s">
        <v>3670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357</v>
      </c>
      <c r="P1448" s="2" t="s">
        <v>1017</v>
      </c>
      <c r="Q1448" s="1">
        <v>20703846</v>
      </c>
      <c r="R1448" s="1">
        <v>0</v>
      </c>
      <c r="S1448" s="1">
        <v>20703846</v>
      </c>
      <c r="T1448" s="1">
        <v>0</v>
      </c>
      <c r="U1448" s="2" t="s">
        <v>0</v>
      </c>
      <c r="V1448" s="1">
        <v>0</v>
      </c>
      <c r="W1448" s="1">
        <v>0</v>
      </c>
      <c r="X1448" s="2" t="s">
        <v>0</v>
      </c>
      <c r="Y1448" s="1">
        <v>0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41" t="s">
        <v>1</v>
      </c>
      <c r="AN1448" s="2" t="s">
        <v>1</v>
      </c>
      <c r="AO1448" s="141" t="s">
        <v>1</v>
      </c>
      <c r="AP1448" s="2" t="s">
        <v>1</v>
      </c>
    </row>
    <row r="1449" spans="1:44" ht="15" customHeight="1" x14ac:dyDescent="0.25">
      <c r="A1449" s="2" t="s">
        <v>838</v>
      </c>
      <c r="B1449" s="47">
        <v>44345</v>
      </c>
      <c r="C1449" s="2" t="s">
        <v>6</v>
      </c>
      <c r="D1449" s="2" t="s">
        <v>38</v>
      </c>
      <c r="E1449" s="2" t="s">
        <v>210</v>
      </c>
      <c r="F1449" s="2" t="s">
        <v>3669</v>
      </c>
      <c r="G1449" s="2" t="s">
        <v>3</v>
      </c>
      <c r="H1449" s="2" t="s">
        <v>3671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623498402.63999999</v>
      </c>
      <c r="R1449" s="1">
        <v>0</v>
      </c>
      <c r="S1449" s="1">
        <v>530537433.5</v>
      </c>
      <c r="T1449" s="1">
        <v>0</v>
      </c>
      <c r="U1449" s="2" t="s">
        <v>0</v>
      </c>
      <c r="V1449" s="1">
        <v>0</v>
      </c>
      <c r="W1449" s="1">
        <v>80138766.5</v>
      </c>
      <c r="X1449" s="2" t="s">
        <v>9</v>
      </c>
      <c r="Y1449" s="1">
        <v>12822202.640000001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41" t="s">
        <v>1</v>
      </c>
      <c r="AN1449" s="2" t="s">
        <v>1</v>
      </c>
      <c r="AO1449" s="141" t="s">
        <v>1</v>
      </c>
      <c r="AP1449" s="2" t="s">
        <v>1</v>
      </c>
    </row>
    <row r="1450" spans="1:44" ht="15" customHeight="1" x14ac:dyDescent="0.25">
      <c r="A1450" s="2" t="s">
        <v>839</v>
      </c>
      <c r="B1450" s="47">
        <v>44345</v>
      </c>
      <c r="C1450" s="2" t="s">
        <v>6</v>
      </c>
      <c r="D1450" s="2" t="s">
        <v>38</v>
      </c>
      <c r="E1450" s="2" t="s">
        <v>210</v>
      </c>
      <c r="F1450" s="2" t="s">
        <v>3669</v>
      </c>
      <c r="G1450" s="2" t="s">
        <v>3</v>
      </c>
      <c r="H1450" s="2" t="s">
        <v>3672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3414406363.5900002</v>
      </c>
      <c r="R1450" s="1">
        <v>0</v>
      </c>
      <c r="S1450" s="1">
        <v>2584228462.9499998</v>
      </c>
      <c r="T1450" s="1">
        <v>0</v>
      </c>
      <c r="U1450" s="2" t="s">
        <v>0</v>
      </c>
      <c r="V1450" s="1">
        <v>0</v>
      </c>
      <c r="W1450" s="1">
        <v>715670604</v>
      </c>
      <c r="X1450" s="2" t="s">
        <v>9</v>
      </c>
      <c r="Y1450" s="1">
        <v>114507296.63999999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41" t="s">
        <v>1</v>
      </c>
      <c r="AN1450" s="2" t="s">
        <v>1</v>
      </c>
      <c r="AO1450" s="141" t="s">
        <v>1</v>
      </c>
      <c r="AP1450" s="2" t="s">
        <v>1</v>
      </c>
    </row>
    <row r="1451" spans="1:44" ht="15" customHeight="1" x14ac:dyDescent="0.25">
      <c r="A1451" s="2" t="s">
        <v>840</v>
      </c>
      <c r="B1451" s="47">
        <v>44345</v>
      </c>
      <c r="C1451" s="2" t="s">
        <v>27</v>
      </c>
      <c r="D1451" s="2" t="s">
        <v>38</v>
      </c>
      <c r="E1451" s="2" t="s">
        <v>4</v>
      </c>
      <c r="F1451" s="2" t="s">
        <v>2916</v>
      </c>
      <c r="G1451" s="2" t="s">
        <v>3</v>
      </c>
      <c r="H1451" s="2" t="s">
        <v>3673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1918946652.6399999</v>
      </c>
      <c r="R1451" s="1">
        <v>0</v>
      </c>
      <c r="S1451" s="1">
        <v>1191112043</v>
      </c>
      <c r="T1451" s="1">
        <v>0</v>
      </c>
      <c r="U1451" s="2" t="s">
        <v>0</v>
      </c>
      <c r="V1451" s="1">
        <v>0</v>
      </c>
      <c r="W1451" s="1">
        <v>627443629</v>
      </c>
      <c r="X1451" s="2" t="s">
        <v>9</v>
      </c>
      <c r="Y1451" s="1">
        <v>100390980.64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41" t="s">
        <v>1</v>
      </c>
      <c r="AN1451" s="2" t="s">
        <v>1</v>
      </c>
      <c r="AO1451" s="141" t="s">
        <v>1</v>
      </c>
      <c r="AP1451" s="2" t="s">
        <v>1</v>
      </c>
    </row>
    <row r="1452" spans="1:44" ht="15" customHeight="1" x14ac:dyDescent="0.25">
      <c r="A1452" s="2" t="s">
        <v>841</v>
      </c>
      <c r="B1452" s="47">
        <v>44345</v>
      </c>
      <c r="C1452" s="2" t="s">
        <v>35</v>
      </c>
      <c r="D1452" s="2" t="s">
        <v>38</v>
      </c>
      <c r="E1452" s="2" t="s">
        <v>208</v>
      </c>
      <c r="F1452" s="2" t="s">
        <v>2784</v>
      </c>
      <c r="G1452" s="2" t="s">
        <v>3</v>
      </c>
      <c r="H1452" s="2" t="s">
        <v>3674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v>960116220</v>
      </c>
      <c r="R1452" s="1">
        <v>0</v>
      </c>
      <c r="S1452" s="1">
        <v>872481700</v>
      </c>
      <c r="T1452" s="1">
        <v>0</v>
      </c>
      <c r="U1452" s="2" t="s">
        <v>0</v>
      </c>
      <c r="V1452" s="1">
        <v>0</v>
      </c>
      <c r="W1452" s="1">
        <v>75547000</v>
      </c>
      <c r="X1452" s="2" t="s">
        <v>0</v>
      </c>
      <c r="Y1452" s="1">
        <v>12087520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41" t="s">
        <v>1</v>
      </c>
      <c r="AN1452" s="2" t="s">
        <v>1</v>
      </c>
      <c r="AO1452" s="141" t="s">
        <v>1</v>
      </c>
      <c r="AP1452" s="2" t="s">
        <v>1</v>
      </c>
    </row>
    <row r="1453" spans="1:44" ht="15" customHeight="1" x14ac:dyDescent="0.25">
      <c r="A1453" s="2" t="s">
        <v>842</v>
      </c>
      <c r="B1453" s="47">
        <v>44345</v>
      </c>
      <c r="C1453" s="2" t="s">
        <v>6</v>
      </c>
      <c r="D1453" s="2" t="s">
        <v>33</v>
      </c>
      <c r="E1453" s="2" t="s">
        <v>204</v>
      </c>
      <c r="F1453" s="2" t="s">
        <v>1553</v>
      </c>
      <c r="G1453" s="2" t="s">
        <v>3</v>
      </c>
      <c r="H1453" s="2" t="s">
        <v>3675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1939</v>
      </c>
      <c r="P1453" s="2" t="s">
        <v>1940</v>
      </c>
      <c r="Q1453" s="1">
        <v>124111972</v>
      </c>
      <c r="R1453" s="1">
        <v>0</v>
      </c>
      <c r="S1453" s="1">
        <v>118002368</v>
      </c>
      <c r="T1453" s="1">
        <v>5266900</v>
      </c>
      <c r="U1453" s="2" t="s">
        <v>9</v>
      </c>
      <c r="V1453" s="1">
        <v>842704</v>
      </c>
      <c r="W1453" s="1">
        <v>0</v>
      </c>
      <c r="X1453" s="2" t="s">
        <v>0</v>
      </c>
      <c r="Y1453" s="1">
        <v>0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41" t="s">
        <v>1</v>
      </c>
      <c r="AN1453" s="2" t="s">
        <v>1</v>
      </c>
      <c r="AO1453" s="141" t="s">
        <v>1</v>
      </c>
      <c r="AP1453" s="2" t="s">
        <v>1</v>
      </c>
    </row>
    <row r="1454" spans="1:44" ht="15" customHeight="1" x14ac:dyDescent="0.25">
      <c r="A1454" s="2" t="s">
        <v>843</v>
      </c>
      <c r="B1454" s="47">
        <v>44345</v>
      </c>
      <c r="C1454" s="2" t="s">
        <v>6</v>
      </c>
      <c r="D1454" s="2" t="s">
        <v>33</v>
      </c>
      <c r="E1454" s="2" t="s">
        <v>204</v>
      </c>
      <c r="F1454" s="2" t="s">
        <v>1553</v>
      </c>
      <c r="G1454" s="2" t="s">
        <v>3</v>
      </c>
      <c r="H1454" s="2" t="s">
        <v>3676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3677</v>
      </c>
      <c r="P1454" s="2" t="s">
        <v>3678</v>
      </c>
      <c r="Q1454" s="1">
        <v>161584167.5</v>
      </c>
      <c r="R1454" s="1">
        <v>0</v>
      </c>
      <c r="S1454" s="1">
        <v>149544759.5</v>
      </c>
      <c r="T1454" s="1">
        <v>10378800</v>
      </c>
      <c r="U1454" s="2" t="s">
        <v>9</v>
      </c>
      <c r="V1454" s="1">
        <v>1660608</v>
      </c>
      <c r="W1454" s="1">
        <v>0</v>
      </c>
      <c r="X1454" s="2" t="s">
        <v>0</v>
      </c>
      <c r="Y1454" s="1">
        <v>0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41" t="s">
        <v>1</v>
      </c>
      <c r="AN1454" s="2" t="s">
        <v>1</v>
      </c>
      <c r="AO1454" s="141" t="s">
        <v>1</v>
      </c>
      <c r="AP1454" s="2" t="s">
        <v>1</v>
      </c>
    </row>
    <row r="1455" spans="1:44" ht="15" customHeight="1" x14ac:dyDescent="0.25">
      <c r="A1455" s="2" t="s">
        <v>844</v>
      </c>
      <c r="B1455" s="47">
        <v>44345</v>
      </c>
      <c r="C1455" s="2" t="s">
        <v>6</v>
      </c>
      <c r="D1455" s="2" t="s">
        <v>33</v>
      </c>
      <c r="E1455" s="2" t="s">
        <v>204</v>
      </c>
      <c r="F1455" s="2" t="s">
        <v>1553</v>
      </c>
      <c r="G1455" s="2" t="s">
        <v>3</v>
      </c>
      <c r="H1455" s="2" t="s">
        <v>3679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2</v>
      </c>
      <c r="P1455" s="2" t="s">
        <v>1</v>
      </c>
      <c r="Q1455" s="1">
        <v>2111607918</v>
      </c>
      <c r="R1455" s="1">
        <v>0</v>
      </c>
      <c r="S1455" s="1">
        <v>1553546925.5</v>
      </c>
      <c r="T1455" s="1">
        <v>0</v>
      </c>
      <c r="U1455" s="2" t="s">
        <v>0</v>
      </c>
      <c r="V1455" s="1">
        <v>0</v>
      </c>
      <c r="W1455" s="1">
        <v>481087062.5</v>
      </c>
      <c r="X1455" s="2" t="s">
        <v>9</v>
      </c>
      <c r="Y1455" s="1">
        <v>76973930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41" t="s">
        <v>1</v>
      </c>
      <c r="AN1455" s="2" t="s">
        <v>1</v>
      </c>
      <c r="AO1455" s="141" t="s">
        <v>1</v>
      </c>
      <c r="AP1455" s="2" t="s">
        <v>1</v>
      </c>
    </row>
    <row r="1456" spans="1:44" ht="15" customHeight="1" x14ac:dyDescent="0.25">
      <c r="A1456" s="2" t="s">
        <v>845</v>
      </c>
      <c r="B1456" s="47">
        <v>44345</v>
      </c>
      <c r="C1456" s="2" t="s">
        <v>6</v>
      </c>
      <c r="D1456" s="2" t="s">
        <v>33</v>
      </c>
      <c r="E1456" s="2" t="s">
        <v>204</v>
      </c>
      <c r="F1456" s="2" t="s">
        <v>1553</v>
      </c>
      <c r="G1456" s="2" t="s">
        <v>3</v>
      </c>
      <c r="H1456" s="2" t="s">
        <v>3680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1805338508.0799999</v>
      </c>
      <c r="R1456" s="1">
        <v>0</v>
      </c>
      <c r="S1456" s="1">
        <v>1371477555</v>
      </c>
      <c r="T1456" s="1">
        <v>0</v>
      </c>
      <c r="U1456" s="2" t="s">
        <v>0</v>
      </c>
      <c r="V1456" s="1">
        <v>0</v>
      </c>
      <c r="W1456" s="1">
        <v>374018063</v>
      </c>
      <c r="X1456" s="2" t="s">
        <v>9</v>
      </c>
      <c r="Y1456" s="1">
        <v>59842890.080000006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41" t="s">
        <v>1</v>
      </c>
      <c r="AN1456" s="2" t="s">
        <v>1</v>
      </c>
      <c r="AO1456" s="141" t="s">
        <v>1</v>
      </c>
      <c r="AP1456" s="2" t="s">
        <v>1</v>
      </c>
    </row>
    <row r="1457" spans="1:42" ht="15" customHeight="1" x14ac:dyDescent="0.25">
      <c r="A1457" s="2" t="s">
        <v>846</v>
      </c>
      <c r="B1457" s="47">
        <v>44345</v>
      </c>
      <c r="C1457" s="2" t="s">
        <v>6</v>
      </c>
      <c r="D1457" s="2" t="s">
        <v>33</v>
      </c>
      <c r="E1457" s="2" t="s">
        <v>204</v>
      </c>
      <c r="F1457" s="2" t="s">
        <v>1553</v>
      </c>
      <c r="G1457" s="2" t="s">
        <v>3</v>
      </c>
      <c r="H1457" s="2" t="s">
        <v>3681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653206206.70000005</v>
      </c>
      <c r="R1457" s="1">
        <v>0</v>
      </c>
      <c r="S1457" s="1">
        <v>409109645.5</v>
      </c>
      <c r="T1457" s="1">
        <v>0</v>
      </c>
      <c r="U1457" s="2" t="s">
        <v>0</v>
      </c>
      <c r="V1457" s="1">
        <v>0</v>
      </c>
      <c r="W1457" s="1">
        <v>210428070</v>
      </c>
      <c r="X1457" s="2" t="s">
        <v>9</v>
      </c>
      <c r="Y1457" s="1">
        <v>33668491.200000003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41" t="s">
        <v>1</v>
      </c>
      <c r="AN1457" s="2" t="s">
        <v>1</v>
      </c>
      <c r="AO1457" s="141" t="s">
        <v>1</v>
      </c>
      <c r="AP1457" s="2" t="s">
        <v>1</v>
      </c>
    </row>
    <row r="1458" spans="1:42" ht="15" customHeight="1" x14ac:dyDescent="0.25">
      <c r="A1458" s="2" t="s">
        <v>847</v>
      </c>
      <c r="B1458" s="47">
        <v>44345</v>
      </c>
      <c r="C1458" s="2" t="s">
        <v>27</v>
      </c>
      <c r="D1458" s="2" t="s">
        <v>33</v>
      </c>
      <c r="E1458" s="2" t="s">
        <v>32</v>
      </c>
      <c r="F1458" s="2" t="s">
        <v>3046</v>
      </c>
      <c r="G1458" s="2" t="s">
        <v>3</v>
      </c>
      <c r="H1458" s="2" t="s">
        <v>3682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2171160750.3535995</v>
      </c>
      <c r="R1458" s="1">
        <v>0</v>
      </c>
      <c r="S1458" s="1">
        <v>1471228913</v>
      </c>
      <c r="T1458" s="1">
        <v>0</v>
      </c>
      <c r="U1458" s="2" t="s">
        <v>0</v>
      </c>
      <c r="V1458" s="1">
        <v>0</v>
      </c>
      <c r="W1458" s="1">
        <v>603389514.96000004</v>
      </c>
      <c r="X1458" s="2" t="s">
        <v>9</v>
      </c>
      <c r="Y1458" s="1">
        <v>96542322.393600002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41" t="s">
        <v>1</v>
      </c>
      <c r="AN1458" s="2" t="s">
        <v>1</v>
      </c>
      <c r="AO1458" s="141" t="s">
        <v>1</v>
      </c>
      <c r="AP1458" s="2" t="s">
        <v>1</v>
      </c>
    </row>
    <row r="1459" spans="1:42" ht="15" customHeight="1" x14ac:dyDescent="0.25">
      <c r="A1459" s="2" t="s">
        <v>848</v>
      </c>
      <c r="B1459" s="47">
        <v>44345</v>
      </c>
      <c r="C1459" s="2" t="s">
        <v>27</v>
      </c>
      <c r="D1459" s="2" t="s">
        <v>33</v>
      </c>
      <c r="E1459" s="2" t="s">
        <v>32</v>
      </c>
      <c r="F1459" s="2" t="s">
        <v>3048</v>
      </c>
      <c r="G1459" s="2" t="s">
        <v>13</v>
      </c>
      <c r="H1459" s="2" t="s">
        <v>1</v>
      </c>
      <c r="I1459" s="1" t="s">
        <v>2513</v>
      </c>
      <c r="J1459" s="1" t="s">
        <v>1</v>
      </c>
      <c r="K1459" s="1" t="s">
        <v>3683</v>
      </c>
      <c r="L1459" s="1" t="s">
        <v>3684</v>
      </c>
      <c r="M1459" s="1">
        <v>62190030</v>
      </c>
      <c r="N1459" s="2" t="s">
        <v>12</v>
      </c>
      <c r="O1459" s="2" t="s">
        <v>3685</v>
      </c>
      <c r="P1459" s="2" t="s">
        <v>3686</v>
      </c>
      <c r="Q1459" s="1">
        <v>-2876800</v>
      </c>
      <c r="R1459" s="1">
        <v>0</v>
      </c>
      <c r="S1459" s="1">
        <v>0</v>
      </c>
      <c r="T1459" s="1">
        <v>0</v>
      </c>
      <c r="U1459" s="2" t="s">
        <v>0</v>
      </c>
      <c r="V1459" s="1">
        <v>0</v>
      </c>
      <c r="W1459" s="1">
        <v>-2480000</v>
      </c>
      <c r="X1459" s="2" t="s">
        <v>9</v>
      </c>
      <c r="Y1459" s="1">
        <v>-396800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41" t="s">
        <v>1</v>
      </c>
      <c r="AN1459" s="2" t="s">
        <v>1</v>
      </c>
      <c r="AO1459" s="141" t="s">
        <v>1</v>
      </c>
      <c r="AP1459" s="2" t="s">
        <v>1</v>
      </c>
    </row>
    <row r="1460" spans="1:42" ht="15" customHeight="1" x14ac:dyDescent="0.25">
      <c r="A1460" s="2" t="s">
        <v>849</v>
      </c>
      <c r="B1460" s="47">
        <v>44345</v>
      </c>
      <c r="C1460" s="2" t="s">
        <v>6</v>
      </c>
      <c r="D1460" s="2" t="s">
        <v>26</v>
      </c>
      <c r="E1460" s="2" t="s">
        <v>198</v>
      </c>
      <c r="F1460" s="2" t="s">
        <v>3071</v>
      </c>
      <c r="G1460" s="2" t="s">
        <v>3</v>
      </c>
      <c r="H1460" s="2" t="s">
        <v>3687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4662220523.1399994</v>
      </c>
      <c r="R1460" s="1">
        <v>0</v>
      </c>
      <c r="S1460" s="1">
        <v>3440233997.25</v>
      </c>
      <c r="T1460" s="1">
        <v>0</v>
      </c>
      <c r="U1460" s="2" t="s">
        <v>0</v>
      </c>
      <c r="V1460" s="1">
        <v>0</v>
      </c>
      <c r="W1460" s="1">
        <v>1053436660.25</v>
      </c>
      <c r="X1460" s="2" t="s">
        <v>9</v>
      </c>
      <c r="Y1460" s="1">
        <v>168549865.64000002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41" t="s">
        <v>1</v>
      </c>
      <c r="AN1460" s="2" t="s">
        <v>1</v>
      </c>
      <c r="AO1460" s="141" t="s">
        <v>1</v>
      </c>
      <c r="AP1460" s="2" t="s">
        <v>1</v>
      </c>
    </row>
    <row r="1461" spans="1:42" ht="15" customHeight="1" x14ac:dyDescent="0.25">
      <c r="A1461" s="2" t="s">
        <v>850</v>
      </c>
      <c r="B1461" s="47">
        <v>44345</v>
      </c>
      <c r="C1461" s="2" t="s">
        <v>27</v>
      </c>
      <c r="D1461" s="2" t="s">
        <v>26</v>
      </c>
      <c r="E1461" s="2" t="s">
        <v>251</v>
      </c>
      <c r="F1461" s="2" t="s">
        <v>2361</v>
      </c>
      <c r="G1461" s="2" t="s">
        <v>3</v>
      </c>
      <c r="H1461" s="2" t="s">
        <v>3688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</v>
      </c>
      <c r="P1461" s="2" t="s">
        <v>1</v>
      </c>
      <c r="Q1461" s="1">
        <v>1894258086.1800001</v>
      </c>
      <c r="R1461" s="1">
        <v>0</v>
      </c>
      <c r="S1461" s="1">
        <v>1352982304.7</v>
      </c>
      <c r="T1461" s="1">
        <v>0</v>
      </c>
      <c r="U1461" s="2" t="s">
        <v>0</v>
      </c>
      <c r="V1461" s="1">
        <v>0</v>
      </c>
      <c r="W1461" s="1">
        <v>466617053</v>
      </c>
      <c r="X1461" s="2" t="s">
        <v>0</v>
      </c>
      <c r="Y1461" s="1">
        <v>74658728.479999989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41" t="s">
        <v>1</v>
      </c>
      <c r="AN1461" s="2" t="s">
        <v>1</v>
      </c>
      <c r="AO1461" s="141" t="s">
        <v>1</v>
      </c>
      <c r="AP1461" s="2" t="s">
        <v>1</v>
      </c>
    </row>
    <row r="1462" spans="1:42" ht="15" customHeight="1" x14ac:dyDescent="0.25">
      <c r="A1462" s="2" t="s">
        <v>851</v>
      </c>
      <c r="B1462" s="47">
        <v>44345</v>
      </c>
      <c r="C1462" s="2" t="s">
        <v>6</v>
      </c>
      <c r="D1462" s="2" t="s">
        <v>24</v>
      </c>
      <c r="E1462" s="2" t="s">
        <v>194</v>
      </c>
      <c r="F1462" s="2" t="s">
        <v>988</v>
      </c>
      <c r="G1462" s="2" t="s">
        <v>3</v>
      </c>
      <c r="H1462" s="2" t="s">
        <v>3689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3911288090.7600002</v>
      </c>
      <c r="R1462" s="1">
        <v>0</v>
      </c>
      <c r="S1462" s="1">
        <v>3099521890.5</v>
      </c>
      <c r="T1462" s="1">
        <v>0</v>
      </c>
      <c r="U1462" s="2" t="s">
        <v>0</v>
      </c>
      <c r="V1462" s="1">
        <v>0</v>
      </c>
      <c r="W1462" s="1">
        <v>699798448.5</v>
      </c>
      <c r="X1462" s="2" t="s">
        <v>9</v>
      </c>
      <c r="Y1462" s="1">
        <v>111967751.76000002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41" t="s">
        <v>1</v>
      </c>
      <c r="AN1462" s="2" t="s">
        <v>1</v>
      </c>
      <c r="AO1462" s="141" t="s">
        <v>1</v>
      </c>
      <c r="AP1462" s="2" t="s">
        <v>1</v>
      </c>
    </row>
    <row r="1463" spans="1:42" ht="15" customHeight="1" x14ac:dyDescent="0.25">
      <c r="A1463" s="2" t="s">
        <v>852</v>
      </c>
      <c r="B1463" s="47">
        <v>44345</v>
      </c>
      <c r="C1463" s="2" t="s">
        <v>27</v>
      </c>
      <c r="D1463" s="2" t="s">
        <v>24</v>
      </c>
      <c r="E1463" s="2" t="s">
        <v>356</v>
      </c>
      <c r="F1463" s="2" t="s">
        <v>2511</v>
      </c>
      <c r="G1463" s="2" t="s">
        <v>3</v>
      </c>
      <c r="H1463" s="2" t="s">
        <v>3690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919504030.30000007</v>
      </c>
      <c r="R1463" s="1">
        <v>0</v>
      </c>
      <c r="S1463" s="1">
        <v>777384087</v>
      </c>
      <c r="T1463" s="1">
        <v>0</v>
      </c>
      <c r="U1463" s="2" t="s">
        <v>0</v>
      </c>
      <c r="V1463" s="1">
        <v>0</v>
      </c>
      <c r="W1463" s="1">
        <v>122517192.5</v>
      </c>
      <c r="X1463" s="2" t="s">
        <v>0</v>
      </c>
      <c r="Y1463" s="1">
        <v>19602750.799999997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41" t="s">
        <v>1</v>
      </c>
      <c r="AN1463" s="2" t="s">
        <v>1</v>
      </c>
      <c r="AO1463" s="141" t="s">
        <v>1</v>
      </c>
      <c r="AP1463" s="2" t="s">
        <v>1</v>
      </c>
    </row>
    <row r="1464" spans="1:42" ht="15" customHeight="1" x14ac:dyDescent="0.25">
      <c r="A1464" s="2" t="s">
        <v>853</v>
      </c>
      <c r="B1464" s="47">
        <v>44345</v>
      </c>
      <c r="C1464" s="2" t="s">
        <v>27</v>
      </c>
      <c r="D1464" s="2" t="s">
        <v>24</v>
      </c>
      <c r="E1464" s="2" t="s">
        <v>356</v>
      </c>
      <c r="F1464" s="2" t="s">
        <v>1201</v>
      </c>
      <c r="G1464" s="2" t="s">
        <v>3</v>
      </c>
      <c r="H1464" s="2" t="s">
        <v>3691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1040</v>
      </c>
      <c r="P1464" s="2" t="s">
        <v>1041</v>
      </c>
      <c r="Q1464" s="1">
        <v>17066693.5</v>
      </c>
      <c r="R1464" s="1">
        <v>0</v>
      </c>
      <c r="S1464" s="1">
        <v>17066693.5</v>
      </c>
      <c r="T1464" s="1">
        <v>0</v>
      </c>
      <c r="U1464" s="2" t="s">
        <v>0</v>
      </c>
      <c r="V1464" s="1">
        <v>0</v>
      </c>
      <c r="W1464" s="1">
        <v>0</v>
      </c>
      <c r="X1464" s="2" t="s">
        <v>0</v>
      </c>
      <c r="Y1464" s="1">
        <v>0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41" t="s">
        <v>1</v>
      </c>
      <c r="AN1464" s="2" t="s">
        <v>1</v>
      </c>
      <c r="AO1464" s="141" t="s">
        <v>1</v>
      </c>
      <c r="AP1464" s="2" t="s">
        <v>1</v>
      </c>
    </row>
    <row r="1465" spans="1:42" ht="15" customHeight="1" x14ac:dyDescent="0.25">
      <c r="A1465" s="2" t="s">
        <v>854</v>
      </c>
      <c r="B1465" s="47">
        <v>44345</v>
      </c>
      <c r="C1465" s="2" t="s">
        <v>27</v>
      </c>
      <c r="D1465" s="2" t="s">
        <v>24</v>
      </c>
      <c r="E1465" s="2" t="s">
        <v>356</v>
      </c>
      <c r="F1465" s="2" t="s">
        <v>2511</v>
      </c>
      <c r="G1465" s="2" t="s">
        <v>3</v>
      </c>
      <c r="H1465" s="2" t="s">
        <v>3692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678179432</v>
      </c>
      <c r="R1465" s="1">
        <v>0</v>
      </c>
      <c r="S1465" s="1">
        <v>378226284</v>
      </c>
      <c r="T1465" s="1">
        <v>0</v>
      </c>
      <c r="U1465" s="2" t="s">
        <v>0</v>
      </c>
      <c r="V1465" s="1">
        <v>0</v>
      </c>
      <c r="W1465" s="1">
        <v>258580300</v>
      </c>
      <c r="X1465" s="2" t="s">
        <v>9</v>
      </c>
      <c r="Y1465" s="1">
        <v>41372848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41" t="s">
        <v>1</v>
      </c>
      <c r="AN1465" s="2" t="s">
        <v>1</v>
      </c>
      <c r="AO1465" s="141" t="s">
        <v>1</v>
      </c>
      <c r="AP1465" s="2" t="s">
        <v>1</v>
      </c>
    </row>
    <row r="1466" spans="1:42" ht="15" customHeight="1" x14ac:dyDescent="0.25">
      <c r="A1466" s="2" t="s">
        <v>855</v>
      </c>
      <c r="B1466" s="47">
        <v>44345</v>
      </c>
      <c r="C1466" s="2" t="s">
        <v>27</v>
      </c>
      <c r="D1466" s="2" t="s">
        <v>24</v>
      </c>
      <c r="E1466" s="2" t="s">
        <v>356</v>
      </c>
      <c r="F1466" s="2" t="s">
        <v>1201</v>
      </c>
      <c r="G1466" s="2" t="s">
        <v>3</v>
      </c>
      <c r="H1466" s="2" t="s">
        <v>3693</v>
      </c>
      <c r="I1466" s="1" t="s">
        <v>1</v>
      </c>
      <c r="J1466" s="1" t="s">
        <v>1</v>
      </c>
      <c r="K1466" s="1" t="s">
        <v>1</v>
      </c>
      <c r="L1466" s="1" t="s">
        <v>1</v>
      </c>
      <c r="M1466" s="1">
        <v>0</v>
      </c>
      <c r="N1466" s="2" t="s">
        <v>1</v>
      </c>
      <c r="O1466" s="2" t="s">
        <v>1040</v>
      </c>
      <c r="P1466" s="2" t="s">
        <v>1041</v>
      </c>
      <c r="Q1466" s="1">
        <v>102378120</v>
      </c>
      <c r="R1466" s="1">
        <v>0</v>
      </c>
      <c r="S1466" s="1">
        <v>0</v>
      </c>
      <c r="T1466" s="1">
        <v>88257000</v>
      </c>
      <c r="U1466" s="2" t="s">
        <v>9</v>
      </c>
      <c r="V1466" s="1">
        <v>14121120</v>
      </c>
      <c r="W1466" s="1">
        <v>0</v>
      </c>
      <c r="X1466" s="2" t="s">
        <v>0</v>
      </c>
      <c r="Y1466" s="1">
        <v>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41" t="s">
        <v>1</v>
      </c>
      <c r="AN1466" s="2" t="s">
        <v>1</v>
      </c>
      <c r="AO1466" s="141" t="s">
        <v>1</v>
      </c>
      <c r="AP1466" s="2" t="s">
        <v>1</v>
      </c>
    </row>
    <row r="1467" spans="1:42" ht="15" customHeight="1" x14ac:dyDescent="0.25">
      <c r="A1467" s="2" t="s">
        <v>856</v>
      </c>
      <c r="B1467" s="47">
        <v>44345</v>
      </c>
      <c r="C1467" s="2" t="s">
        <v>6</v>
      </c>
      <c r="D1467" s="2" t="s">
        <v>22</v>
      </c>
      <c r="E1467" s="2" t="s">
        <v>192</v>
      </c>
      <c r="F1467" s="2" t="s">
        <v>1076</v>
      </c>
      <c r="G1467" s="2" t="s">
        <v>3</v>
      </c>
      <c r="H1467" s="2" t="s">
        <v>3694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2887658380.8099999</v>
      </c>
      <c r="R1467" s="1">
        <v>0</v>
      </c>
      <c r="S1467" s="1">
        <v>2221514717.75</v>
      </c>
      <c r="T1467" s="1">
        <v>0</v>
      </c>
      <c r="U1467" s="2" t="s">
        <v>0</v>
      </c>
      <c r="V1467" s="1">
        <v>0</v>
      </c>
      <c r="W1467" s="1">
        <v>574261778.5</v>
      </c>
      <c r="X1467" s="2" t="s">
        <v>9</v>
      </c>
      <c r="Y1467" s="1">
        <v>91881884.560000002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41" t="s">
        <v>1</v>
      </c>
      <c r="AN1467" s="2" t="s">
        <v>1</v>
      </c>
      <c r="AO1467" s="141" t="s">
        <v>1</v>
      </c>
      <c r="AP1467" s="2" t="s">
        <v>1</v>
      </c>
    </row>
    <row r="1468" spans="1:42" ht="15" customHeight="1" x14ac:dyDescent="0.25">
      <c r="A1468" s="2" t="s">
        <v>857</v>
      </c>
      <c r="B1468" s="47">
        <v>44345</v>
      </c>
      <c r="C1468" s="2" t="s">
        <v>27</v>
      </c>
      <c r="D1468" s="2" t="s">
        <v>973</v>
      </c>
      <c r="E1468" s="2" t="s">
        <v>985</v>
      </c>
      <c r="F1468" s="2" t="s">
        <v>3695</v>
      </c>
      <c r="G1468" s="2" t="s">
        <v>3</v>
      </c>
      <c r="H1468" s="2" t="s">
        <v>3696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1">
        <v>274496072</v>
      </c>
      <c r="R1468" s="1">
        <v>0</v>
      </c>
      <c r="S1468" s="1">
        <v>96199200</v>
      </c>
      <c r="T1468" s="1">
        <v>0</v>
      </c>
      <c r="U1468" s="2" t="s">
        <v>0</v>
      </c>
      <c r="V1468" s="1">
        <v>0</v>
      </c>
      <c r="W1468" s="1">
        <v>153704200</v>
      </c>
      <c r="X1468" s="2" t="s">
        <v>9</v>
      </c>
      <c r="Y1468" s="1">
        <v>24592672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41" t="s">
        <v>1</v>
      </c>
      <c r="AN1468" s="2" t="s">
        <v>1</v>
      </c>
      <c r="AO1468" s="141" t="s">
        <v>1</v>
      </c>
      <c r="AP1468" s="2" t="s">
        <v>1</v>
      </c>
    </row>
    <row r="1469" spans="1:42" ht="15" customHeight="1" x14ac:dyDescent="0.25">
      <c r="A1469" s="2" t="s">
        <v>858</v>
      </c>
      <c r="B1469" s="47">
        <v>44345</v>
      </c>
      <c r="C1469" s="2" t="s">
        <v>6</v>
      </c>
      <c r="D1469" s="2" t="s">
        <v>973</v>
      </c>
      <c r="E1469" s="2" t="s">
        <v>974</v>
      </c>
      <c r="F1469" s="2" t="s">
        <v>1097</v>
      </c>
      <c r="G1469" s="2" t="s">
        <v>3</v>
      </c>
      <c r="H1469" s="2" t="s">
        <v>3697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4628019494.5800009</v>
      </c>
      <c r="R1469" s="1">
        <v>0</v>
      </c>
      <c r="S1469" s="1">
        <v>3651188830</v>
      </c>
      <c r="T1469" s="1">
        <v>0</v>
      </c>
      <c r="U1469" s="2" t="s">
        <v>0</v>
      </c>
      <c r="V1469" s="1">
        <v>0</v>
      </c>
      <c r="W1469" s="1">
        <v>842095400.5</v>
      </c>
      <c r="X1469" s="2" t="s">
        <v>9</v>
      </c>
      <c r="Y1469" s="1">
        <v>134735264.07999998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41" t="s">
        <v>1</v>
      </c>
      <c r="AN1469" s="2" t="s">
        <v>1</v>
      </c>
      <c r="AO1469" s="141" t="s">
        <v>1</v>
      </c>
      <c r="AP1469" s="2" t="s">
        <v>1</v>
      </c>
    </row>
    <row r="1470" spans="1:42" ht="15" customHeight="1" x14ac:dyDescent="0.25">
      <c r="A1470" s="2" t="s">
        <v>859</v>
      </c>
      <c r="B1470" s="47">
        <v>44345</v>
      </c>
      <c r="C1470" s="2" t="s">
        <v>6</v>
      </c>
      <c r="D1470" s="2" t="s">
        <v>19</v>
      </c>
      <c r="E1470" s="2" t="s">
        <v>185</v>
      </c>
      <c r="F1470" s="2" t="s">
        <v>990</v>
      </c>
      <c r="G1470" s="2" t="s">
        <v>3</v>
      </c>
      <c r="H1470" s="2" t="s">
        <v>3698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2</v>
      </c>
      <c r="P1470" s="2" t="s">
        <v>1</v>
      </c>
      <c r="Q1470" s="1">
        <v>2700131815.75</v>
      </c>
      <c r="R1470" s="1">
        <v>0</v>
      </c>
      <c r="S1470" s="1">
        <v>2013556714.25</v>
      </c>
      <c r="T1470" s="1">
        <v>0</v>
      </c>
      <c r="U1470" s="2" t="s">
        <v>0</v>
      </c>
      <c r="V1470" s="1">
        <v>0</v>
      </c>
      <c r="W1470" s="1">
        <v>591875087.5</v>
      </c>
      <c r="X1470" s="2" t="s">
        <v>9</v>
      </c>
      <c r="Y1470" s="1">
        <v>94700014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41" t="s">
        <v>1</v>
      </c>
      <c r="AN1470" s="2" t="s">
        <v>1</v>
      </c>
      <c r="AO1470" s="141" t="s">
        <v>1</v>
      </c>
      <c r="AP1470" s="2" t="s">
        <v>1</v>
      </c>
    </row>
    <row r="1471" spans="1:42" ht="15" customHeight="1" x14ac:dyDescent="0.25">
      <c r="A1471" s="2" t="s">
        <v>860</v>
      </c>
      <c r="B1471" s="47">
        <v>44345</v>
      </c>
      <c r="C1471" s="2" t="s">
        <v>6</v>
      </c>
      <c r="D1471" s="2" t="s">
        <v>17</v>
      </c>
      <c r="E1471" s="2" t="s">
        <v>183</v>
      </c>
      <c r="F1471" s="2" t="s">
        <v>3699</v>
      </c>
      <c r="G1471" s="2" t="s">
        <v>3</v>
      </c>
      <c r="H1471" s="2" t="s">
        <v>3700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2351551558.0299997</v>
      </c>
      <c r="R1471" s="1">
        <v>0</v>
      </c>
      <c r="S1471" s="1">
        <v>1826134145.25</v>
      </c>
      <c r="T1471" s="1">
        <v>0</v>
      </c>
      <c r="U1471" s="2" t="s">
        <v>0</v>
      </c>
      <c r="V1471" s="1">
        <v>0</v>
      </c>
      <c r="W1471" s="1">
        <v>452946045.5</v>
      </c>
      <c r="X1471" s="2" t="s">
        <v>0</v>
      </c>
      <c r="Y1471" s="1">
        <v>72471367.280000001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41" t="s">
        <v>1</v>
      </c>
      <c r="AN1471" s="2" t="s">
        <v>1</v>
      </c>
      <c r="AO1471" s="141" t="s">
        <v>1</v>
      </c>
      <c r="AP1471" s="2" t="s">
        <v>1</v>
      </c>
    </row>
    <row r="1472" spans="1:42" ht="15" customHeight="1" x14ac:dyDescent="0.25">
      <c r="A1472" s="2" t="s">
        <v>861</v>
      </c>
      <c r="B1472" s="47">
        <v>44345</v>
      </c>
      <c r="C1472" s="2" t="s">
        <v>6</v>
      </c>
      <c r="D1472" s="2" t="s">
        <v>14</v>
      </c>
      <c r="E1472" s="2" t="s">
        <v>181</v>
      </c>
      <c r="F1472" s="2" t="s">
        <v>3701</v>
      </c>
      <c r="G1472" s="2" t="s">
        <v>3</v>
      </c>
      <c r="H1472" s="2" t="s">
        <v>3702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1341904666</v>
      </c>
      <c r="R1472" s="1">
        <v>0</v>
      </c>
      <c r="S1472" s="1">
        <v>1243305942</v>
      </c>
      <c r="T1472" s="1">
        <v>0</v>
      </c>
      <c r="U1472" s="2" t="s">
        <v>0</v>
      </c>
      <c r="V1472" s="1">
        <v>0</v>
      </c>
      <c r="W1472" s="1">
        <v>84998900</v>
      </c>
      <c r="X1472" s="2" t="s">
        <v>9</v>
      </c>
      <c r="Y1472" s="1">
        <v>13599824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41" t="s">
        <v>1</v>
      </c>
      <c r="AN1472" s="2" t="s">
        <v>1</v>
      </c>
      <c r="AO1472" s="141" t="s">
        <v>1</v>
      </c>
      <c r="AP1472" s="2" t="s">
        <v>1</v>
      </c>
    </row>
    <row r="1473" spans="1:44" ht="15" customHeight="1" x14ac:dyDescent="0.25">
      <c r="A1473" s="2" t="s">
        <v>862</v>
      </c>
      <c r="B1473" s="47">
        <v>44345</v>
      </c>
      <c r="C1473" s="2" t="s">
        <v>6</v>
      </c>
      <c r="D1473" s="2" t="s">
        <v>10</v>
      </c>
      <c r="E1473" s="2" t="s">
        <v>178</v>
      </c>
      <c r="F1473" s="2" t="s">
        <v>3703</v>
      </c>
      <c r="G1473" s="2" t="s">
        <v>3</v>
      </c>
      <c r="H1473" s="45" t="s">
        <v>3704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46879510.060000002</v>
      </c>
      <c r="R1473" s="1">
        <v>0</v>
      </c>
      <c r="S1473" s="1">
        <v>11156900</v>
      </c>
      <c r="T1473" s="1">
        <v>0</v>
      </c>
      <c r="U1473" s="2" t="s">
        <v>0</v>
      </c>
      <c r="V1473" s="1">
        <v>0</v>
      </c>
      <c r="W1473" s="1">
        <v>30795353.5</v>
      </c>
      <c r="X1473" s="2" t="s">
        <v>9</v>
      </c>
      <c r="Y1473" s="1">
        <v>4927256.5600000005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41" t="s">
        <v>1</v>
      </c>
      <c r="AN1473" s="2" t="s">
        <v>1</v>
      </c>
      <c r="AO1473" s="141" t="s">
        <v>1</v>
      </c>
      <c r="AP1473" s="2" t="s">
        <v>1</v>
      </c>
    </row>
    <row r="1474" spans="1:44" ht="15" customHeight="1" x14ac:dyDescent="0.25">
      <c r="A1474" s="2" t="s">
        <v>863</v>
      </c>
      <c r="B1474" s="47">
        <v>44345</v>
      </c>
      <c r="C1474" s="2" t="s">
        <v>6</v>
      </c>
      <c r="D1474" s="2" t="s">
        <v>278</v>
      </c>
      <c r="E1474" s="2" t="s">
        <v>202</v>
      </c>
      <c r="F1474" s="2" t="s">
        <v>3705</v>
      </c>
      <c r="G1474" s="2" t="s">
        <v>3</v>
      </c>
      <c r="H1474" s="2" t="s">
        <v>3706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1222842185.5</v>
      </c>
      <c r="R1474" s="1">
        <v>0</v>
      </c>
      <c r="S1474" s="1">
        <v>1104540977.5</v>
      </c>
      <c r="T1474" s="1">
        <v>0</v>
      </c>
      <c r="U1474" s="2" t="s">
        <v>0</v>
      </c>
      <c r="V1474" s="1">
        <v>0</v>
      </c>
      <c r="W1474" s="1">
        <v>101983800</v>
      </c>
      <c r="X1474" s="2" t="s">
        <v>9</v>
      </c>
      <c r="Y1474" s="1">
        <v>16317408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41" t="s">
        <v>1</v>
      </c>
      <c r="AN1474" s="2" t="s">
        <v>1</v>
      </c>
      <c r="AO1474" s="141" t="s">
        <v>1</v>
      </c>
      <c r="AP1474" s="2" t="s">
        <v>1</v>
      </c>
    </row>
    <row r="1475" spans="1:44" ht="15" customHeight="1" x14ac:dyDescent="0.25">
      <c r="A1475" s="2" t="s">
        <v>864</v>
      </c>
      <c r="B1475" s="47">
        <v>44345</v>
      </c>
      <c r="C1475" s="2" t="s">
        <v>6</v>
      </c>
      <c r="D1475" s="2" t="s">
        <v>278</v>
      </c>
      <c r="E1475" s="2" t="s">
        <v>202</v>
      </c>
      <c r="F1475" s="2" t="s">
        <v>1184</v>
      </c>
      <c r="G1475" s="2" t="s">
        <v>3</v>
      </c>
      <c r="H1475" s="2" t="s">
        <v>3707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1250</v>
      </c>
      <c r="P1475" s="2" t="s">
        <v>1251</v>
      </c>
      <c r="Q1475" s="1">
        <v>2015000</v>
      </c>
      <c r="R1475" s="1">
        <v>0</v>
      </c>
      <c r="S1475" s="1">
        <v>2015000</v>
      </c>
      <c r="T1475" s="1">
        <v>0</v>
      </c>
      <c r="U1475" s="2" t="s">
        <v>0</v>
      </c>
      <c r="V1475" s="1">
        <v>0</v>
      </c>
      <c r="W1475" s="1">
        <v>0</v>
      </c>
      <c r="X1475" s="2" t="s">
        <v>0</v>
      </c>
      <c r="Y1475" s="1">
        <v>0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41" t="s">
        <v>1</v>
      </c>
      <c r="AN1475" s="2" t="s">
        <v>1</v>
      </c>
      <c r="AO1475" s="141" t="s">
        <v>1</v>
      </c>
      <c r="AP1475" s="2" t="s">
        <v>1</v>
      </c>
    </row>
    <row r="1476" spans="1:44" ht="15" customHeight="1" x14ac:dyDescent="0.25">
      <c r="A1476" s="2" t="s">
        <v>865</v>
      </c>
      <c r="B1476" s="47">
        <v>44345</v>
      </c>
      <c r="C1476" s="2" t="s">
        <v>6</v>
      </c>
      <c r="D1476" s="2" t="s">
        <v>278</v>
      </c>
      <c r="E1476" s="2" t="s">
        <v>202</v>
      </c>
      <c r="F1476" s="2" t="s">
        <v>3705</v>
      </c>
      <c r="G1476" s="2" t="s">
        <v>3</v>
      </c>
      <c r="H1476" s="45" t="s">
        <v>3708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2</v>
      </c>
      <c r="P1476" s="2" t="s">
        <v>1</v>
      </c>
      <c r="Q1476" s="1">
        <v>39871068.5</v>
      </c>
      <c r="R1476" s="1">
        <v>0</v>
      </c>
      <c r="S1476" s="1">
        <v>31308992.5</v>
      </c>
      <c r="T1476" s="1">
        <v>0</v>
      </c>
      <c r="U1476" s="2" t="s">
        <v>0</v>
      </c>
      <c r="V1476" s="1">
        <v>0</v>
      </c>
      <c r="W1476" s="1">
        <v>7381100</v>
      </c>
      <c r="X1476" s="2" t="s">
        <v>0</v>
      </c>
      <c r="Y1476" s="1">
        <v>1180976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41" t="s">
        <v>1</v>
      </c>
      <c r="AN1476" s="2" t="s">
        <v>1</v>
      </c>
      <c r="AO1476" s="141" t="s">
        <v>1</v>
      </c>
      <c r="AP1476" s="2" t="s">
        <v>1</v>
      </c>
    </row>
    <row r="1477" spans="1:44" ht="15" customHeight="1" x14ac:dyDescent="0.25">
      <c r="A1477" s="2" t="s">
        <v>866</v>
      </c>
      <c r="B1477" s="47">
        <v>44345</v>
      </c>
      <c r="C1477" s="2" t="s">
        <v>6</v>
      </c>
      <c r="D1477" s="2" t="s">
        <v>278</v>
      </c>
      <c r="E1477" s="2" t="s">
        <v>202</v>
      </c>
      <c r="F1477" s="2" t="s">
        <v>1184</v>
      </c>
      <c r="G1477" s="2" t="s">
        <v>3</v>
      </c>
      <c r="H1477" s="2" t="s">
        <v>3709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3336</v>
      </c>
      <c r="P1477" s="2" t="s">
        <v>3710</v>
      </c>
      <c r="Q1477" s="1">
        <v>19879556</v>
      </c>
      <c r="R1477" s="1">
        <v>0</v>
      </c>
      <c r="S1477" s="1">
        <v>9052000</v>
      </c>
      <c r="T1477" s="1">
        <v>9334100</v>
      </c>
      <c r="U1477" s="2" t="s">
        <v>9</v>
      </c>
      <c r="V1477" s="1">
        <v>1493456</v>
      </c>
      <c r="W1477" s="1">
        <v>0</v>
      </c>
      <c r="X1477" s="2" t="s">
        <v>0</v>
      </c>
      <c r="Y1477" s="1">
        <v>0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41" t="s">
        <v>1</v>
      </c>
      <c r="AN1477" s="2" t="s">
        <v>1</v>
      </c>
      <c r="AO1477" s="141" t="s">
        <v>1</v>
      </c>
      <c r="AP1477" s="2" t="s">
        <v>1</v>
      </c>
    </row>
    <row r="1478" spans="1:44" ht="15" customHeight="1" x14ac:dyDescent="0.25">
      <c r="A1478" s="2" t="s">
        <v>867</v>
      </c>
      <c r="B1478" s="47">
        <v>44345</v>
      </c>
      <c r="C1478" s="2" t="s">
        <v>6</v>
      </c>
      <c r="D1478" s="2" t="s">
        <v>278</v>
      </c>
      <c r="E1478" s="2" t="s">
        <v>202</v>
      </c>
      <c r="F1478" s="2" t="s">
        <v>3705</v>
      </c>
      <c r="G1478" s="2" t="s">
        <v>3</v>
      </c>
      <c r="H1478" s="2" t="s">
        <v>3711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2</v>
      </c>
      <c r="P1478" s="2" t="s">
        <v>1</v>
      </c>
      <c r="Q1478" s="1">
        <v>126264830</v>
      </c>
      <c r="R1478" s="1">
        <v>0</v>
      </c>
      <c r="S1478" s="1">
        <v>117508570</v>
      </c>
      <c r="T1478" s="1">
        <v>0</v>
      </c>
      <c r="U1478" s="2" t="s">
        <v>0</v>
      </c>
      <c r="V1478" s="1">
        <v>0</v>
      </c>
      <c r="W1478" s="1">
        <v>7548500</v>
      </c>
      <c r="X1478" s="2" t="s">
        <v>9</v>
      </c>
      <c r="Y1478" s="1">
        <v>1207760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41" t="s">
        <v>1</v>
      </c>
      <c r="AN1478" s="2" t="s">
        <v>1</v>
      </c>
      <c r="AO1478" s="141" t="s">
        <v>1</v>
      </c>
      <c r="AP1478" s="2" t="s">
        <v>1</v>
      </c>
    </row>
    <row r="1479" spans="1:44" ht="15" customHeight="1" x14ac:dyDescent="0.25">
      <c r="A1479" s="2" t="s">
        <v>868</v>
      </c>
      <c r="B1479" s="47">
        <v>44345</v>
      </c>
      <c r="C1479" s="2" t="s">
        <v>6</v>
      </c>
      <c r="D1479" s="2" t="s">
        <v>278</v>
      </c>
      <c r="E1479" s="2" t="s">
        <v>202</v>
      </c>
      <c r="F1479" s="2" t="s">
        <v>1184</v>
      </c>
      <c r="G1479" s="2" t="s">
        <v>3</v>
      </c>
      <c r="H1479" s="2" t="s">
        <v>3712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3713</v>
      </c>
      <c r="P1479" s="2" t="s">
        <v>3714</v>
      </c>
      <c r="Q1479" s="1">
        <v>3225612</v>
      </c>
      <c r="R1479" s="1">
        <v>0</v>
      </c>
      <c r="S1479" s="1">
        <v>0</v>
      </c>
      <c r="T1479" s="1">
        <v>2780700</v>
      </c>
      <c r="U1479" s="2" t="s">
        <v>9</v>
      </c>
      <c r="V1479" s="1">
        <v>444912</v>
      </c>
      <c r="W1479" s="1">
        <v>0</v>
      </c>
      <c r="X1479" s="2" t="s">
        <v>0</v>
      </c>
      <c r="Y1479" s="1">
        <v>0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41" t="s">
        <v>1</v>
      </c>
      <c r="AN1479" s="2" t="s">
        <v>1</v>
      </c>
      <c r="AO1479" s="141" t="s">
        <v>1</v>
      </c>
      <c r="AP1479" s="2" t="s">
        <v>1</v>
      </c>
    </row>
    <row r="1480" spans="1:44" ht="15" customHeight="1" x14ac:dyDescent="0.25">
      <c r="A1480" s="2" t="s">
        <v>869</v>
      </c>
      <c r="B1480" s="47">
        <v>44345</v>
      </c>
      <c r="C1480" s="2" t="s">
        <v>6</v>
      </c>
      <c r="D1480" s="2" t="s">
        <v>278</v>
      </c>
      <c r="E1480" s="2" t="s">
        <v>202</v>
      </c>
      <c r="F1480" s="2" t="s">
        <v>3705</v>
      </c>
      <c r="G1480" s="2" t="s">
        <v>3</v>
      </c>
      <c r="H1480" s="2" t="s">
        <v>3715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105145025</v>
      </c>
      <c r="R1480" s="1">
        <v>0</v>
      </c>
      <c r="S1480" s="1">
        <v>73769925</v>
      </c>
      <c r="T1480" s="1">
        <v>0</v>
      </c>
      <c r="U1480" s="2" t="s">
        <v>0</v>
      </c>
      <c r="V1480" s="1">
        <v>0</v>
      </c>
      <c r="W1480" s="1">
        <v>27047500</v>
      </c>
      <c r="X1480" s="2" t="s">
        <v>9</v>
      </c>
      <c r="Y1480" s="1">
        <v>4327600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41" t="s">
        <v>1</v>
      </c>
      <c r="AN1480" s="2" t="s">
        <v>1</v>
      </c>
      <c r="AO1480" s="141" t="s">
        <v>1</v>
      </c>
      <c r="AP1480" s="2" t="s">
        <v>1</v>
      </c>
    </row>
    <row r="1481" spans="1:44" ht="15" customHeight="1" x14ac:dyDescent="0.25">
      <c r="A1481" s="2" t="s">
        <v>870</v>
      </c>
      <c r="B1481" s="47">
        <v>44345</v>
      </c>
      <c r="C1481" s="2" t="s">
        <v>6</v>
      </c>
      <c r="D1481" s="2" t="s">
        <v>278</v>
      </c>
      <c r="E1481" s="2" t="s">
        <v>202</v>
      </c>
      <c r="F1481" s="2" t="s">
        <v>1184</v>
      </c>
      <c r="G1481" s="2" t="s">
        <v>13</v>
      </c>
      <c r="H1481" s="2" t="s">
        <v>1</v>
      </c>
      <c r="I1481" s="1" t="s">
        <v>3429</v>
      </c>
      <c r="J1481" s="1" t="s">
        <v>1</v>
      </c>
      <c r="K1481" s="1" t="s">
        <v>3716</v>
      </c>
      <c r="L1481" s="1" t="s">
        <v>3589</v>
      </c>
      <c r="M1481" s="1">
        <v>5750500</v>
      </c>
      <c r="N1481" s="2" t="s">
        <v>12</v>
      </c>
      <c r="O1481" s="2" t="s">
        <v>1244</v>
      </c>
      <c r="P1481" s="2" t="s">
        <v>3717</v>
      </c>
      <c r="Q1481" s="1">
        <v>-4588000</v>
      </c>
      <c r="R1481" s="1">
        <v>0</v>
      </c>
      <c r="S1481" s="1">
        <v>-4588000</v>
      </c>
      <c r="T1481" s="1">
        <v>0</v>
      </c>
      <c r="U1481" s="2" t="s">
        <v>0</v>
      </c>
      <c r="V1481" s="1">
        <v>0</v>
      </c>
      <c r="W1481" s="1">
        <v>0</v>
      </c>
      <c r="X1481" s="2" t="s">
        <v>0</v>
      </c>
      <c r="Y1481" s="1">
        <v>0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41" t="s">
        <v>1</v>
      </c>
      <c r="AN1481" s="2" t="s">
        <v>1</v>
      </c>
      <c r="AO1481" s="141" t="s">
        <v>1</v>
      </c>
      <c r="AP1481" s="2" t="s">
        <v>1</v>
      </c>
    </row>
    <row r="1482" spans="1:44" ht="15" customHeight="1" x14ac:dyDescent="0.25">
      <c r="A1482" s="2" t="s">
        <v>871</v>
      </c>
      <c r="B1482" s="47">
        <v>44345</v>
      </c>
      <c r="C1482" s="2" t="s">
        <v>6</v>
      </c>
      <c r="D1482" s="2" t="s">
        <v>7</v>
      </c>
      <c r="E1482" s="2" t="s">
        <v>741</v>
      </c>
      <c r="F1482" s="2" t="s">
        <v>3718</v>
      </c>
      <c r="G1482" s="2" t="s">
        <v>3</v>
      </c>
      <c r="H1482" s="2" t="s">
        <v>3719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773147440</v>
      </c>
      <c r="R1482" s="1">
        <v>0</v>
      </c>
      <c r="S1482" s="1">
        <v>633658600</v>
      </c>
      <c r="T1482" s="1">
        <v>0</v>
      </c>
      <c r="U1482" s="2" t="s">
        <v>0</v>
      </c>
      <c r="V1482" s="1">
        <v>0</v>
      </c>
      <c r="W1482" s="1">
        <v>120249000</v>
      </c>
      <c r="X1482" s="2" t="s">
        <v>9</v>
      </c>
      <c r="Y1482" s="1">
        <v>19239840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41" t="s">
        <v>1</v>
      </c>
      <c r="AN1482" s="2" t="s">
        <v>1</v>
      </c>
      <c r="AO1482" s="141" t="s">
        <v>1</v>
      </c>
      <c r="AP1482" s="2" t="s">
        <v>1</v>
      </c>
    </row>
    <row r="1483" spans="1:44" ht="15" customHeight="1" x14ac:dyDescent="0.25">
      <c r="A1483" s="2" t="s">
        <v>872</v>
      </c>
      <c r="B1483" s="47">
        <v>44345</v>
      </c>
      <c r="C1483" s="2" t="s">
        <v>6</v>
      </c>
      <c r="D1483" s="2" t="s">
        <v>5</v>
      </c>
      <c r="E1483" s="2" t="s">
        <v>175</v>
      </c>
      <c r="F1483" s="2" t="s">
        <v>1358</v>
      </c>
      <c r="G1483" s="2" t="s">
        <v>3</v>
      </c>
      <c r="H1483" s="2" t="s">
        <v>3720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2</v>
      </c>
      <c r="P1483" s="2" t="s">
        <v>1</v>
      </c>
      <c r="Q1483" s="1">
        <v>2473182115.4400001</v>
      </c>
      <c r="R1483" s="1">
        <v>0</v>
      </c>
      <c r="S1483" s="1">
        <v>1977558417</v>
      </c>
      <c r="T1483" s="1">
        <v>0</v>
      </c>
      <c r="U1483" s="2" t="s">
        <v>0</v>
      </c>
      <c r="V1483" s="1">
        <v>0</v>
      </c>
      <c r="W1483" s="1">
        <v>427261809</v>
      </c>
      <c r="X1483" s="2" t="s">
        <v>9</v>
      </c>
      <c r="Y1483" s="1">
        <v>68361889.439999998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41" t="s">
        <v>1</v>
      </c>
      <c r="AN1483" s="2" t="s">
        <v>1</v>
      </c>
      <c r="AO1483" s="141" t="s">
        <v>1</v>
      </c>
      <c r="AP1483" s="2" t="s">
        <v>1</v>
      </c>
    </row>
    <row r="1484" spans="1:44" ht="15" customHeight="1" x14ac:dyDescent="0.25">
      <c r="A1484" s="2" t="s">
        <v>877</v>
      </c>
      <c r="B1484" s="46">
        <v>44345</v>
      </c>
      <c r="C1484" s="2" t="s">
        <v>6</v>
      </c>
      <c r="D1484" s="2" t="s">
        <v>959</v>
      </c>
      <c r="E1484" s="2" t="s">
        <v>873</v>
      </c>
      <c r="F1484" s="59" t="s">
        <v>3721</v>
      </c>
      <c r="G1484" s="2" t="s">
        <v>3</v>
      </c>
      <c r="H1484" s="2" t="s">
        <v>1219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98</v>
      </c>
      <c r="P1484" s="2" t="s">
        <v>1</v>
      </c>
      <c r="Q1484" s="1">
        <v>0</v>
      </c>
      <c r="R1484" s="1">
        <v>0</v>
      </c>
      <c r="S1484" s="1">
        <v>0</v>
      </c>
      <c r="T1484" s="1">
        <v>0</v>
      </c>
      <c r="U1484" s="2" t="s">
        <v>0</v>
      </c>
      <c r="V1484" s="1">
        <v>0</v>
      </c>
      <c r="W1484" s="1">
        <v>0</v>
      </c>
      <c r="X1484" s="2" t="s">
        <v>9</v>
      </c>
      <c r="Y1484" s="1">
        <f>+W1484*0.16</f>
        <v>0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140"/>
      <c r="AK1484" s="1">
        <v>0</v>
      </c>
      <c r="AL1484" s="1">
        <v>0</v>
      </c>
      <c r="AM1484" s="140"/>
      <c r="AN1484" s="140"/>
      <c r="AO1484" s="140"/>
      <c r="AP1484" s="140"/>
      <c r="AQ1484" s="101"/>
      <c r="AR1484" s="7"/>
    </row>
    <row r="1485" spans="1:44" ht="15" customHeight="1" x14ac:dyDescent="0.25">
      <c r="A1485" s="2" t="s">
        <v>878</v>
      </c>
      <c r="B1485" s="47">
        <v>44346</v>
      </c>
      <c r="C1485" s="2" t="s">
        <v>6</v>
      </c>
      <c r="D1485" s="2" t="s">
        <v>49</v>
      </c>
      <c r="E1485" s="2" t="s">
        <v>230</v>
      </c>
      <c r="F1485" s="2" t="s">
        <v>1798</v>
      </c>
      <c r="G1485" s="2" t="s">
        <v>3</v>
      </c>
      <c r="H1485" s="2" t="s">
        <v>3722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1">
        <v>2966694732.7179995</v>
      </c>
      <c r="R1485" s="1">
        <v>0</v>
      </c>
      <c r="S1485" s="1">
        <v>2372232678</v>
      </c>
      <c r="T1485" s="1">
        <v>0</v>
      </c>
      <c r="U1485" s="2" t="s">
        <v>0</v>
      </c>
      <c r="V1485" s="1">
        <v>0</v>
      </c>
      <c r="W1485" s="1">
        <v>512467288.55000001</v>
      </c>
      <c r="X1485" s="2" t="s">
        <v>9</v>
      </c>
      <c r="Y1485" s="1">
        <v>81994766.167999998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41" t="s">
        <v>1</v>
      </c>
      <c r="AN1485" s="2" t="s">
        <v>1</v>
      </c>
      <c r="AO1485" s="141" t="s">
        <v>1</v>
      </c>
      <c r="AP1485" s="2" t="s">
        <v>1</v>
      </c>
    </row>
    <row r="1486" spans="1:44" ht="15" customHeight="1" x14ac:dyDescent="0.25">
      <c r="A1486" s="2" t="s">
        <v>879</v>
      </c>
      <c r="B1486" s="47">
        <v>44346</v>
      </c>
      <c r="C1486" s="2" t="s">
        <v>27</v>
      </c>
      <c r="D1486" s="2" t="s">
        <v>49</v>
      </c>
      <c r="E1486" s="2" t="s">
        <v>221</v>
      </c>
      <c r="F1486" s="2" t="s">
        <v>3723</v>
      </c>
      <c r="G1486" s="2" t="s">
        <v>3</v>
      </c>
      <c r="H1486" s="2" t="s">
        <v>3724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1581989911.4400001</v>
      </c>
      <c r="R1486" s="1">
        <v>0</v>
      </c>
      <c r="S1486" s="1">
        <v>1103714216</v>
      </c>
      <c r="T1486" s="1">
        <v>0</v>
      </c>
      <c r="U1486" s="2" t="s">
        <v>0</v>
      </c>
      <c r="V1486" s="1">
        <v>0</v>
      </c>
      <c r="W1486" s="1">
        <v>412306634</v>
      </c>
      <c r="X1486" s="2" t="s">
        <v>9</v>
      </c>
      <c r="Y1486" s="1">
        <v>65969061.440000005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41" t="s">
        <v>1</v>
      </c>
      <c r="AN1486" s="2" t="s">
        <v>1</v>
      </c>
      <c r="AO1486" s="141" t="s">
        <v>1</v>
      </c>
      <c r="AP1486" s="2" t="s">
        <v>1</v>
      </c>
    </row>
    <row r="1487" spans="1:44" ht="15" customHeight="1" x14ac:dyDescent="0.25">
      <c r="A1487" s="2" t="s">
        <v>880</v>
      </c>
      <c r="B1487" s="47">
        <v>44346</v>
      </c>
      <c r="C1487" s="2" t="s">
        <v>27</v>
      </c>
      <c r="D1487" s="2" t="s">
        <v>42</v>
      </c>
      <c r="E1487" s="2" t="s">
        <v>212</v>
      </c>
      <c r="F1487" s="2" t="s">
        <v>3388</v>
      </c>
      <c r="G1487" s="2" t="s">
        <v>3</v>
      </c>
      <c r="H1487" s="2" t="s">
        <v>3725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1741797584.0799999</v>
      </c>
      <c r="R1487" s="1">
        <v>0</v>
      </c>
      <c r="S1487" s="1">
        <v>1120147963.8800001</v>
      </c>
      <c r="T1487" s="1">
        <v>0</v>
      </c>
      <c r="U1487" s="2" t="s">
        <v>0</v>
      </c>
      <c r="V1487" s="1">
        <v>0</v>
      </c>
      <c r="W1487" s="1">
        <v>535904845</v>
      </c>
      <c r="X1487" s="2" t="s">
        <v>9</v>
      </c>
      <c r="Y1487" s="1">
        <v>85744775.200000003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41" t="s">
        <v>1</v>
      </c>
      <c r="AN1487" s="2" t="s">
        <v>1</v>
      </c>
      <c r="AO1487" s="141" t="s">
        <v>1</v>
      </c>
      <c r="AP1487" s="2" t="s">
        <v>1</v>
      </c>
    </row>
    <row r="1488" spans="1:44" ht="15" customHeight="1" x14ac:dyDescent="0.25">
      <c r="A1488" s="2" t="s">
        <v>881</v>
      </c>
      <c r="B1488" s="47">
        <v>44346</v>
      </c>
      <c r="C1488" s="2" t="s">
        <v>27</v>
      </c>
      <c r="D1488" s="2" t="s">
        <v>42</v>
      </c>
      <c r="E1488" s="2" t="s">
        <v>212</v>
      </c>
      <c r="F1488" s="2" t="s">
        <v>3390</v>
      </c>
      <c r="G1488" s="2" t="s">
        <v>3</v>
      </c>
      <c r="H1488" s="2" t="s">
        <v>3726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1012</v>
      </c>
      <c r="P1488" s="2" t="s">
        <v>1013</v>
      </c>
      <c r="Q1488" s="1">
        <v>111274759.55</v>
      </c>
      <c r="R1488" s="1">
        <v>0</v>
      </c>
      <c r="S1488" s="1">
        <v>71641940</v>
      </c>
      <c r="T1488" s="1">
        <v>34166223.75</v>
      </c>
      <c r="U1488" s="2" t="s">
        <v>9</v>
      </c>
      <c r="V1488" s="1">
        <v>5466595.7999999998</v>
      </c>
      <c r="W1488" s="1">
        <v>0</v>
      </c>
      <c r="X1488" s="2" t="s">
        <v>0</v>
      </c>
      <c r="Y1488" s="1">
        <v>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41" t="s">
        <v>1</v>
      </c>
      <c r="AN1488" s="2" t="s">
        <v>1</v>
      </c>
      <c r="AO1488" s="141" t="s">
        <v>1</v>
      </c>
      <c r="AP1488" s="2" t="s">
        <v>1</v>
      </c>
    </row>
    <row r="1489" spans="1:44" ht="15" customHeight="1" x14ac:dyDescent="0.25">
      <c r="A1489" s="2" t="s">
        <v>882</v>
      </c>
      <c r="B1489" s="47">
        <v>44346</v>
      </c>
      <c r="C1489" s="2" t="s">
        <v>27</v>
      </c>
      <c r="D1489" s="2" t="s">
        <v>42</v>
      </c>
      <c r="E1489" s="2" t="s">
        <v>212</v>
      </c>
      <c r="F1489" s="2" t="s">
        <v>3388</v>
      </c>
      <c r="G1489" s="2" t="s">
        <v>3</v>
      </c>
      <c r="H1489" s="2" t="s">
        <v>3727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1090534845.52</v>
      </c>
      <c r="R1489" s="1">
        <v>0</v>
      </c>
      <c r="S1489" s="1">
        <v>651281216</v>
      </c>
      <c r="T1489" s="1">
        <v>0</v>
      </c>
      <c r="U1489" s="2" t="s">
        <v>0</v>
      </c>
      <c r="V1489" s="1">
        <v>0</v>
      </c>
      <c r="W1489" s="1">
        <v>378666922</v>
      </c>
      <c r="X1489" s="2" t="s">
        <v>9</v>
      </c>
      <c r="Y1489" s="1">
        <v>60586707.520000003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41" t="s">
        <v>1</v>
      </c>
      <c r="AN1489" s="2" t="s">
        <v>1</v>
      </c>
      <c r="AO1489" s="141" t="s">
        <v>1</v>
      </c>
      <c r="AP1489" s="2" t="s">
        <v>1</v>
      </c>
    </row>
    <row r="1490" spans="1:44" ht="15" customHeight="1" x14ac:dyDescent="0.25">
      <c r="A1490" s="2" t="s">
        <v>883</v>
      </c>
      <c r="B1490" s="47">
        <v>44346</v>
      </c>
      <c r="C1490" s="2" t="s">
        <v>35</v>
      </c>
      <c r="D1490" s="2" t="s">
        <v>42</v>
      </c>
      <c r="E1490" s="2" t="s">
        <v>217</v>
      </c>
      <c r="F1490" s="2" t="s">
        <v>3728</v>
      </c>
      <c r="G1490" s="2" t="s">
        <v>3</v>
      </c>
      <c r="H1490" s="2" t="s">
        <v>3729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2</v>
      </c>
      <c r="P1490" s="2" t="s">
        <v>1</v>
      </c>
      <c r="Q1490" s="1">
        <v>790189825.5</v>
      </c>
      <c r="R1490" s="1">
        <v>0</v>
      </c>
      <c r="S1490" s="1">
        <v>695330941.5</v>
      </c>
      <c r="T1490" s="1">
        <v>0</v>
      </c>
      <c r="U1490" s="2" t="s">
        <v>0</v>
      </c>
      <c r="V1490" s="1">
        <v>0</v>
      </c>
      <c r="W1490" s="1">
        <v>81774900</v>
      </c>
      <c r="X1490" s="2" t="s">
        <v>9</v>
      </c>
      <c r="Y1490" s="1">
        <v>13083984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41" t="s">
        <v>1</v>
      </c>
      <c r="AN1490" s="2" t="s">
        <v>1</v>
      </c>
      <c r="AO1490" s="141" t="s">
        <v>1</v>
      </c>
      <c r="AP1490" s="2" t="s">
        <v>1</v>
      </c>
    </row>
    <row r="1491" spans="1:44" ht="15" customHeight="1" x14ac:dyDescent="0.25">
      <c r="A1491" s="2" t="s">
        <v>884</v>
      </c>
      <c r="B1491" s="47">
        <v>44346</v>
      </c>
      <c r="C1491" s="2" t="s">
        <v>6</v>
      </c>
      <c r="D1491" s="2" t="s">
        <v>42</v>
      </c>
      <c r="E1491" s="2" t="s">
        <v>219</v>
      </c>
      <c r="F1491" s="2" t="s">
        <v>1567</v>
      </c>
      <c r="G1491" s="2" t="s">
        <v>3</v>
      </c>
      <c r="H1491" s="2" t="s">
        <v>3730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3180</v>
      </c>
      <c r="P1491" s="2" t="s">
        <v>3181</v>
      </c>
      <c r="Q1491" s="1">
        <v>12969625</v>
      </c>
      <c r="R1491" s="1">
        <v>0</v>
      </c>
      <c r="S1491" s="1">
        <v>12969625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0</v>
      </c>
      <c r="Y1491" s="1"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41" t="s">
        <v>1</v>
      </c>
      <c r="AN1491" s="2" t="s">
        <v>1</v>
      </c>
      <c r="AO1491" s="141" t="s">
        <v>1</v>
      </c>
      <c r="AP1491" s="2" t="s">
        <v>1</v>
      </c>
      <c r="AQ1491" s="101"/>
      <c r="AR1491" s="7"/>
    </row>
    <row r="1492" spans="1:44" ht="15" customHeight="1" x14ac:dyDescent="0.25">
      <c r="A1492" s="2" t="s">
        <v>885</v>
      </c>
      <c r="B1492" s="47">
        <v>44346</v>
      </c>
      <c r="C1492" s="2" t="s">
        <v>6</v>
      </c>
      <c r="D1492" s="2" t="s">
        <v>42</v>
      </c>
      <c r="E1492" s="2" t="s">
        <v>219</v>
      </c>
      <c r="F1492" s="2" t="s">
        <v>1567</v>
      </c>
      <c r="G1492" s="2" t="s">
        <v>3</v>
      </c>
      <c r="H1492" s="2" t="s">
        <v>3731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2</v>
      </c>
      <c r="P1492" s="2" t="s">
        <v>1</v>
      </c>
      <c r="Q1492" s="1">
        <v>1576703943.02</v>
      </c>
      <c r="R1492" s="1">
        <v>0</v>
      </c>
      <c r="S1492" s="1">
        <v>1259322429.25</v>
      </c>
      <c r="T1492" s="1">
        <v>0</v>
      </c>
      <c r="U1492" s="2" t="s">
        <v>0</v>
      </c>
      <c r="V1492" s="1">
        <v>0</v>
      </c>
      <c r="W1492" s="1">
        <v>273604753.25</v>
      </c>
      <c r="X1492" s="2" t="s">
        <v>9</v>
      </c>
      <c r="Y1492" s="1">
        <v>43776760.519999996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41" t="s">
        <v>1</v>
      </c>
      <c r="AN1492" s="2" t="s">
        <v>1</v>
      </c>
      <c r="AO1492" s="141" t="s">
        <v>1</v>
      </c>
      <c r="AP1492" s="2" t="s">
        <v>1</v>
      </c>
      <c r="AQ1492" s="101"/>
      <c r="AR1492" s="7"/>
    </row>
    <row r="1493" spans="1:44" ht="15" customHeight="1" x14ac:dyDescent="0.25">
      <c r="A1493" s="2" t="s">
        <v>886</v>
      </c>
      <c r="B1493" s="47">
        <v>44346</v>
      </c>
      <c r="C1493" s="2" t="s">
        <v>6</v>
      </c>
      <c r="D1493" s="2" t="s">
        <v>42</v>
      </c>
      <c r="E1493" s="2" t="s">
        <v>219</v>
      </c>
      <c r="F1493" s="2" t="s">
        <v>1567</v>
      </c>
      <c r="G1493" s="2" t="s">
        <v>3</v>
      </c>
      <c r="H1493" s="2" t="s">
        <v>3732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155829359.62</v>
      </c>
      <c r="R1493" s="1">
        <v>0</v>
      </c>
      <c r="S1493" s="1">
        <v>134853890.75</v>
      </c>
      <c r="T1493" s="1">
        <v>0</v>
      </c>
      <c r="U1493" s="2" t="s">
        <v>0</v>
      </c>
      <c r="V1493" s="1">
        <v>0</v>
      </c>
      <c r="W1493" s="1">
        <f>18082300+0.75</f>
        <v>18082300.75</v>
      </c>
      <c r="X1493" s="2" t="s">
        <v>0</v>
      </c>
      <c r="Y1493" s="1">
        <f>+W1493*0.16</f>
        <v>2893168.12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41" t="s">
        <v>1</v>
      </c>
      <c r="AN1493" s="2" t="s">
        <v>1</v>
      </c>
      <c r="AO1493" s="141" t="s">
        <v>1</v>
      </c>
      <c r="AP1493" s="2" t="s">
        <v>1</v>
      </c>
      <c r="AQ1493" s="101"/>
      <c r="AR1493" s="7"/>
    </row>
    <row r="1494" spans="1:44" ht="15" customHeight="1" x14ac:dyDescent="0.25">
      <c r="A1494" s="2" t="s">
        <v>887</v>
      </c>
      <c r="B1494" s="46">
        <v>44346</v>
      </c>
      <c r="C1494" s="2" t="s">
        <v>6</v>
      </c>
      <c r="D1494" s="2" t="s">
        <v>42</v>
      </c>
      <c r="E1494" s="2" t="s">
        <v>215</v>
      </c>
      <c r="F1494" s="59" t="s">
        <v>1526</v>
      </c>
      <c r="G1494" s="2" t="s">
        <v>991</v>
      </c>
      <c r="H1494" s="2" t="s">
        <v>3733</v>
      </c>
      <c r="I1494" s="2"/>
      <c r="J1494" s="1"/>
      <c r="K1494" s="1"/>
      <c r="L1494" s="1"/>
      <c r="M1494" s="1">
        <v>0</v>
      </c>
      <c r="N1494" s="2"/>
      <c r="O1494" s="2" t="s">
        <v>2</v>
      </c>
      <c r="P1494" s="2"/>
      <c r="Q1494" s="1">
        <v>1001297006.3975999</v>
      </c>
      <c r="R1494" s="1">
        <v>0</v>
      </c>
      <c r="S1494" s="1">
        <v>983957006.39999998</v>
      </c>
      <c r="T1494" s="1">
        <v>0</v>
      </c>
      <c r="U1494" s="2" t="s">
        <v>0</v>
      </c>
      <c r="V1494" s="1">
        <v>0</v>
      </c>
      <c r="W1494" s="1">
        <v>14948275.859999999</v>
      </c>
      <c r="X1494" s="2" t="s">
        <v>0</v>
      </c>
      <c r="Y1494" s="1">
        <v>2391724.1376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140"/>
      <c r="AK1494" s="1">
        <v>0</v>
      </c>
      <c r="AL1494" s="1">
        <v>0</v>
      </c>
      <c r="AM1494" s="140"/>
      <c r="AN1494" s="140"/>
      <c r="AO1494" s="140"/>
      <c r="AP1494" s="140"/>
      <c r="AQ1494" s="101"/>
      <c r="AR1494" s="7"/>
    </row>
    <row r="1495" spans="1:44" ht="15" customHeight="1" x14ac:dyDescent="0.25">
      <c r="A1495" s="2" t="s">
        <v>888</v>
      </c>
      <c r="B1495" s="46">
        <v>44346</v>
      </c>
      <c r="C1495" s="2" t="s">
        <v>6</v>
      </c>
      <c r="D1495" s="2" t="s">
        <v>42</v>
      </c>
      <c r="E1495" s="2" t="s">
        <v>215</v>
      </c>
      <c r="F1495" s="59" t="s">
        <v>1526</v>
      </c>
      <c r="G1495" s="2" t="s">
        <v>13</v>
      </c>
      <c r="H1495" s="2"/>
      <c r="I1495" s="2" t="s">
        <v>3734</v>
      </c>
      <c r="J1495" s="1"/>
      <c r="K1495" s="1"/>
      <c r="L1495" s="1"/>
      <c r="M1495" s="1">
        <v>0</v>
      </c>
      <c r="N1495" s="2"/>
      <c r="O1495" s="2" t="s">
        <v>2</v>
      </c>
      <c r="P1495" s="2"/>
      <c r="Q1495" s="1">
        <v>-43695000</v>
      </c>
      <c r="R1495" s="1">
        <v>0</v>
      </c>
      <c r="S1495" s="1">
        <v>-43695000</v>
      </c>
      <c r="T1495" s="1">
        <v>0</v>
      </c>
      <c r="U1495" s="2" t="s">
        <v>0</v>
      </c>
      <c r="V1495" s="1">
        <v>0</v>
      </c>
      <c r="W1495" s="1">
        <v>0</v>
      </c>
      <c r="X1495" s="2" t="s">
        <v>0</v>
      </c>
      <c r="Y1495" s="1">
        <f>+V1495*0.16</f>
        <v>0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140"/>
      <c r="AK1495" s="1">
        <v>0</v>
      </c>
      <c r="AL1495" s="1">
        <v>0</v>
      </c>
      <c r="AM1495" s="140"/>
      <c r="AN1495" s="140"/>
      <c r="AO1495" s="140"/>
      <c r="AP1495" s="140"/>
      <c r="AQ1495" s="101"/>
      <c r="AR1495" s="7"/>
    </row>
    <row r="1496" spans="1:44" ht="15" customHeight="1" x14ac:dyDescent="0.25">
      <c r="A1496" s="2" t="s">
        <v>889</v>
      </c>
      <c r="B1496" s="46">
        <v>44346</v>
      </c>
      <c r="C1496" s="2" t="s">
        <v>6</v>
      </c>
      <c r="D1496" s="2" t="s">
        <v>42</v>
      </c>
      <c r="E1496" s="2" t="s">
        <v>410</v>
      </c>
      <c r="F1496" s="59" t="s">
        <v>3735</v>
      </c>
      <c r="G1496" s="2" t="s">
        <v>991</v>
      </c>
      <c r="H1496" s="2" t="s">
        <v>3233</v>
      </c>
      <c r="I1496" s="2"/>
      <c r="J1496" s="1"/>
      <c r="K1496" s="1"/>
      <c r="L1496" s="1"/>
      <c r="M1496" s="1">
        <v>0</v>
      </c>
      <c r="N1496" s="2"/>
      <c r="O1496" s="2" t="s">
        <v>98</v>
      </c>
      <c r="P1496" s="2"/>
      <c r="Q1496" s="1">
        <v>0</v>
      </c>
      <c r="R1496" s="1">
        <v>0</v>
      </c>
      <c r="S1496" s="1">
        <f>+Q1496</f>
        <v>0</v>
      </c>
      <c r="T1496" s="1">
        <v>0</v>
      </c>
      <c r="U1496" s="2" t="s">
        <v>0</v>
      </c>
      <c r="V1496" s="1">
        <v>0</v>
      </c>
      <c r="W1496" s="1">
        <v>0</v>
      </c>
      <c r="X1496" s="2" t="s">
        <v>0</v>
      </c>
      <c r="Y1496" s="1">
        <v>0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140"/>
      <c r="AK1496" s="1">
        <v>0</v>
      </c>
      <c r="AL1496" s="1">
        <v>0</v>
      </c>
      <c r="AM1496" s="140"/>
      <c r="AN1496" s="140"/>
      <c r="AO1496" s="140"/>
      <c r="AP1496" s="140"/>
      <c r="AQ1496" s="101"/>
      <c r="AR1496" s="7"/>
    </row>
    <row r="1497" spans="1:44" ht="15" customHeight="1" x14ac:dyDescent="0.25">
      <c r="A1497" s="2" t="s">
        <v>890</v>
      </c>
      <c r="B1497" s="47">
        <v>44346</v>
      </c>
      <c r="C1497" s="2" t="s">
        <v>6</v>
      </c>
      <c r="D1497" s="2" t="s">
        <v>38</v>
      </c>
      <c r="E1497" s="2" t="s">
        <v>210</v>
      </c>
      <c r="F1497" s="2" t="s">
        <v>3736</v>
      </c>
      <c r="G1497" s="2" t="s">
        <v>3</v>
      </c>
      <c r="H1497" s="2" t="s">
        <v>3737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2290189756</v>
      </c>
      <c r="R1497" s="1">
        <v>0</v>
      </c>
      <c r="S1497" s="1">
        <v>1809109872.5</v>
      </c>
      <c r="T1497" s="1">
        <v>0</v>
      </c>
      <c r="U1497" s="2" t="s">
        <v>0</v>
      </c>
      <c r="V1497" s="1">
        <v>0</v>
      </c>
      <c r="W1497" s="1">
        <v>414724037.5</v>
      </c>
      <c r="X1497" s="2" t="s">
        <v>9</v>
      </c>
      <c r="Y1497" s="1">
        <v>66355846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41" t="s">
        <v>1</v>
      </c>
      <c r="AN1497" s="2" t="s">
        <v>1</v>
      </c>
      <c r="AO1497" s="141" t="s">
        <v>1</v>
      </c>
      <c r="AP1497" s="2" t="s">
        <v>1</v>
      </c>
    </row>
    <row r="1498" spans="1:44" ht="15" customHeight="1" x14ac:dyDescent="0.25">
      <c r="A1498" s="2" t="s">
        <v>891</v>
      </c>
      <c r="B1498" s="47">
        <v>44346</v>
      </c>
      <c r="C1498" s="2" t="s">
        <v>27</v>
      </c>
      <c r="D1498" s="2" t="s">
        <v>38</v>
      </c>
      <c r="E1498" s="2" t="s">
        <v>4</v>
      </c>
      <c r="F1498" s="2" t="s">
        <v>2966</v>
      </c>
      <c r="G1498" s="2" t="s">
        <v>3</v>
      </c>
      <c r="H1498" s="2" t="s">
        <v>3738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1">
        <v>205560878.94</v>
      </c>
      <c r="R1498" s="1">
        <v>0</v>
      </c>
      <c r="S1498" s="1">
        <v>96727435.5</v>
      </c>
      <c r="T1498" s="1">
        <v>0</v>
      </c>
      <c r="U1498" s="2" t="s">
        <v>0</v>
      </c>
      <c r="V1498" s="1">
        <v>0</v>
      </c>
      <c r="W1498" s="1">
        <v>93821934</v>
      </c>
      <c r="X1498" s="2" t="s">
        <v>9</v>
      </c>
      <c r="Y1498" s="1">
        <v>15011509.440000001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41" t="s">
        <v>1</v>
      </c>
      <c r="AN1498" s="2" t="s">
        <v>1</v>
      </c>
      <c r="AO1498" s="141" t="s">
        <v>1</v>
      </c>
      <c r="AP1498" s="2" t="s">
        <v>1</v>
      </c>
    </row>
    <row r="1499" spans="1:44" ht="15" customHeight="1" x14ac:dyDescent="0.25">
      <c r="A1499" s="2" t="s">
        <v>892</v>
      </c>
      <c r="B1499" s="47">
        <v>44346</v>
      </c>
      <c r="C1499" s="2" t="s">
        <v>35</v>
      </c>
      <c r="D1499" s="2" t="s">
        <v>38</v>
      </c>
      <c r="E1499" s="2" t="s">
        <v>208</v>
      </c>
      <c r="F1499" s="2" t="s">
        <v>2851</v>
      </c>
      <c r="G1499" s="2" t="s">
        <v>3</v>
      </c>
      <c r="H1499" s="2" t="s">
        <v>3739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v>1199410616</v>
      </c>
      <c r="R1499" s="1">
        <v>0</v>
      </c>
      <c r="S1499" s="1">
        <v>1072579696</v>
      </c>
      <c r="T1499" s="1">
        <v>0</v>
      </c>
      <c r="U1499" s="2" t="s">
        <v>0</v>
      </c>
      <c r="V1499" s="1">
        <v>0</v>
      </c>
      <c r="W1499" s="1">
        <v>109337000</v>
      </c>
      <c r="X1499" s="2" t="s">
        <v>0</v>
      </c>
      <c r="Y1499" s="1">
        <v>17493920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41" t="s">
        <v>1</v>
      </c>
      <c r="AN1499" s="2" t="s">
        <v>1</v>
      </c>
      <c r="AO1499" s="141" t="s">
        <v>1</v>
      </c>
      <c r="AP1499" s="2" t="s">
        <v>1</v>
      </c>
    </row>
    <row r="1500" spans="1:44" ht="15" customHeight="1" x14ac:dyDescent="0.25">
      <c r="A1500" s="2" t="s">
        <v>893</v>
      </c>
      <c r="B1500" s="47">
        <v>44346</v>
      </c>
      <c r="C1500" s="2" t="s">
        <v>6</v>
      </c>
      <c r="D1500" s="2" t="s">
        <v>33</v>
      </c>
      <c r="E1500" s="2" t="s">
        <v>204</v>
      </c>
      <c r="F1500" s="2" t="s">
        <v>1560</v>
      </c>
      <c r="G1500" s="2" t="s">
        <v>13</v>
      </c>
      <c r="H1500" s="2" t="s">
        <v>1</v>
      </c>
      <c r="I1500" s="1" t="s">
        <v>2869</v>
      </c>
      <c r="J1500" s="1" t="s">
        <v>1</v>
      </c>
      <c r="K1500" s="1" t="s">
        <v>3740</v>
      </c>
      <c r="L1500" s="1" t="s">
        <v>3634</v>
      </c>
      <c r="M1500" s="1">
        <v>305366223.39999998</v>
      </c>
      <c r="N1500" s="2" t="s">
        <v>12</v>
      </c>
      <c r="O1500" s="2" t="s">
        <v>3741</v>
      </c>
      <c r="P1500" s="2" t="s">
        <v>3742</v>
      </c>
      <c r="Q1500" s="1">
        <v>-18978400</v>
      </c>
      <c r="R1500" s="1">
        <v>0</v>
      </c>
      <c r="S1500" s="1">
        <v>-18978400</v>
      </c>
      <c r="T1500" s="1">
        <v>0</v>
      </c>
      <c r="U1500" s="2" t="s">
        <v>0</v>
      </c>
      <c r="V1500" s="1">
        <v>0</v>
      </c>
      <c r="W1500" s="1">
        <v>0</v>
      </c>
      <c r="X1500" s="2" t="s">
        <v>0</v>
      </c>
      <c r="Y1500" s="1">
        <v>0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41" t="s">
        <v>1</v>
      </c>
      <c r="AN1500" s="2" t="s">
        <v>1</v>
      </c>
      <c r="AO1500" s="141" t="s">
        <v>1</v>
      </c>
      <c r="AP1500" s="2" t="s">
        <v>1</v>
      </c>
    </row>
    <row r="1501" spans="1:44" ht="15" customHeight="1" x14ac:dyDescent="0.25">
      <c r="A1501" s="2" t="s">
        <v>894</v>
      </c>
      <c r="B1501" s="47">
        <v>44346</v>
      </c>
      <c r="C1501" s="2" t="s">
        <v>6</v>
      </c>
      <c r="D1501" s="2" t="s">
        <v>33</v>
      </c>
      <c r="E1501" s="2" t="s">
        <v>204</v>
      </c>
      <c r="F1501" s="2" t="s">
        <v>1560</v>
      </c>
      <c r="G1501" s="2" t="s">
        <v>3</v>
      </c>
      <c r="H1501" s="2" t="s">
        <v>3743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v>3322634811.7200003</v>
      </c>
      <c r="R1501" s="1">
        <v>0</v>
      </c>
      <c r="S1501" s="1">
        <v>2464068491.5</v>
      </c>
      <c r="T1501" s="1">
        <v>0</v>
      </c>
      <c r="U1501" s="2" t="s">
        <v>0</v>
      </c>
      <c r="V1501" s="1">
        <v>0</v>
      </c>
      <c r="W1501" s="1">
        <v>740143379.5</v>
      </c>
      <c r="X1501" s="2" t="s">
        <v>0</v>
      </c>
      <c r="Y1501" s="1">
        <v>118422940.71999998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41" t="s">
        <v>1</v>
      </c>
      <c r="AN1501" s="2" t="s">
        <v>1</v>
      </c>
      <c r="AO1501" s="141" t="s">
        <v>1</v>
      </c>
      <c r="AP1501" s="2" t="s">
        <v>1</v>
      </c>
    </row>
    <row r="1502" spans="1:44" ht="15" customHeight="1" x14ac:dyDescent="0.25">
      <c r="A1502" s="2" t="s">
        <v>896</v>
      </c>
      <c r="B1502" s="47">
        <v>44346</v>
      </c>
      <c r="C1502" s="2" t="s">
        <v>27</v>
      </c>
      <c r="D1502" s="2" t="s">
        <v>33</v>
      </c>
      <c r="E1502" s="2" t="s">
        <v>32</v>
      </c>
      <c r="F1502" s="2" t="s">
        <v>3134</v>
      </c>
      <c r="G1502" s="2" t="s">
        <v>3</v>
      </c>
      <c r="H1502" s="2" t="s">
        <v>3744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985946283.38</v>
      </c>
      <c r="R1502" s="1">
        <v>0</v>
      </c>
      <c r="S1502" s="1">
        <v>700419280.5</v>
      </c>
      <c r="T1502" s="1">
        <v>0</v>
      </c>
      <c r="U1502" s="2" t="s">
        <v>0</v>
      </c>
      <c r="V1502" s="1">
        <v>0</v>
      </c>
      <c r="W1502" s="1">
        <v>246143968</v>
      </c>
      <c r="X1502" s="2" t="s">
        <v>9</v>
      </c>
      <c r="Y1502" s="1">
        <v>39383034.880000003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41" t="s">
        <v>1</v>
      </c>
      <c r="AN1502" s="2" t="s">
        <v>1</v>
      </c>
      <c r="AO1502" s="141" t="s">
        <v>1</v>
      </c>
      <c r="AP1502" s="2" t="s">
        <v>1</v>
      </c>
    </row>
    <row r="1503" spans="1:44" ht="15" customHeight="1" x14ac:dyDescent="0.25">
      <c r="A1503" s="2" t="s">
        <v>897</v>
      </c>
      <c r="B1503" s="47">
        <v>44346</v>
      </c>
      <c r="C1503" s="2" t="s">
        <v>27</v>
      </c>
      <c r="D1503" s="2" t="s">
        <v>33</v>
      </c>
      <c r="E1503" s="2" t="s">
        <v>32</v>
      </c>
      <c r="F1503" s="2" t="s">
        <v>3476</v>
      </c>
      <c r="G1503" s="2" t="s">
        <v>3</v>
      </c>
      <c r="H1503" s="2" t="s">
        <v>3745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3746</v>
      </c>
      <c r="P1503" s="2" t="s">
        <v>3747</v>
      </c>
      <c r="Q1503" s="1">
        <v>20853933.120000001</v>
      </c>
      <c r="R1503" s="1">
        <v>0</v>
      </c>
      <c r="S1503" s="1">
        <v>16368930</v>
      </c>
      <c r="T1503" s="1">
        <v>3866382</v>
      </c>
      <c r="U1503" s="2" t="s">
        <v>9</v>
      </c>
      <c r="V1503" s="1">
        <v>618621.12</v>
      </c>
      <c r="W1503" s="1">
        <v>0</v>
      </c>
      <c r="X1503" s="2" t="s">
        <v>0</v>
      </c>
      <c r="Y1503" s="1">
        <v>0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41" t="s">
        <v>1</v>
      </c>
      <c r="AN1503" s="2" t="s">
        <v>1</v>
      </c>
      <c r="AO1503" s="141" t="s">
        <v>1</v>
      </c>
      <c r="AP1503" s="2" t="s">
        <v>1</v>
      </c>
    </row>
    <row r="1504" spans="1:44" ht="15" customHeight="1" x14ac:dyDescent="0.25">
      <c r="A1504" s="2" t="s">
        <v>898</v>
      </c>
      <c r="B1504" s="47">
        <v>44346</v>
      </c>
      <c r="C1504" s="2" t="s">
        <v>27</v>
      </c>
      <c r="D1504" s="2" t="s">
        <v>33</v>
      </c>
      <c r="E1504" s="2" t="s">
        <v>32</v>
      </c>
      <c r="F1504" s="2" t="s">
        <v>3134</v>
      </c>
      <c r="G1504" s="2" t="s">
        <v>3</v>
      </c>
      <c r="H1504" s="2" t="s">
        <v>3748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199349273.75</v>
      </c>
      <c r="R1504" s="1">
        <v>0</v>
      </c>
      <c r="S1504" s="1">
        <v>170958853.75</v>
      </c>
      <c r="T1504" s="1">
        <v>0</v>
      </c>
      <c r="U1504" s="2" t="s">
        <v>0</v>
      </c>
      <c r="V1504" s="1">
        <v>0</v>
      </c>
      <c r="W1504" s="1">
        <v>24474500</v>
      </c>
      <c r="X1504" s="2" t="s">
        <v>0</v>
      </c>
      <c r="Y1504" s="1">
        <v>3915920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41" t="s">
        <v>1</v>
      </c>
      <c r="AN1504" s="2" t="s">
        <v>1</v>
      </c>
      <c r="AO1504" s="141" t="s">
        <v>1</v>
      </c>
      <c r="AP1504" s="2" t="s">
        <v>1</v>
      </c>
    </row>
    <row r="1505" spans="1:42" ht="15" customHeight="1" x14ac:dyDescent="0.25">
      <c r="A1505" s="2" t="s">
        <v>899</v>
      </c>
      <c r="B1505" s="47">
        <v>44346</v>
      </c>
      <c r="C1505" s="2" t="s">
        <v>6</v>
      </c>
      <c r="D1505" s="2" t="s">
        <v>26</v>
      </c>
      <c r="E1505" s="2" t="s">
        <v>198</v>
      </c>
      <c r="F1505" s="2" t="s">
        <v>3153</v>
      </c>
      <c r="G1505" s="2" t="s">
        <v>3</v>
      </c>
      <c r="H1505" s="2" t="s">
        <v>3749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2</v>
      </c>
      <c r="P1505" s="2" t="s">
        <v>1</v>
      </c>
      <c r="Q1505" s="1">
        <v>3693643445.4800005</v>
      </c>
      <c r="R1505" s="1">
        <v>0</v>
      </c>
      <c r="S1505" s="1">
        <v>2905428277.75</v>
      </c>
      <c r="T1505" s="1">
        <v>0</v>
      </c>
      <c r="U1505" s="2" t="s">
        <v>0</v>
      </c>
      <c r="V1505" s="1">
        <v>0</v>
      </c>
      <c r="W1505" s="1">
        <v>679495834.25</v>
      </c>
      <c r="X1505" s="2" t="s">
        <v>0</v>
      </c>
      <c r="Y1505" s="1">
        <v>108719333.48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41" t="s">
        <v>1</v>
      </c>
      <c r="AN1505" s="2" t="s">
        <v>1</v>
      </c>
      <c r="AO1505" s="141" t="s">
        <v>1</v>
      </c>
      <c r="AP1505" s="2" t="s">
        <v>1</v>
      </c>
    </row>
    <row r="1506" spans="1:42" ht="15" customHeight="1" x14ac:dyDescent="0.25">
      <c r="A1506" s="2" t="s">
        <v>900</v>
      </c>
      <c r="B1506" s="47">
        <v>44346</v>
      </c>
      <c r="C1506" s="2" t="s">
        <v>27</v>
      </c>
      <c r="D1506" s="2" t="s">
        <v>26</v>
      </c>
      <c r="E1506" s="2" t="s">
        <v>251</v>
      </c>
      <c r="F1506" s="2" t="s">
        <v>2624</v>
      </c>
      <c r="G1506" s="2" t="s">
        <v>3</v>
      </c>
      <c r="H1506" s="2" t="s">
        <v>3750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1">
        <v>1492588351.4136</v>
      </c>
      <c r="R1506" s="1">
        <v>0</v>
      </c>
      <c r="S1506" s="1">
        <v>979049950</v>
      </c>
      <c r="T1506" s="1">
        <v>0</v>
      </c>
      <c r="U1506" s="2" t="s">
        <v>0</v>
      </c>
      <c r="V1506" s="1">
        <v>0</v>
      </c>
      <c r="W1506" s="1">
        <v>442705518.45999998</v>
      </c>
      <c r="X1506" s="2" t="s">
        <v>9</v>
      </c>
      <c r="Y1506" s="1">
        <v>70832882.953600004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41" t="s">
        <v>1</v>
      </c>
      <c r="AN1506" s="2" t="s">
        <v>1</v>
      </c>
      <c r="AO1506" s="141" t="s">
        <v>1</v>
      </c>
      <c r="AP1506" s="2" t="s">
        <v>1</v>
      </c>
    </row>
    <row r="1507" spans="1:42" ht="15" customHeight="1" x14ac:dyDescent="0.25">
      <c r="A1507" s="2" t="s">
        <v>901</v>
      </c>
      <c r="B1507" s="47">
        <v>44346</v>
      </c>
      <c r="C1507" s="2" t="s">
        <v>6</v>
      </c>
      <c r="D1507" s="2" t="s">
        <v>24</v>
      </c>
      <c r="E1507" s="2" t="s">
        <v>194</v>
      </c>
      <c r="F1507" s="2" t="s">
        <v>0</v>
      </c>
      <c r="G1507" s="2" t="s">
        <v>3</v>
      </c>
      <c r="H1507" s="2" t="s">
        <v>3751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2</v>
      </c>
      <c r="P1507" s="2" t="s">
        <v>1</v>
      </c>
      <c r="Q1507" s="1">
        <v>2524913294.7500005</v>
      </c>
      <c r="R1507" s="1">
        <v>0</v>
      </c>
      <c r="S1507" s="1">
        <v>1987324823.25</v>
      </c>
      <c r="T1507" s="1">
        <v>0</v>
      </c>
      <c r="U1507" s="2" t="s">
        <v>0</v>
      </c>
      <c r="V1507" s="1">
        <v>0</v>
      </c>
      <c r="W1507" s="1">
        <v>463438337.5</v>
      </c>
      <c r="X1507" s="2" t="s">
        <v>0</v>
      </c>
      <c r="Y1507" s="1">
        <v>74150133.999999985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41" t="s">
        <v>1</v>
      </c>
      <c r="AN1507" s="2" t="s">
        <v>1</v>
      </c>
      <c r="AO1507" s="141" t="s">
        <v>1</v>
      </c>
      <c r="AP1507" s="2" t="s">
        <v>1</v>
      </c>
    </row>
    <row r="1508" spans="1:42" ht="15" customHeight="1" x14ac:dyDescent="0.25">
      <c r="A1508" s="2" t="s">
        <v>902</v>
      </c>
      <c r="B1508" s="47">
        <v>44346</v>
      </c>
      <c r="C1508" s="2" t="s">
        <v>27</v>
      </c>
      <c r="D1508" s="2" t="s">
        <v>24</v>
      </c>
      <c r="E1508" s="2" t="s">
        <v>356</v>
      </c>
      <c r="F1508" s="2" t="s">
        <v>2517</v>
      </c>
      <c r="G1508" s="2" t="s">
        <v>3</v>
      </c>
      <c r="H1508" s="2" t="s">
        <v>3752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2</v>
      </c>
      <c r="P1508" s="2" t="s">
        <v>1</v>
      </c>
      <c r="Q1508" s="1">
        <v>1284423502.72</v>
      </c>
      <c r="R1508" s="1">
        <v>0</v>
      </c>
      <c r="S1508" s="1">
        <v>814809025</v>
      </c>
      <c r="T1508" s="1">
        <v>0</v>
      </c>
      <c r="U1508" s="2" t="s">
        <v>0</v>
      </c>
      <c r="V1508" s="1">
        <v>0</v>
      </c>
      <c r="W1508" s="1">
        <v>404840067</v>
      </c>
      <c r="X1508" s="2" t="s">
        <v>9</v>
      </c>
      <c r="Y1508" s="1">
        <v>64774410.719999999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41" t="s">
        <v>1</v>
      </c>
      <c r="AN1508" s="2" t="s">
        <v>1</v>
      </c>
      <c r="AO1508" s="141" t="s">
        <v>1</v>
      </c>
      <c r="AP1508" s="2" t="s">
        <v>1</v>
      </c>
    </row>
    <row r="1509" spans="1:42" ht="15" customHeight="1" x14ac:dyDescent="0.25">
      <c r="A1509" s="2" t="s">
        <v>903</v>
      </c>
      <c r="B1509" s="47">
        <v>44346</v>
      </c>
      <c r="C1509" s="2" t="s">
        <v>27</v>
      </c>
      <c r="D1509" s="2" t="s">
        <v>24</v>
      </c>
      <c r="E1509" s="2" t="s">
        <v>356</v>
      </c>
      <c r="F1509" s="2" t="s">
        <v>1207</v>
      </c>
      <c r="G1509" s="2" t="s">
        <v>3</v>
      </c>
      <c r="H1509" s="2" t="s">
        <v>3753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1040</v>
      </c>
      <c r="P1509" s="2" t="s">
        <v>1041</v>
      </c>
      <c r="Q1509" s="1">
        <v>41338252</v>
      </c>
      <c r="R1509" s="1">
        <v>0</v>
      </c>
      <c r="S1509" s="1">
        <v>31000</v>
      </c>
      <c r="T1509" s="1">
        <v>35609700</v>
      </c>
      <c r="U1509" s="2" t="s">
        <v>9</v>
      </c>
      <c r="V1509" s="1">
        <v>5697552</v>
      </c>
      <c r="W1509" s="1">
        <v>0</v>
      </c>
      <c r="X1509" s="2" t="s">
        <v>0</v>
      </c>
      <c r="Y1509" s="1">
        <v>0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41" t="s">
        <v>1</v>
      </c>
      <c r="AN1509" s="2" t="s">
        <v>1</v>
      </c>
      <c r="AO1509" s="141" t="s">
        <v>1</v>
      </c>
      <c r="AP1509" s="2" t="s">
        <v>1</v>
      </c>
    </row>
    <row r="1510" spans="1:42" ht="15" customHeight="1" x14ac:dyDescent="0.25">
      <c r="A1510" s="2" t="s">
        <v>904</v>
      </c>
      <c r="B1510" s="47">
        <v>44346</v>
      </c>
      <c r="C1510" s="2" t="s">
        <v>27</v>
      </c>
      <c r="D1510" s="2" t="s">
        <v>24</v>
      </c>
      <c r="E1510" s="2" t="s">
        <v>356</v>
      </c>
      <c r="F1510" s="2" t="s">
        <v>2517</v>
      </c>
      <c r="G1510" s="2" t="s">
        <v>3</v>
      </c>
      <c r="H1510" s="2" t="s">
        <v>3754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60255206</v>
      </c>
      <c r="R1510" s="1">
        <v>0</v>
      </c>
      <c r="S1510" s="1">
        <v>51045850</v>
      </c>
      <c r="T1510" s="1">
        <v>0</v>
      </c>
      <c r="U1510" s="2" t="s">
        <v>0</v>
      </c>
      <c r="V1510" s="1">
        <v>0</v>
      </c>
      <c r="W1510" s="1">
        <v>7939100</v>
      </c>
      <c r="X1510" s="2" t="s">
        <v>9</v>
      </c>
      <c r="Y1510" s="1">
        <v>1270256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41" t="s">
        <v>1</v>
      </c>
      <c r="AN1510" s="2" t="s">
        <v>1</v>
      </c>
      <c r="AO1510" s="141" t="s">
        <v>1</v>
      </c>
      <c r="AP1510" s="2" t="s">
        <v>1</v>
      </c>
    </row>
    <row r="1511" spans="1:42" ht="15" customHeight="1" x14ac:dyDescent="0.25">
      <c r="A1511" s="2" t="s">
        <v>905</v>
      </c>
      <c r="B1511" s="47">
        <v>44346</v>
      </c>
      <c r="C1511" s="2" t="s">
        <v>27</v>
      </c>
      <c r="D1511" s="2" t="s">
        <v>24</v>
      </c>
      <c r="E1511" s="2" t="s">
        <v>356</v>
      </c>
      <c r="F1511" s="2" t="s">
        <v>1207</v>
      </c>
      <c r="G1511" s="2" t="s">
        <v>13</v>
      </c>
      <c r="H1511" s="2" t="s">
        <v>1</v>
      </c>
      <c r="I1511" s="1" t="s">
        <v>3755</v>
      </c>
      <c r="J1511" s="1" t="s">
        <v>1</v>
      </c>
      <c r="K1511" s="1" t="s">
        <v>3756</v>
      </c>
      <c r="L1511" s="1" t="s">
        <v>3651</v>
      </c>
      <c r="M1511" s="1">
        <v>18245342.5</v>
      </c>
      <c r="N1511" s="2" t="s">
        <v>12</v>
      </c>
      <c r="O1511" s="2" t="s">
        <v>3757</v>
      </c>
      <c r="P1511" s="2" t="s">
        <v>3758</v>
      </c>
      <c r="Q1511" s="1">
        <v>-3419300</v>
      </c>
      <c r="R1511" s="1">
        <v>0</v>
      </c>
      <c r="S1511" s="1">
        <v>-3419300</v>
      </c>
      <c r="T1511" s="1">
        <v>0</v>
      </c>
      <c r="U1511" s="2" t="s">
        <v>0</v>
      </c>
      <c r="V1511" s="1">
        <v>0</v>
      </c>
      <c r="W1511" s="1">
        <v>0</v>
      </c>
      <c r="X1511" s="2" t="s">
        <v>0</v>
      </c>
      <c r="Y1511" s="1">
        <v>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41" t="s">
        <v>1</v>
      </c>
      <c r="AN1511" s="2" t="s">
        <v>1</v>
      </c>
      <c r="AO1511" s="141" t="s">
        <v>1</v>
      </c>
      <c r="AP1511" s="2" t="s">
        <v>1</v>
      </c>
    </row>
    <row r="1512" spans="1:42" ht="15" customHeight="1" x14ac:dyDescent="0.25">
      <c r="A1512" s="2" t="s">
        <v>906</v>
      </c>
      <c r="B1512" s="47">
        <v>44346</v>
      </c>
      <c r="C1512" s="2" t="s">
        <v>6</v>
      </c>
      <c r="D1512" s="2" t="s">
        <v>22</v>
      </c>
      <c r="E1512" s="2" t="s">
        <v>192</v>
      </c>
      <c r="F1512" s="2" t="s">
        <v>1089</v>
      </c>
      <c r="G1512" s="2" t="s">
        <v>3</v>
      </c>
      <c r="H1512" s="2" t="s">
        <v>3759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357</v>
      </c>
      <c r="P1512" s="2" t="s">
        <v>595</v>
      </c>
      <c r="Q1512" s="1">
        <v>18754752</v>
      </c>
      <c r="R1512" s="1">
        <v>0</v>
      </c>
      <c r="S1512" s="1">
        <v>7114500</v>
      </c>
      <c r="T1512" s="1">
        <v>10034700</v>
      </c>
      <c r="U1512" s="2" t="s">
        <v>9</v>
      </c>
      <c r="V1512" s="1">
        <v>1605552</v>
      </c>
      <c r="W1512" s="1">
        <v>0</v>
      </c>
      <c r="X1512" s="2" t="s">
        <v>0</v>
      </c>
      <c r="Y1512" s="1">
        <v>0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41" t="s">
        <v>1</v>
      </c>
      <c r="AN1512" s="2" t="s">
        <v>1</v>
      </c>
      <c r="AO1512" s="141" t="s">
        <v>1</v>
      </c>
      <c r="AP1512" s="2" t="s">
        <v>1</v>
      </c>
    </row>
    <row r="1513" spans="1:42" ht="15" customHeight="1" x14ac:dyDescent="0.25">
      <c r="A1513" s="2" t="s">
        <v>907</v>
      </c>
      <c r="B1513" s="47">
        <v>44346</v>
      </c>
      <c r="C1513" s="2" t="s">
        <v>6</v>
      </c>
      <c r="D1513" s="2" t="s">
        <v>22</v>
      </c>
      <c r="E1513" s="2" t="s">
        <v>192</v>
      </c>
      <c r="F1513" s="2" t="s">
        <v>1089</v>
      </c>
      <c r="G1513" s="2" t="s">
        <v>3</v>
      </c>
      <c r="H1513" s="2" t="s">
        <v>3760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747419017.27999997</v>
      </c>
      <c r="R1513" s="1">
        <v>0</v>
      </c>
      <c r="S1513" s="1">
        <v>643660285</v>
      </c>
      <c r="T1513" s="1">
        <v>0</v>
      </c>
      <c r="U1513" s="2" t="s">
        <v>0</v>
      </c>
      <c r="V1513" s="1">
        <v>0</v>
      </c>
      <c r="W1513" s="1">
        <v>89447183</v>
      </c>
      <c r="X1513" s="2" t="s">
        <v>0</v>
      </c>
      <c r="Y1513" s="1">
        <v>14311549.279999999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41" t="s">
        <v>1</v>
      </c>
      <c r="AN1513" s="2" t="s">
        <v>1</v>
      </c>
      <c r="AO1513" s="141" t="s">
        <v>1</v>
      </c>
      <c r="AP1513" s="2" t="s">
        <v>1</v>
      </c>
    </row>
    <row r="1514" spans="1:42" ht="15" customHeight="1" x14ac:dyDescent="0.25">
      <c r="A1514" s="2" t="s">
        <v>908</v>
      </c>
      <c r="B1514" s="47">
        <v>44346</v>
      </c>
      <c r="C1514" s="2" t="s">
        <v>6</v>
      </c>
      <c r="D1514" s="2" t="s">
        <v>22</v>
      </c>
      <c r="E1514" s="2" t="s">
        <v>192</v>
      </c>
      <c r="F1514" s="2" t="s">
        <v>1089</v>
      </c>
      <c r="G1514" s="2" t="s">
        <v>3</v>
      </c>
      <c r="H1514" s="2" t="s">
        <v>3761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1">
        <v>2129852902.7400002</v>
      </c>
      <c r="R1514" s="1">
        <v>0</v>
      </c>
      <c r="S1514" s="1">
        <v>1589563558</v>
      </c>
      <c r="T1514" s="1">
        <v>0</v>
      </c>
      <c r="U1514" s="2" t="s">
        <v>0</v>
      </c>
      <c r="V1514" s="1">
        <v>0</v>
      </c>
      <c r="W1514" s="1">
        <v>465766676.5</v>
      </c>
      <c r="X1514" s="2" t="s">
        <v>9</v>
      </c>
      <c r="Y1514" s="1">
        <v>74522668.24000001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41" t="s">
        <v>1</v>
      </c>
      <c r="AN1514" s="2" t="s">
        <v>1</v>
      </c>
      <c r="AO1514" s="141" t="s">
        <v>1</v>
      </c>
      <c r="AP1514" s="2" t="s">
        <v>1</v>
      </c>
    </row>
    <row r="1515" spans="1:42" ht="15" customHeight="1" x14ac:dyDescent="0.25">
      <c r="A1515" s="2" t="s">
        <v>909</v>
      </c>
      <c r="B1515" s="47">
        <v>44346</v>
      </c>
      <c r="C1515" s="2" t="s">
        <v>27</v>
      </c>
      <c r="D1515" s="2" t="s">
        <v>973</v>
      </c>
      <c r="E1515" s="2" t="s">
        <v>985</v>
      </c>
      <c r="F1515" s="2" t="s">
        <v>3762</v>
      </c>
      <c r="G1515" s="2" t="s">
        <v>3</v>
      </c>
      <c r="H1515" s="2" t="s">
        <v>3763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1">
        <v>184318932</v>
      </c>
      <c r="R1515" s="1">
        <v>0</v>
      </c>
      <c r="S1515" s="1">
        <v>35743000</v>
      </c>
      <c r="T1515" s="1">
        <v>0</v>
      </c>
      <c r="U1515" s="2" t="s">
        <v>0</v>
      </c>
      <c r="V1515" s="1">
        <v>0</v>
      </c>
      <c r="W1515" s="1">
        <v>128082700</v>
      </c>
      <c r="X1515" s="2" t="s">
        <v>9</v>
      </c>
      <c r="Y1515" s="1">
        <v>20493232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41" t="s">
        <v>1</v>
      </c>
      <c r="AN1515" s="2" t="s">
        <v>1</v>
      </c>
      <c r="AO1515" s="141" t="s">
        <v>1</v>
      </c>
      <c r="AP1515" s="2" t="s">
        <v>1</v>
      </c>
    </row>
    <row r="1516" spans="1:42" ht="15" customHeight="1" x14ac:dyDescent="0.25">
      <c r="A1516" s="2" t="s">
        <v>910</v>
      </c>
      <c r="B1516" s="47">
        <v>44346</v>
      </c>
      <c r="C1516" s="2" t="s">
        <v>6</v>
      </c>
      <c r="D1516" s="2" t="s">
        <v>973</v>
      </c>
      <c r="E1516" s="2" t="s">
        <v>974</v>
      </c>
      <c r="F1516" s="2" t="s">
        <v>1106</v>
      </c>
      <c r="G1516" s="2" t="s">
        <v>3</v>
      </c>
      <c r="H1516" s="2" t="s">
        <v>3764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3049810240.5500002</v>
      </c>
      <c r="R1516" s="1">
        <v>0</v>
      </c>
      <c r="S1516" s="1">
        <v>2193195663.25</v>
      </c>
      <c r="T1516" s="1">
        <v>0</v>
      </c>
      <c r="U1516" s="2" t="s">
        <v>0</v>
      </c>
      <c r="V1516" s="1">
        <v>0</v>
      </c>
      <c r="W1516" s="1">
        <v>738460842.5</v>
      </c>
      <c r="X1516" s="2" t="s">
        <v>9</v>
      </c>
      <c r="Y1516" s="1">
        <v>118153734.80000001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41" t="s">
        <v>1</v>
      </c>
      <c r="AN1516" s="2" t="s">
        <v>1</v>
      </c>
      <c r="AO1516" s="141" t="s">
        <v>1</v>
      </c>
      <c r="AP1516" s="2" t="s">
        <v>1</v>
      </c>
    </row>
    <row r="1517" spans="1:42" ht="15" customHeight="1" x14ac:dyDescent="0.25">
      <c r="A1517" s="2" t="s">
        <v>911</v>
      </c>
      <c r="B1517" s="47">
        <v>44346</v>
      </c>
      <c r="C1517" s="2" t="s">
        <v>6</v>
      </c>
      <c r="D1517" s="2" t="s">
        <v>19</v>
      </c>
      <c r="E1517" s="2" t="s">
        <v>185</v>
      </c>
      <c r="F1517" s="2" t="s">
        <v>992</v>
      </c>
      <c r="G1517" s="2" t="s">
        <v>13</v>
      </c>
      <c r="H1517" s="2" t="s">
        <v>1</v>
      </c>
      <c r="I1517" s="1" t="s">
        <v>1056</v>
      </c>
      <c r="J1517" s="1" t="s">
        <v>1</v>
      </c>
      <c r="K1517" s="1" t="s">
        <v>3765</v>
      </c>
      <c r="L1517" s="1" t="s">
        <v>3766</v>
      </c>
      <c r="M1517" s="1">
        <v>18431244</v>
      </c>
      <c r="N1517" s="2" t="s">
        <v>12</v>
      </c>
      <c r="O1517" s="2" t="s">
        <v>3767</v>
      </c>
      <c r="P1517" s="2" t="s">
        <v>3768</v>
      </c>
      <c r="Q1517" s="1">
        <v>-8495550</v>
      </c>
      <c r="R1517" s="1">
        <v>0</v>
      </c>
      <c r="S1517" s="1">
        <v>-8495550</v>
      </c>
      <c r="T1517" s="1">
        <v>0</v>
      </c>
      <c r="U1517" s="2" t="s">
        <v>0</v>
      </c>
      <c r="V1517" s="1">
        <v>0</v>
      </c>
      <c r="W1517" s="1">
        <v>0</v>
      </c>
      <c r="X1517" s="2" t="s">
        <v>0</v>
      </c>
      <c r="Y1517" s="1">
        <v>0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41" t="s">
        <v>1</v>
      </c>
      <c r="AN1517" s="2" t="s">
        <v>1</v>
      </c>
      <c r="AO1517" s="141" t="s">
        <v>1</v>
      </c>
      <c r="AP1517" s="2" t="s">
        <v>1</v>
      </c>
    </row>
    <row r="1518" spans="1:42" ht="15" customHeight="1" x14ac:dyDescent="0.25">
      <c r="A1518" s="2" t="s">
        <v>912</v>
      </c>
      <c r="B1518" s="47">
        <v>44346</v>
      </c>
      <c r="C1518" s="2" t="s">
        <v>6</v>
      </c>
      <c r="D1518" s="2" t="s">
        <v>19</v>
      </c>
      <c r="E1518" s="2" t="s">
        <v>185</v>
      </c>
      <c r="F1518" s="2" t="s">
        <v>992</v>
      </c>
      <c r="G1518" s="2" t="s">
        <v>3</v>
      </c>
      <c r="H1518" s="2" t="s">
        <v>3769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2343265134.6199999</v>
      </c>
      <c r="R1518" s="1">
        <v>0</v>
      </c>
      <c r="S1518" s="1">
        <v>1710222256</v>
      </c>
      <c r="T1518" s="1">
        <v>0</v>
      </c>
      <c r="U1518" s="2" t="s">
        <v>0</v>
      </c>
      <c r="V1518" s="1">
        <v>0</v>
      </c>
      <c r="W1518" s="1">
        <v>545726619.5</v>
      </c>
      <c r="X1518" s="2" t="s">
        <v>9</v>
      </c>
      <c r="Y1518" s="1">
        <v>87316259.11999999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41" t="s">
        <v>1</v>
      </c>
      <c r="AN1518" s="2" t="s">
        <v>1</v>
      </c>
      <c r="AO1518" s="141" t="s">
        <v>1</v>
      </c>
      <c r="AP1518" s="2" t="s">
        <v>1</v>
      </c>
    </row>
    <row r="1519" spans="1:42" ht="15" customHeight="1" x14ac:dyDescent="0.25">
      <c r="A1519" s="2" t="s">
        <v>913</v>
      </c>
      <c r="B1519" s="47">
        <v>44346</v>
      </c>
      <c r="C1519" s="2" t="s">
        <v>6</v>
      </c>
      <c r="D1519" s="2" t="s">
        <v>17</v>
      </c>
      <c r="E1519" s="2" t="s">
        <v>183</v>
      </c>
      <c r="F1519" s="2" t="s">
        <v>3770</v>
      </c>
      <c r="G1519" s="2" t="s">
        <v>13</v>
      </c>
      <c r="H1519" s="2" t="s">
        <v>1</v>
      </c>
      <c r="I1519" s="1" t="s">
        <v>3771</v>
      </c>
      <c r="J1519" s="1" t="s">
        <v>1</v>
      </c>
      <c r="K1519" s="1" t="s">
        <v>3772</v>
      </c>
      <c r="L1519" s="1" t="s">
        <v>3766</v>
      </c>
      <c r="M1519" s="1">
        <v>51064877.100000001</v>
      </c>
      <c r="N1519" s="2" t="s">
        <v>12</v>
      </c>
      <c r="O1519" s="2" t="s">
        <v>3773</v>
      </c>
      <c r="P1519" s="2" t="s">
        <v>3774</v>
      </c>
      <c r="Q1519" s="1">
        <v>-51064877.100000001</v>
      </c>
      <c r="R1519" s="1">
        <v>0</v>
      </c>
      <c r="S1519" s="1">
        <v>-36066950</v>
      </c>
      <c r="T1519" s="1">
        <v>0</v>
      </c>
      <c r="U1519" s="2" t="s">
        <v>0</v>
      </c>
      <c r="V1519" s="1">
        <v>0</v>
      </c>
      <c r="W1519" s="1">
        <v>-12929247.5</v>
      </c>
      <c r="X1519" s="2" t="s">
        <v>9</v>
      </c>
      <c r="Y1519" s="1">
        <v>-2068679.6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41" t="s">
        <v>1</v>
      </c>
      <c r="AN1519" s="2" t="s">
        <v>1</v>
      </c>
      <c r="AO1519" s="141" t="s">
        <v>1</v>
      </c>
      <c r="AP1519" s="2" t="s">
        <v>1</v>
      </c>
    </row>
    <row r="1520" spans="1:42" ht="15" customHeight="1" x14ac:dyDescent="0.25">
      <c r="A1520" s="2" t="s">
        <v>914</v>
      </c>
      <c r="B1520" s="47">
        <v>44346</v>
      </c>
      <c r="C1520" s="2" t="s">
        <v>6</v>
      </c>
      <c r="D1520" s="2" t="s">
        <v>17</v>
      </c>
      <c r="E1520" s="2" t="s">
        <v>183</v>
      </c>
      <c r="F1520" s="2" t="s">
        <v>3770</v>
      </c>
      <c r="G1520" s="2" t="s">
        <v>3</v>
      </c>
      <c r="H1520" s="2" t="s">
        <v>3775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2</v>
      </c>
      <c r="P1520" s="2" t="s">
        <v>1</v>
      </c>
      <c r="Q1520" s="1">
        <v>1936239264.1299999</v>
      </c>
      <c r="R1520" s="1">
        <v>0</v>
      </c>
      <c r="S1520" s="1">
        <v>1459173793.5</v>
      </c>
      <c r="T1520" s="1">
        <v>0</v>
      </c>
      <c r="U1520" s="2" t="s">
        <v>0</v>
      </c>
      <c r="V1520" s="1">
        <v>0</v>
      </c>
      <c r="W1520" s="1">
        <v>411263336.75</v>
      </c>
      <c r="X1520" s="2" t="s">
        <v>9</v>
      </c>
      <c r="Y1520" s="1">
        <v>65802133.879999995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41" t="s">
        <v>1</v>
      </c>
      <c r="AN1520" s="2" t="s">
        <v>1</v>
      </c>
      <c r="AO1520" s="141" t="s">
        <v>1</v>
      </c>
      <c r="AP1520" s="2" t="s">
        <v>1</v>
      </c>
    </row>
    <row r="1521" spans="1:44" ht="15" customHeight="1" x14ac:dyDescent="0.25">
      <c r="A1521" s="2" t="s">
        <v>915</v>
      </c>
      <c r="B1521" s="47">
        <v>44346</v>
      </c>
      <c r="C1521" s="2" t="s">
        <v>6</v>
      </c>
      <c r="D1521" s="2" t="s">
        <v>14</v>
      </c>
      <c r="E1521" s="2" t="s">
        <v>181</v>
      </c>
      <c r="F1521" s="2" t="s">
        <v>3776</v>
      </c>
      <c r="G1521" s="2" t="s">
        <v>3</v>
      </c>
      <c r="H1521" s="2" t="s">
        <v>3777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1">
        <v>516413090</v>
      </c>
      <c r="R1521" s="1">
        <v>0</v>
      </c>
      <c r="S1521" s="1">
        <v>489802690</v>
      </c>
      <c r="T1521" s="1">
        <v>0</v>
      </c>
      <c r="U1521" s="2" t="s">
        <v>0</v>
      </c>
      <c r="V1521" s="1">
        <v>0</v>
      </c>
      <c r="W1521" s="1">
        <v>22940000</v>
      </c>
      <c r="X1521" s="2" t="s">
        <v>0</v>
      </c>
      <c r="Y1521" s="1">
        <v>3670400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41" t="s">
        <v>1</v>
      </c>
      <c r="AN1521" s="2" t="s">
        <v>1</v>
      </c>
      <c r="AO1521" s="141" t="s">
        <v>1</v>
      </c>
      <c r="AP1521" s="2" t="s">
        <v>1</v>
      </c>
    </row>
    <row r="1522" spans="1:44" ht="15" customHeight="1" x14ac:dyDescent="0.25">
      <c r="A1522" s="2" t="s">
        <v>916</v>
      </c>
      <c r="B1522" s="47">
        <v>44346</v>
      </c>
      <c r="C1522" s="2" t="s">
        <v>6</v>
      </c>
      <c r="D1522" s="2" t="s">
        <v>14</v>
      </c>
      <c r="E1522" s="2" t="s">
        <v>181</v>
      </c>
      <c r="F1522" s="2" t="s">
        <v>3778</v>
      </c>
      <c r="G1522" s="2" t="s">
        <v>3</v>
      </c>
      <c r="H1522" s="2" t="s">
        <v>3779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3780</v>
      </c>
      <c r="P1522" s="2" t="s">
        <v>3781</v>
      </c>
      <c r="Q1522" s="1">
        <v>14229000</v>
      </c>
      <c r="R1522" s="1">
        <v>0</v>
      </c>
      <c r="S1522" s="1">
        <v>14229000</v>
      </c>
      <c r="T1522" s="1">
        <v>0</v>
      </c>
      <c r="U1522" s="2" t="s">
        <v>0</v>
      </c>
      <c r="V1522" s="1">
        <v>0</v>
      </c>
      <c r="W1522" s="1">
        <v>0</v>
      </c>
      <c r="X1522" s="2" t="s">
        <v>0</v>
      </c>
      <c r="Y1522" s="1">
        <v>0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41" t="s">
        <v>1</v>
      </c>
      <c r="AN1522" s="2" t="s">
        <v>1</v>
      </c>
      <c r="AO1522" s="141" t="s">
        <v>1</v>
      </c>
      <c r="AP1522" s="2" t="s">
        <v>1</v>
      </c>
    </row>
    <row r="1523" spans="1:44" ht="15" customHeight="1" x14ac:dyDescent="0.25">
      <c r="A1523" s="2" t="s">
        <v>917</v>
      </c>
      <c r="B1523" s="47">
        <v>44346</v>
      </c>
      <c r="C1523" s="2" t="s">
        <v>6</v>
      </c>
      <c r="D1523" s="2" t="s">
        <v>14</v>
      </c>
      <c r="E1523" s="2" t="s">
        <v>181</v>
      </c>
      <c r="F1523" s="2" t="s">
        <v>3776</v>
      </c>
      <c r="G1523" s="2" t="s">
        <v>3</v>
      </c>
      <c r="H1523" s="2" t="s">
        <v>3782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</v>
      </c>
      <c r="P1523" s="2" t="s">
        <v>1</v>
      </c>
      <c r="Q1523" s="1">
        <v>467794199.5</v>
      </c>
      <c r="R1523" s="1">
        <v>0</v>
      </c>
      <c r="S1523" s="1">
        <v>419701295.5</v>
      </c>
      <c r="T1523" s="1">
        <v>0</v>
      </c>
      <c r="U1523" s="2" t="s">
        <v>0</v>
      </c>
      <c r="V1523" s="1">
        <v>0</v>
      </c>
      <c r="W1523" s="1">
        <v>41459400</v>
      </c>
      <c r="X1523" s="2" t="s">
        <v>9</v>
      </c>
      <c r="Y1523" s="1">
        <v>6633504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41" t="s">
        <v>1</v>
      </c>
      <c r="AN1523" s="2" t="s">
        <v>1</v>
      </c>
      <c r="AO1523" s="141" t="s">
        <v>1</v>
      </c>
      <c r="AP1523" s="2" t="s">
        <v>1</v>
      </c>
    </row>
    <row r="1524" spans="1:44" ht="15" customHeight="1" x14ac:dyDescent="0.25">
      <c r="A1524" s="2" t="s">
        <v>918</v>
      </c>
      <c r="B1524" s="47">
        <v>44346</v>
      </c>
      <c r="C1524" s="2" t="s">
        <v>6</v>
      </c>
      <c r="D1524" s="2" t="s">
        <v>10</v>
      </c>
      <c r="E1524" s="2" t="s">
        <v>178</v>
      </c>
      <c r="F1524" s="2" t="s">
        <v>3783</v>
      </c>
      <c r="G1524" s="2" t="s">
        <v>3</v>
      </c>
      <c r="H1524" s="2" t="s">
        <v>3784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204157444</v>
      </c>
      <c r="R1524" s="1">
        <v>0</v>
      </c>
      <c r="S1524" s="1">
        <v>44045544</v>
      </c>
      <c r="T1524" s="1">
        <v>0</v>
      </c>
      <c r="U1524" s="2" t="s">
        <v>0</v>
      </c>
      <c r="V1524" s="1">
        <v>0</v>
      </c>
      <c r="W1524" s="1">
        <v>138027500</v>
      </c>
      <c r="X1524" s="2" t="s">
        <v>9</v>
      </c>
      <c r="Y1524" s="1">
        <v>22084400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41" t="s">
        <v>1</v>
      </c>
      <c r="AN1524" s="2" t="s">
        <v>1</v>
      </c>
      <c r="AO1524" s="141" t="s">
        <v>1</v>
      </c>
      <c r="AP1524" s="2" t="s">
        <v>1</v>
      </c>
    </row>
    <row r="1525" spans="1:44" ht="15" customHeight="1" x14ac:dyDescent="0.25">
      <c r="A1525" s="2" t="s">
        <v>919</v>
      </c>
      <c r="B1525" s="47">
        <v>44346</v>
      </c>
      <c r="C1525" s="2" t="s">
        <v>6</v>
      </c>
      <c r="D1525" s="2" t="s">
        <v>278</v>
      </c>
      <c r="E1525" s="2" t="s">
        <v>202</v>
      </c>
      <c r="F1525" s="2" t="s">
        <v>3785</v>
      </c>
      <c r="G1525" s="2" t="s">
        <v>3</v>
      </c>
      <c r="H1525" s="2" t="s">
        <v>3786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1">
        <v>704100778.5</v>
      </c>
      <c r="R1525" s="1">
        <v>0</v>
      </c>
      <c r="S1525" s="1">
        <v>640325718.5</v>
      </c>
      <c r="T1525" s="1">
        <v>0</v>
      </c>
      <c r="U1525" s="2" t="s">
        <v>0</v>
      </c>
      <c r="V1525" s="1">
        <v>0</v>
      </c>
      <c r="W1525" s="1">
        <v>54978500</v>
      </c>
      <c r="X1525" s="2" t="s">
        <v>9</v>
      </c>
      <c r="Y1525" s="1">
        <v>8796560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41" t="s">
        <v>1</v>
      </c>
      <c r="AN1525" s="2" t="s">
        <v>1</v>
      </c>
      <c r="AO1525" s="141" t="s">
        <v>1</v>
      </c>
      <c r="AP1525" s="2" t="s">
        <v>1</v>
      </c>
    </row>
    <row r="1526" spans="1:44" ht="15" customHeight="1" x14ac:dyDescent="0.25">
      <c r="A1526" s="2" t="s">
        <v>920</v>
      </c>
      <c r="B1526" s="47">
        <v>44346</v>
      </c>
      <c r="C1526" s="2" t="s">
        <v>6</v>
      </c>
      <c r="D1526" s="2" t="s">
        <v>7</v>
      </c>
      <c r="E1526" s="2" t="s">
        <v>741</v>
      </c>
      <c r="F1526" s="2" t="s">
        <v>3787</v>
      </c>
      <c r="G1526" s="2" t="s">
        <v>3</v>
      </c>
      <c r="H1526" s="2" t="s">
        <v>3788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776494076</v>
      </c>
      <c r="R1526" s="1">
        <v>0</v>
      </c>
      <c r="S1526" s="1">
        <v>666704600</v>
      </c>
      <c r="T1526" s="1">
        <v>0</v>
      </c>
      <c r="U1526" s="2" t="s">
        <v>0</v>
      </c>
      <c r="V1526" s="1">
        <v>0</v>
      </c>
      <c r="W1526" s="1">
        <v>94646100</v>
      </c>
      <c r="X1526" s="2" t="s">
        <v>0</v>
      </c>
      <c r="Y1526" s="1">
        <v>15143376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41" t="s">
        <v>1</v>
      </c>
      <c r="AN1526" s="2" t="s">
        <v>1</v>
      </c>
      <c r="AO1526" s="141" t="s">
        <v>1</v>
      </c>
      <c r="AP1526" s="2" t="s">
        <v>1</v>
      </c>
    </row>
    <row r="1527" spans="1:44" ht="15" customHeight="1" x14ac:dyDescent="0.25">
      <c r="A1527" s="2" t="s">
        <v>921</v>
      </c>
      <c r="B1527" s="47">
        <v>44346</v>
      </c>
      <c r="C1527" s="2" t="s">
        <v>6</v>
      </c>
      <c r="D1527" s="2" t="s">
        <v>5</v>
      </c>
      <c r="E1527" s="2" t="s">
        <v>175</v>
      </c>
      <c r="F1527" s="2" t="s">
        <v>1363</v>
      </c>
      <c r="G1527" s="2" t="s">
        <v>3</v>
      </c>
      <c r="H1527" s="2" t="s">
        <v>3789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1607337139.5699999</v>
      </c>
      <c r="R1527" s="1">
        <v>0</v>
      </c>
      <c r="S1527" s="1">
        <v>1273056099.0999999</v>
      </c>
      <c r="T1527" s="1">
        <v>0</v>
      </c>
      <c r="U1527" s="2" t="s">
        <v>0</v>
      </c>
      <c r="V1527" s="1">
        <v>0</v>
      </c>
      <c r="W1527" s="1">
        <v>288173310.75</v>
      </c>
      <c r="X1527" s="2" t="s">
        <v>9</v>
      </c>
      <c r="Y1527" s="1">
        <v>46107729.720000006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41" t="s">
        <v>1</v>
      </c>
      <c r="AN1527" s="2" t="s">
        <v>1</v>
      </c>
      <c r="AO1527" s="141" t="s">
        <v>1</v>
      </c>
      <c r="AP1527" s="2" t="s">
        <v>1</v>
      </c>
    </row>
    <row r="1528" spans="1:44" ht="15" customHeight="1" x14ac:dyDescent="0.25">
      <c r="A1528" s="2" t="s">
        <v>922</v>
      </c>
      <c r="B1528" s="46">
        <v>44346</v>
      </c>
      <c r="C1528" s="2" t="s">
        <v>6</v>
      </c>
      <c r="D1528" s="2" t="s">
        <v>959</v>
      </c>
      <c r="E1528" s="2" t="s">
        <v>873</v>
      </c>
      <c r="F1528" s="59" t="s">
        <v>3790</v>
      </c>
      <c r="G1528" s="2" t="s">
        <v>3</v>
      </c>
      <c r="H1528" s="2" t="s">
        <v>1219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98</v>
      </c>
      <c r="P1528" s="2" t="s">
        <v>1</v>
      </c>
      <c r="Q1528" s="1">
        <v>0</v>
      </c>
      <c r="R1528" s="1">
        <v>0</v>
      </c>
      <c r="S1528" s="1">
        <v>0</v>
      </c>
      <c r="T1528" s="1">
        <v>0</v>
      </c>
      <c r="U1528" s="2" t="s">
        <v>0</v>
      </c>
      <c r="V1528" s="1">
        <v>0</v>
      </c>
      <c r="W1528" s="1">
        <v>0</v>
      </c>
      <c r="X1528" s="2" t="s">
        <v>9</v>
      </c>
      <c r="Y1528" s="1">
        <f>+W1528*0.16</f>
        <v>0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140"/>
      <c r="AK1528" s="1">
        <v>0</v>
      </c>
      <c r="AL1528" s="1">
        <v>0</v>
      </c>
      <c r="AM1528" s="140"/>
      <c r="AN1528" s="140"/>
      <c r="AO1528" s="140"/>
      <c r="AP1528" s="140"/>
      <c r="AQ1528" s="101"/>
      <c r="AR1528" s="7"/>
    </row>
    <row r="1529" spans="1:44" ht="15" customHeight="1" x14ac:dyDescent="0.25">
      <c r="A1529" s="2" t="s">
        <v>923</v>
      </c>
      <c r="B1529" s="47">
        <v>44347</v>
      </c>
      <c r="C1529" s="2" t="s">
        <v>27</v>
      </c>
      <c r="D1529" s="2" t="s">
        <v>49</v>
      </c>
      <c r="E1529" s="2" t="s">
        <v>221</v>
      </c>
      <c r="F1529" s="2" t="s">
        <v>3791</v>
      </c>
      <c r="G1529" s="2" t="s">
        <v>3</v>
      </c>
      <c r="H1529" s="2" t="s">
        <v>3792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1099091270.678</v>
      </c>
      <c r="R1529" s="1">
        <v>0</v>
      </c>
      <c r="S1529" s="1">
        <v>722912026.29999995</v>
      </c>
      <c r="T1529" s="1">
        <v>0</v>
      </c>
      <c r="U1529" s="2" t="s">
        <v>0</v>
      </c>
      <c r="V1529" s="1">
        <v>0</v>
      </c>
      <c r="W1529" s="1">
        <v>324292452.05000001</v>
      </c>
      <c r="X1529" s="2" t="s">
        <v>0</v>
      </c>
      <c r="Y1529" s="1">
        <v>51886792.327999987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41" t="s">
        <v>1</v>
      </c>
      <c r="AN1529" s="2" t="s">
        <v>1</v>
      </c>
      <c r="AO1529" s="141" t="s">
        <v>1</v>
      </c>
      <c r="AP1529" s="2" t="s">
        <v>1</v>
      </c>
    </row>
    <row r="1530" spans="1:44" ht="15" customHeight="1" x14ac:dyDescent="0.25">
      <c r="A1530" s="2" t="s">
        <v>924</v>
      </c>
      <c r="B1530" s="47">
        <v>44347</v>
      </c>
      <c r="C1530" s="2" t="s">
        <v>6</v>
      </c>
      <c r="D1530" s="2" t="s">
        <v>49</v>
      </c>
      <c r="E1530" s="2" t="s">
        <v>230</v>
      </c>
      <c r="F1530" s="2" t="s">
        <v>1800</v>
      </c>
      <c r="G1530" s="2" t="s">
        <v>3</v>
      </c>
      <c r="H1530" s="2" t="s">
        <v>3793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2675265102.4879999</v>
      </c>
      <c r="R1530" s="1">
        <v>0</v>
      </c>
      <c r="S1530" s="1">
        <v>2120732004.2999995</v>
      </c>
      <c r="T1530" s="1">
        <v>0</v>
      </c>
      <c r="U1530" s="2" t="s">
        <v>0</v>
      </c>
      <c r="V1530" s="1">
        <v>0</v>
      </c>
      <c r="W1530" s="1">
        <v>478045774.30000001</v>
      </c>
      <c r="X1530" s="2" t="s">
        <v>9</v>
      </c>
      <c r="Y1530" s="1">
        <v>76487323.887999997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41" t="s">
        <v>1</v>
      </c>
      <c r="AN1530" s="2" t="s">
        <v>1</v>
      </c>
      <c r="AO1530" s="141" t="s">
        <v>1</v>
      </c>
      <c r="AP1530" s="2" t="s">
        <v>1</v>
      </c>
    </row>
    <row r="1531" spans="1:44" ht="15" customHeight="1" x14ac:dyDescent="0.25">
      <c r="A1531" s="2" t="s">
        <v>925</v>
      </c>
      <c r="B1531" s="47">
        <v>44347</v>
      </c>
      <c r="C1531" s="2" t="s">
        <v>27</v>
      </c>
      <c r="D1531" s="2" t="s">
        <v>42</v>
      </c>
      <c r="E1531" s="2" t="s">
        <v>212</v>
      </c>
      <c r="F1531" s="2" t="s">
        <v>3467</v>
      </c>
      <c r="G1531" s="2" t="s">
        <v>3</v>
      </c>
      <c r="H1531" s="2" t="s">
        <v>3794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2</v>
      </c>
      <c r="P1531" s="2" t="s">
        <v>1</v>
      </c>
      <c r="Q1531" s="1">
        <v>83272668</v>
      </c>
      <c r="R1531" s="1">
        <v>0</v>
      </c>
      <c r="S1531" s="1">
        <v>55374900</v>
      </c>
      <c r="T1531" s="1">
        <v>0</v>
      </c>
      <c r="U1531" s="2" t="s">
        <v>0</v>
      </c>
      <c r="V1531" s="1">
        <v>0</v>
      </c>
      <c r="W1531" s="1">
        <v>24049800</v>
      </c>
      <c r="X1531" s="2" t="s">
        <v>0</v>
      </c>
      <c r="Y1531" s="1">
        <v>3847968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41" t="s">
        <v>1</v>
      </c>
      <c r="AN1531" s="2" t="s">
        <v>1</v>
      </c>
      <c r="AO1531" s="141" t="s">
        <v>1</v>
      </c>
      <c r="AP1531" s="2" t="s">
        <v>1</v>
      </c>
    </row>
    <row r="1532" spans="1:44" ht="15" customHeight="1" x14ac:dyDescent="0.25">
      <c r="A1532" s="2" t="s">
        <v>926</v>
      </c>
      <c r="B1532" s="47">
        <v>44347</v>
      </c>
      <c r="C1532" s="2" t="s">
        <v>27</v>
      </c>
      <c r="D1532" s="2" t="s">
        <v>42</v>
      </c>
      <c r="E1532" s="2" t="s">
        <v>212</v>
      </c>
      <c r="F1532" s="2" t="s">
        <v>3469</v>
      </c>
      <c r="G1532" s="2" t="s">
        <v>3</v>
      </c>
      <c r="H1532" s="2" t="s">
        <v>3795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2353</v>
      </c>
      <c r="P1532" s="2" t="s">
        <v>2354</v>
      </c>
      <c r="Q1532" s="1">
        <v>7440000</v>
      </c>
      <c r="R1532" s="1">
        <v>0</v>
      </c>
      <c r="S1532" s="1">
        <v>7440000</v>
      </c>
      <c r="T1532" s="1">
        <v>0</v>
      </c>
      <c r="U1532" s="2" t="s">
        <v>0</v>
      </c>
      <c r="V1532" s="1">
        <v>0</v>
      </c>
      <c r="W1532" s="1">
        <v>0</v>
      </c>
      <c r="X1532" s="2" t="s">
        <v>0</v>
      </c>
      <c r="Y1532" s="1">
        <v>0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41" t="s">
        <v>1</v>
      </c>
      <c r="AN1532" s="2" t="s">
        <v>1</v>
      </c>
      <c r="AO1532" s="141" t="s">
        <v>1</v>
      </c>
      <c r="AP1532" s="2" t="s">
        <v>1</v>
      </c>
    </row>
    <row r="1533" spans="1:44" ht="15" customHeight="1" x14ac:dyDescent="0.25">
      <c r="A1533" s="2" t="s">
        <v>927</v>
      </c>
      <c r="B1533" s="47">
        <v>44347</v>
      </c>
      <c r="C1533" s="2" t="s">
        <v>27</v>
      </c>
      <c r="D1533" s="2" t="s">
        <v>42</v>
      </c>
      <c r="E1533" s="2" t="s">
        <v>212</v>
      </c>
      <c r="F1533" s="2" t="s">
        <v>3796</v>
      </c>
      <c r="G1533" s="2" t="s">
        <v>3</v>
      </c>
      <c r="H1533" s="2" t="s">
        <v>3797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1781128138.832</v>
      </c>
      <c r="R1533" s="1">
        <v>0</v>
      </c>
      <c r="S1533" s="1">
        <v>1079635879.3499999</v>
      </c>
      <c r="T1533" s="1">
        <v>0</v>
      </c>
      <c r="U1533" s="2" t="s">
        <v>0</v>
      </c>
      <c r="V1533" s="1">
        <v>0</v>
      </c>
      <c r="W1533" s="1">
        <v>604734706.45000005</v>
      </c>
      <c r="X1533" s="2" t="s">
        <v>9</v>
      </c>
      <c r="Y1533" s="1">
        <v>96757553.032000005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41" t="s">
        <v>1</v>
      </c>
      <c r="AN1533" s="2" t="s">
        <v>1</v>
      </c>
      <c r="AO1533" s="141" t="s">
        <v>1</v>
      </c>
      <c r="AP1533" s="2" t="s">
        <v>1</v>
      </c>
    </row>
    <row r="1534" spans="1:44" ht="15" customHeight="1" x14ac:dyDescent="0.25">
      <c r="A1534" s="2" t="s">
        <v>928</v>
      </c>
      <c r="B1534" s="46">
        <v>44347</v>
      </c>
      <c r="C1534" s="2" t="s">
        <v>6</v>
      </c>
      <c r="D1534" s="2" t="s">
        <v>42</v>
      </c>
      <c r="E1534" s="2" t="s">
        <v>215</v>
      </c>
      <c r="F1534" s="59" t="s">
        <v>1528</v>
      </c>
      <c r="G1534" s="2" t="s">
        <v>991</v>
      </c>
      <c r="H1534" s="2" t="s">
        <v>3798</v>
      </c>
      <c r="I1534" s="2"/>
      <c r="J1534" s="1"/>
      <c r="K1534" s="1"/>
      <c r="L1534" s="1"/>
      <c r="M1534" s="1">
        <v>0</v>
      </c>
      <c r="N1534" s="2"/>
      <c r="O1534" s="2" t="s">
        <v>2</v>
      </c>
      <c r="P1534" s="2"/>
      <c r="Q1534" s="1">
        <v>331334581.60000002</v>
      </c>
      <c r="R1534" s="1">
        <v>0</v>
      </c>
      <c r="S1534" s="1">
        <f>+Q1534</f>
        <v>331334581.60000002</v>
      </c>
      <c r="T1534" s="1">
        <v>0</v>
      </c>
      <c r="U1534" s="2" t="s">
        <v>0</v>
      </c>
      <c r="V1534" s="1">
        <v>0</v>
      </c>
      <c r="W1534" s="1">
        <v>0</v>
      </c>
      <c r="X1534" s="2" t="s">
        <v>0</v>
      </c>
      <c r="Y1534" s="1">
        <v>0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140"/>
      <c r="AK1534" s="1">
        <v>0</v>
      </c>
      <c r="AL1534" s="1">
        <v>0</v>
      </c>
      <c r="AM1534" s="140"/>
      <c r="AN1534" s="140"/>
      <c r="AO1534" s="140"/>
      <c r="AP1534" s="140"/>
      <c r="AQ1534" s="101"/>
      <c r="AR1534" s="7"/>
    </row>
    <row r="1535" spans="1:44" ht="15" customHeight="1" x14ac:dyDescent="0.25">
      <c r="A1535" s="2" t="s">
        <v>929</v>
      </c>
      <c r="B1535" s="47">
        <v>44347</v>
      </c>
      <c r="C1535" s="2" t="s">
        <v>6</v>
      </c>
      <c r="D1535" s="2" t="s">
        <v>42</v>
      </c>
      <c r="E1535" s="2" t="s">
        <v>219</v>
      </c>
      <c r="F1535" s="2" t="s">
        <v>1569</v>
      </c>
      <c r="G1535" s="2" t="s">
        <v>3</v>
      </c>
      <c r="H1535" s="2" t="s">
        <v>3799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2</v>
      </c>
      <c r="P1535" s="2" t="s">
        <v>1</v>
      </c>
      <c r="Q1535" s="1">
        <v>811937790.06000018</v>
      </c>
      <c r="R1535" s="1">
        <v>0</v>
      </c>
      <c r="S1535" s="1">
        <v>598416306.1500001</v>
      </c>
      <c r="T1535" s="1">
        <v>0</v>
      </c>
      <c r="U1535" s="2" t="s">
        <v>0</v>
      </c>
      <c r="V1535" s="1">
        <v>0</v>
      </c>
      <c r="W1535" s="1">
        <v>184070244.75</v>
      </c>
      <c r="X1535" s="2" t="s">
        <v>0</v>
      </c>
      <c r="Y1535" s="1">
        <v>29451239.16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41" t="s">
        <v>1</v>
      </c>
      <c r="AN1535" s="2" t="s">
        <v>1</v>
      </c>
      <c r="AO1535" s="141" t="s">
        <v>1</v>
      </c>
      <c r="AP1535" s="2" t="s">
        <v>1</v>
      </c>
    </row>
    <row r="1536" spans="1:44" ht="15" customHeight="1" x14ac:dyDescent="0.25">
      <c r="A1536" s="2" t="s">
        <v>930</v>
      </c>
      <c r="B1536" s="47">
        <v>44347</v>
      </c>
      <c r="C1536" s="2" t="s">
        <v>35</v>
      </c>
      <c r="D1536" s="2" t="s">
        <v>42</v>
      </c>
      <c r="E1536" s="2" t="s">
        <v>217</v>
      </c>
      <c r="F1536" s="2" t="s">
        <v>3800</v>
      </c>
      <c r="G1536" s="2" t="s">
        <v>3</v>
      </c>
      <c r="H1536" s="2" t="s">
        <v>3801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543636319</v>
      </c>
      <c r="R1536" s="1">
        <v>0</v>
      </c>
      <c r="S1536" s="1">
        <v>516971979</v>
      </c>
      <c r="T1536" s="1">
        <v>0</v>
      </c>
      <c r="U1536" s="2" t="s">
        <v>0</v>
      </c>
      <c r="V1536" s="1">
        <v>0</v>
      </c>
      <c r="W1536" s="1">
        <v>22986500</v>
      </c>
      <c r="X1536" s="2" t="s">
        <v>0</v>
      </c>
      <c r="Y1536" s="1">
        <v>3677840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41" t="s">
        <v>1</v>
      </c>
      <c r="AN1536" s="2" t="s">
        <v>1</v>
      </c>
      <c r="AO1536" s="141" t="s">
        <v>1</v>
      </c>
      <c r="AP1536" s="2" t="s">
        <v>1</v>
      </c>
    </row>
    <row r="1537" spans="1:42" ht="15" customHeight="1" x14ac:dyDescent="0.25">
      <c r="A1537" s="2" t="s">
        <v>931</v>
      </c>
      <c r="B1537" s="47">
        <v>44347</v>
      </c>
      <c r="C1537" s="2" t="s">
        <v>27</v>
      </c>
      <c r="D1537" s="2" t="s">
        <v>38</v>
      </c>
      <c r="E1537" s="2" t="s">
        <v>4</v>
      </c>
      <c r="F1537" s="2" t="s">
        <v>3046</v>
      </c>
      <c r="G1537" s="2" t="s">
        <v>3</v>
      </c>
      <c r="H1537" s="2" t="s">
        <v>3802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1433491435.7980003</v>
      </c>
      <c r="R1537" s="1">
        <v>0</v>
      </c>
      <c r="S1537" s="1">
        <v>904011742.4000001</v>
      </c>
      <c r="T1537" s="1">
        <v>0</v>
      </c>
      <c r="U1537" s="2" t="s">
        <v>0</v>
      </c>
      <c r="V1537" s="1">
        <v>0</v>
      </c>
      <c r="W1537" s="1">
        <v>456448011.55000001</v>
      </c>
      <c r="X1537" s="2" t="s">
        <v>9</v>
      </c>
      <c r="Y1537" s="1">
        <v>73031681.848000005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41" t="s">
        <v>1</v>
      </c>
      <c r="AN1537" s="2" t="s">
        <v>1</v>
      </c>
      <c r="AO1537" s="141" t="s">
        <v>1</v>
      </c>
      <c r="AP1537" s="2" t="s">
        <v>1</v>
      </c>
    </row>
    <row r="1538" spans="1:42" ht="15" customHeight="1" x14ac:dyDescent="0.25">
      <c r="A1538" s="2" t="s">
        <v>932</v>
      </c>
      <c r="B1538" s="47">
        <v>44347</v>
      </c>
      <c r="C1538" s="2" t="s">
        <v>6</v>
      </c>
      <c r="D1538" s="2" t="s">
        <v>38</v>
      </c>
      <c r="E1538" s="2" t="s">
        <v>210</v>
      </c>
      <c r="F1538" s="2" t="s">
        <v>3803</v>
      </c>
      <c r="G1538" s="2" t="s">
        <v>3</v>
      </c>
      <c r="H1538" s="2" t="s">
        <v>3804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3437755520.7019987</v>
      </c>
      <c r="R1538" s="1">
        <v>0</v>
      </c>
      <c r="S1538" s="1">
        <v>2568926036.4500003</v>
      </c>
      <c r="T1538" s="1">
        <v>0</v>
      </c>
      <c r="U1538" s="2" t="s">
        <v>0</v>
      </c>
      <c r="V1538" s="1">
        <v>0</v>
      </c>
      <c r="W1538" s="1">
        <v>748990934.69999993</v>
      </c>
      <c r="X1538" s="2" t="s">
        <v>9</v>
      </c>
      <c r="Y1538" s="1">
        <v>119838549.552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41" t="s">
        <v>1</v>
      </c>
      <c r="AN1538" s="2" t="s">
        <v>1</v>
      </c>
      <c r="AO1538" s="141" t="s">
        <v>1</v>
      </c>
      <c r="AP1538" s="2" t="s">
        <v>1</v>
      </c>
    </row>
    <row r="1539" spans="1:42" ht="15" customHeight="1" x14ac:dyDescent="0.25">
      <c r="A1539" s="2" t="s">
        <v>933</v>
      </c>
      <c r="B1539" s="47">
        <v>44347</v>
      </c>
      <c r="C1539" s="2" t="s">
        <v>6</v>
      </c>
      <c r="D1539" s="2" t="s">
        <v>38</v>
      </c>
      <c r="E1539" s="2" t="s">
        <v>210</v>
      </c>
      <c r="F1539" s="2" t="s">
        <v>3803</v>
      </c>
      <c r="G1539" s="2" t="s">
        <v>13</v>
      </c>
      <c r="H1539" s="2" t="s">
        <v>1</v>
      </c>
      <c r="I1539" s="1" t="s">
        <v>3805</v>
      </c>
      <c r="J1539" s="1" t="s">
        <v>1</v>
      </c>
      <c r="K1539" s="1" t="s">
        <v>3806</v>
      </c>
      <c r="L1539" s="1" t="s">
        <v>3807</v>
      </c>
      <c r="M1539" s="1">
        <v>39313004</v>
      </c>
      <c r="N1539" s="2" t="s">
        <v>12</v>
      </c>
      <c r="O1539" s="2" t="s">
        <v>3808</v>
      </c>
      <c r="P1539" s="2" t="s">
        <v>3809</v>
      </c>
      <c r="Q1539" s="1">
        <v>-9817080</v>
      </c>
      <c r="R1539" s="1">
        <v>0</v>
      </c>
      <c r="S1539" s="1">
        <v>0</v>
      </c>
      <c r="T1539" s="1">
        <v>0</v>
      </c>
      <c r="U1539" s="2" t="s">
        <v>0</v>
      </c>
      <c r="V1539" s="1">
        <v>0</v>
      </c>
      <c r="W1539" s="1">
        <v>-8463000</v>
      </c>
      <c r="X1539" s="2" t="s">
        <v>9</v>
      </c>
      <c r="Y1539" s="1">
        <v>-1354080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41" t="s">
        <v>1</v>
      </c>
      <c r="AN1539" s="2" t="s">
        <v>1</v>
      </c>
      <c r="AO1539" s="141" t="s">
        <v>1</v>
      </c>
      <c r="AP1539" s="2" t="s">
        <v>1</v>
      </c>
    </row>
    <row r="1540" spans="1:42" ht="15" customHeight="1" x14ac:dyDescent="0.25">
      <c r="A1540" s="2" t="s">
        <v>934</v>
      </c>
      <c r="B1540" s="47">
        <v>44347</v>
      </c>
      <c r="C1540" s="2" t="s">
        <v>35</v>
      </c>
      <c r="D1540" s="2" t="s">
        <v>38</v>
      </c>
      <c r="E1540" s="2" t="s">
        <v>208</v>
      </c>
      <c r="F1540" s="2" t="s">
        <v>2920</v>
      </c>
      <c r="G1540" s="2" t="s">
        <v>3</v>
      </c>
      <c r="H1540" s="2" t="s">
        <v>3810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2</v>
      </c>
      <c r="P1540" s="2" t="s">
        <v>1</v>
      </c>
      <c r="Q1540" s="1">
        <v>612653211.6500001</v>
      </c>
      <c r="R1540" s="1">
        <v>0</v>
      </c>
      <c r="S1540" s="1">
        <v>560945933.25</v>
      </c>
      <c r="T1540" s="1">
        <v>0</v>
      </c>
      <c r="U1540" s="2" t="s">
        <v>0</v>
      </c>
      <c r="V1540" s="1">
        <v>0</v>
      </c>
      <c r="W1540" s="1">
        <v>44575240</v>
      </c>
      <c r="X1540" s="2" t="s">
        <v>9</v>
      </c>
      <c r="Y1540" s="1">
        <v>7132038.4000000004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41" t="s">
        <v>1</v>
      </c>
      <c r="AN1540" s="2" t="s">
        <v>1</v>
      </c>
      <c r="AO1540" s="141" t="s">
        <v>1</v>
      </c>
      <c r="AP1540" s="2" t="s">
        <v>1</v>
      </c>
    </row>
    <row r="1541" spans="1:42" ht="15" customHeight="1" x14ac:dyDescent="0.25">
      <c r="A1541" s="2" t="s">
        <v>935</v>
      </c>
      <c r="B1541" s="47">
        <v>44347</v>
      </c>
      <c r="C1541" s="2" t="s">
        <v>27</v>
      </c>
      <c r="D1541" s="2" t="s">
        <v>33</v>
      </c>
      <c r="E1541" s="2" t="s">
        <v>32</v>
      </c>
      <c r="F1541" s="2" t="s">
        <v>3215</v>
      </c>
      <c r="G1541" s="2" t="s">
        <v>3</v>
      </c>
      <c r="H1541" s="2" t="s">
        <v>3811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3812</v>
      </c>
      <c r="P1541" s="2" t="s">
        <v>3813</v>
      </c>
      <c r="Q1541" s="1">
        <v>151933164.41999999</v>
      </c>
      <c r="R1541" s="1">
        <v>0</v>
      </c>
      <c r="S1541" s="1">
        <v>100841124.5</v>
      </c>
      <c r="T1541" s="1">
        <v>0</v>
      </c>
      <c r="U1541" s="2" t="s">
        <v>0</v>
      </c>
      <c r="V1541" s="1">
        <v>0</v>
      </c>
      <c r="W1541" s="1">
        <v>44044862</v>
      </c>
      <c r="X1541" s="2" t="s">
        <v>9</v>
      </c>
      <c r="Y1541" s="1">
        <v>7047177.9199999999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41" t="s">
        <v>1</v>
      </c>
      <c r="AN1541" s="2" t="s">
        <v>1</v>
      </c>
      <c r="AO1541" s="141" t="s">
        <v>1</v>
      </c>
      <c r="AP1541" s="2" t="s">
        <v>1</v>
      </c>
    </row>
    <row r="1542" spans="1:42" ht="15" customHeight="1" x14ac:dyDescent="0.25">
      <c r="A1542" s="2" t="s">
        <v>936</v>
      </c>
      <c r="B1542" s="47">
        <v>44347</v>
      </c>
      <c r="C1542" s="2" t="s">
        <v>27</v>
      </c>
      <c r="D1542" s="2" t="s">
        <v>33</v>
      </c>
      <c r="E1542" s="2" t="s">
        <v>32</v>
      </c>
      <c r="F1542" s="2" t="s">
        <v>3215</v>
      </c>
      <c r="G1542" s="2" t="s">
        <v>3</v>
      </c>
      <c r="H1542" s="2" t="s">
        <v>3814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3815</v>
      </c>
      <c r="P1542" s="2" t="s">
        <v>3816</v>
      </c>
      <c r="Q1542" s="1">
        <v>5465920</v>
      </c>
      <c r="R1542" s="1">
        <v>0</v>
      </c>
      <c r="S1542" s="1">
        <v>0</v>
      </c>
      <c r="T1542" s="1">
        <v>4712000</v>
      </c>
      <c r="U1542" s="2" t="s">
        <v>9</v>
      </c>
      <c r="V1542" s="1">
        <v>753920</v>
      </c>
      <c r="W1542" s="1">
        <v>0</v>
      </c>
      <c r="X1542" s="2" t="s">
        <v>0</v>
      </c>
      <c r="Y1542" s="1">
        <v>0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41" t="s">
        <v>1</v>
      </c>
      <c r="AN1542" s="2" t="s">
        <v>1</v>
      </c>
      <c r="AO1542" s="141" t="s">
        <v>1</v>
      </c>
      <c r="AP1542" s="2" t="s">
        <v>1</v>
      </c>
    </row>
    <row r="1543" spans="1:42" s="52" customFormat="1" ht="15" customHeight="1" x14ac:dyDescent="0.25">
      <c r="A1543" s="59" t="s">
        <v>937</v>
      </c>
      <c r="B1543" s="125">
        <v>44347</v>
      </c>
      <c r="C1543" s="59" t="s">
        <v>27</v>
      </c>
      <c r="D1543" s="59" t="s">
        <v>33</v>
      </c>
      <c r="E1543" s="59" t="s">
        <v>32</v>
      </c>
      <c r="F1543" s="59" t="s">
        <v>3213</v>
      </c>
      <c r="G1543" s="59" t="s">
        <v>3</v>
      </c>
      <c r="H1543" s="59" t="s">
        <v>3817</v>
      </c>
      <c r="I1543" s="126" t="s">
        <v>1</v>
      </c>
      <c r="J1543" s="126" t="s">
        <v>1</v>
      </c>
      <c r="K1543" s="126" t="s">
        <v>1</v>
      </c>
      <c r="L1543" s="126" t="s">
        <v>1</v>
      </c>
      <c r="M1543" s="126">
        <v>0</v>
      </c>
      <c r="N1543" s="59" t="s">
        <v>1</v>
      </c>
      <c r="O1543" s="59" t="s">
        <v>2</v>
      </c>
      <c r="P1543" s="59" t="s">
        <v>1</v>
      </c>
      <c r="Q1543" s="126">
        <v>1429477941.7899997</v>
      </c>
      <c r="R1543" s="126">
        <v>0</v>
      </c>
      <c r="S1543" s="126">
        <v>991224640.58999979</v>
      </c>
      <c r="T1543" s="126">
        <v>0</v>
      </c>
      <c r="U1543" s="59" t="s">
        <v>0</v>
      </c>
      <c r="V1543" s="126">
        <v>0</v>
      </c>
      <c r="W1543" s="126">
        <f>5115000+372689570</f>
        <v>377804570</v>
      </c>
      <c r="X1543" s="59" t="s">
        <v>9</v>
      </c>
      <c r="Y1543" s="126">
        <f>+W1543*0.16</f>
        <v>60448731.200000003</v>
      </c>
      <c r="Z1543" s="126">
        <v>0</v>
      </c>
      <c r="AA1543" s="59" t="s">
        <v>0</v>
      </c>
      <c r="AB1543" s="126">
        <v>0</v>
      </c>
      <c r="AC1543" s="126">
        <v>0</v>
      </c>
      <c r="AD1543" s="59" t="s">
        <v>0</v>
      </c>
      <c r="AE1543" s="126">
        <v>0</v>
      </c>
      <c r="AF1543" s="59">
        <v>0</v>
      </c>
      <c r="AG1543" s="59" t="s">
        <v>0</v>
      </c>
      <c r="AH1543" s="126">
        <v>0</v>
      </c>
      <c r="AI1543" s="126">
        <v>0</v>
      </c>
      <c r="AJ1543" s="59" t="s">
        <v>0</v>
      </c>
      <c r="AK1543" s="126">
        <v>0</v>
      </c>
      <c r="AL1543" s="126">
        <v>0</v>
      </c>
      <c r="AM1543" s="135"/>
      <c r="AN1543" s="59" t="s">
        <v>1</v>
      </c>
      <c r="AO1543" s="142" t="s">
        <v>1</v>
      </c>
      <c r="AP1543" s="59" t="s">
        <v>1</v>
      </c>
    </row>
    <row r="1544" spans="1:42" ht="15" customHeight="1" x14ac:dyDescent="0.25">
      <c r="A1544" s="2" t="s">
        <v>938</v>
      </c>
      <c r="B1544" s="47">
        <v>44347</v>
      </c>
      <c r="C1544" s="2" t="s">
        <v>6</v>
      </c>
      <c r="D1544" s="2" t="s">
        <v>33</v>
      </c>
      <c r="E1544" s="2" t="s">
        <v>204</v>
      </c>
      <c r="F1544" s="2" t="s">
        <v>874</v>
      </c>
      <c r="G1544" s="2" t="s">
        <v>3</v>
      </c>
      <c r="H1544" s="2" t="s">
        <v>3818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1473753374.3179998</v>
      </c>
      <c r="R1544" s="1">
        <v>0</v>
      </c>
      <c r="S1544" s="1">
        <v>1227812079.8500001</v>
      </c>
      <c r="T1544" s="1">
        <v>0</v>
      </c>
      <c r="U1544" s="2" t="s">
        <v>0</v>
      </c>
      <c r="V1544" s="1">
        <v>0</v>
      </c>
      <c r="W1544" s="1">
        <v>212018357.29999998</v>
      </c>
      <c r="X1544" s="2" t="s">
        <v>9</v>
      </c>
      <c r="Y1544" s="1">
        <v>33922937.167999998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41" t="s">
        <v>1</v>
      </c>
      <c r="AN1544" s="2" t="s">
        <v>1</v>
      </c>
      <c r="AO1544" s="141" t="s">
        <v>1</v>
      </c>
      <c r="AP1544" s="2" t="s">
        <v>1</v>
      </c>
    </row>
    <row r="1545" spans="1:42" ht="0.75" customHeight="1" x14ac:dyDescent="0.25">
      <c r="A1545" s="2" t="s">
        <v>939</v>
      </c>
      <c r="B1545" s="47">
        <v>44347</v>
      </c>
      <c r="C1545" s="2" t="s">
        <v>6</v>
      </c>
      <c r="D1545" s="2" t="s">
        <v>33</v>
      </c>
      <c r="E1545" s="2" t="s">
        <v>204</v>
      </c>
      <c r="F1545" s="2" t="s">
        <v>874</v>
      </c>
      <c r="G1545" s="2" t="s">
        <v>13</v>
      </c>
      <c r="H1545" s="2" t="s">
        <v>1</v>
      </c>
      <c r="I1545" s="1" t="s">
        <v>2930</v>
      </c>
      <c r="J1545" s="1" t="s">
        <v>1</v>
      </c>
      <c r="K1545" s="1" t="s">
        <v>3819</v>
      </c>
      <c r="L1545" s="1" t="s">
        <v>3807</v>
      </c>
      <c r="M1545" s="1">
        <v>13832200</v>
      </c>
      <c r="N1545" s="2" t="s">
        <v>12</v>
      </c>
      <c r="O1545" s="2" t="s">
        <v>3820</v>
      </c>
      <c r="P1545" s="2" t="s">
        <v>3821</v>
      </c>
      <c r="Q1545" s="1">
        <v>-6987400</v>
      </c>
      <c r="R1545" s="1">
        <v>0</v>
      </c>
      <c r="S1545" s="1">
        <v>-6987400</v>
      </c>
      <c r="T1545" s="1">
        <v>0</v>
      </c>
      <c r="U1545" s="2" t="s">
        <v>0</v>
      </c>
      <c r="V1545" s="1">
        <v>0</v>
      </c>
      <c r="W1545" s="1">
        <v>0</v>
      </c>
      <c r="X1545" s="2" t="s">
        <v>0</v>
      </c>
      <c r="Y1545" s="1">
        <v>0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41" t="s">
        <v>1</v>
      </c>
      <c r="AN1545" s="2" t="s">
        <v>1</v>
      </c>
      <c r="AO1545" s="141" t="s">
        <v>1</v>
      </c>
      <c r="AP1545" s="2" t="s">
        <v>1</v>
      </c>
    </row>
    <row r="1546" spans="1:42" ht="15" customHeight="1" x14ac:dyDescent="0.25">
      <c r="A1546" s="2" t="s">
        <v>940</v>
      </c>
      <c r="B1546" s="47">
        <v>44347</v>
      </c>
      <c r="C1546" s="2" t="s">
        <v>27</v>
      </c>
      <c r="D1546" s="2" t="s">
        <v>26</v>
      </c>
      <c r="E1546" s="2" t="s">
        <v>251</v>
      </c>
      <c r="F1546" s="2" t="s">
        <v>2705</v>
      </c>
      <c r="G1546" s="2" t="s">
        <v>3</v>
      </c>
      <c r="H1546" s="2" t="s">
        <v>3822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561730210.39999998</v>
      </c>
      <c r="R1546" s="1">
        <v>0</v>
      </c>
      <c r="S1546" s="1">
        <v>374355146.5</v>
      </c>
      <c r="T1546" s="1">
        <v>0</v>
      </c>
      <c r="U1546" s="2" t="s">
        <v>0</v>
      </c>
      <c r="V1546" s="1">
        <v>0</v>
      </c>
      <c r="W1546" s="1">
        <v>161530227.5</v>
      </c>
      <c r="X1546" s="2" t="s">
        <v>0</v>
      </c>
      <c r="Y1546" s="1">
        <v>25844836.400000002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41" t="s">
        <v>1</v>
      </c>
      <c r="AN1546" s="2" t="s">
        <v>1</v>
      </c>
      <c r="AO1546" s="141" t="s">
        <v>1</v>
      </c>
      <c r="AP1546" s="2" t="s">
        <v>1</v>
      </c>
    </row>
    <row r="1547" spans="1:42" ht="15" customHeight="1" x14ac:dyDescent="0.25">
      <c r="A1547" s="2" t="s">
        <v>941</v>
      </c>
      <c r="B1547" s="47">
        <v>44347</v>
      </c>
      <c r="C1547" s="2" t="s">
        <v>6</v>
      </c>
      <c r="D1547" s="2" t="s">
        <v>26</v>
      </c>
      <c r="E1547" s="2" t="s">
        <v>198</v>
      </c>
      <c r="F1547" s="2" t="s">
        <v>3234</v>
      </c>
      <c r="G1547" s="2" t="s">
        <v>3</v>
      </c>
      <c r="H1547" s="2" t="s">
        <v>3823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3424095679.5239997</v>
      </c>
      <c r="R1547" s="1">
        <v>0</v>
      </c>
      <c r="S1547" s="1">
        <v>2619614339.6999998</v>
      </c>
      <c r="T1547" s="1">
        <v>0</v>
      </c>
      <c r="U1547" s="2" t="s">
        <v>0</v>
      </c>
      <c r="V1547" s="1">
        <v>0</v>
      </c>
      <c r="W1547" s="1">
        <v>693518396.39999998</v>
      </c>
      <c r="X1547" s="2" t="s">
        <v>9</v>
      </c>
      <c r="Y1547" s="1">
        <v>110962943.42399998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41" t="s">
        <v>1</v>
      </c>
      <c r="AN1547" s="2" t="s">
        <v>1</v>
      </c>
      <c r="AO1547" s="141" t="s">
        <v>1</v>
      </c>
      <c r="AP1547" s="2" t="s">
        <v>1</v>
      </c>
    </row>
    <row r="1548" spans="1:42" x14ac:dyDescent="0.25">
      <c r="A1548" s="2" t="s">
        <v>942</v>
      </c>
      <c r="B1548" s="47">
        <v>44347</v>
      </c>
      <c r="C1548" s="2" t="s">
        <v>27</v>
      </c>
      <c r="D1548" s="2" t="s">
        <v>24</v>
      </c>
      <c r="E1548" s="2" t="s">
        <v>356</v>
      </c>
      <c r="F1548" s="2" t="s">
        <v>2519</v>
      </c>
      <c r="G1548" s="2" t="s">
        <v>3</v>
      </c>
      <c r="H1548" s="2" t="s">
        <v>3824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1194061740.8799999</v>
      </c>
      <c r="R1548" s="1">
        <v>0</v>
      </c>
      <c r="S1548" s="1">
        <v>764710009.4000001</v>
      </c>
      <c r="T1548" s="1">
        <v>0</v>
      </c>
      <c r="U1548" s="2" t="s">
        <v>0</v>
      </c>
      <c r="V1548" s="1">
        <v>0</v>
      </c>
      <c r="W1548" s="1">
        <v>370130803</v>
      </c>
      <c r="X1548" s="2" t="s">
        <v>0</v>
      </c>
      <c r="Y1548" s="1">
        <v>59220928.479999997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41" t="s">
        <v>1</v>
      </c>
      <c r="AN1548" s="2" t="s">
        <v>1</v>
      </c>
      <c r="AO1548" s="141" t="s">
        <v>1</v>
      </c>
      <c r="AP1548" s="2" t="s">
        <v>1</v>
      </c>
    </row>
    <row r="1549" spans="1:42" ht="15" customHeight="1" x14ac:dyDescent="0.25">
      <c r="A1549" s="2" t="s">
        <v>943</v>
      </c>
      <c r="B1549" s="47">
        <v>44347</v>
      </c>
      <c r="C1549" s="2" t="s">
        <v>6</v>
      </c>
      <c r="D1549" s="2" t="s">
        <v>24</v>
      </c>
      <c r="E1549" s="2" t="s">
        <v>194</v>
      </c>
      <c r="F1549" s="2" t="s">
        <v>990</v>
      </c>
      <c r="G1549" s="2" t="s">
        <v>3</v>
      </c>
      <c r="H1549" s="2" t="s">
        <v>3825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</v>
      </c>
      <c r="P1549" s="2" t="s">
        <v>1</v>
      </c>
      <c r="Q1549" s="1">
        <v>2731952974.4200006</v>
      </c>
      <c r="R1549" s="1">
        <v>0</v>
      </c>
      <c r="S1549" s="1">
        <v>2080907580.2000003</v>
      </c>
      <c r="T1549" s="1">
        <v>0</v>
      </c>
      <c r="U1549" s="2" t="s">
        <v>0</v>
      </c>
      <c r="V1549" s="1">
        <v>0</v>
      </c>
      <c r="W1549" s="1">
        <v>561246029.5</v>
      </c>
      <c r="X1549" s="2" t="s">
        <v>9</v>
      </c>
      <c r="Y1549" s="1">
        <v>89799364.719999999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41" t="s">
        <v>1</v>
      </c>
      <c r="AN1549" s="2" t="s">
        <v>1</v>
      </c>
      <c r="AO1549" s="141" t="s">
        <v>1</v>
      </c>
      <c r="AP1549" s="2" t="s">
        <v>1</v>
      </c>
    </row>
    <row r="1550" spans="1:42" ht="15" customHeight="1" x14ac:dyDescent="0.25">
      <c r="A1550" s="2" t="s">
        <v>944</v>
      </c>
      <c r="B1550" s="47">
        <v>44347</v>
      </c>
      <c r="C1550" s="2" t="s">
        <v>6</v>
      </c>
      <c r="D1550" s="2" t="s">
        <v>24</v>
      </c>
      <c r="E1550" s="2" t="s">
        <v>194</v>
      </c>
      <c r="F1550" s="2" t="s">
        <v>990</v>
      </c>
      <c r="G1550" s="2" t="s">
        <v>3</v>
      </c>
      <c r="H1550" s="2" t="s">
        <v>3826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1033</v>
      </c>
      <c r="P1550" s="2" t="s">
        <v>1034</v>
      </c>
      <c r="Q1550" s="1">
        <v>4882800</v>
      </c>
      <c r="R1550" s="1">
        <v>0</v>
      </c>
      <c r="S1550" s="1">
        <v>4882800</v>
      </c>
      <c r="T1550" s="1">
        <v>0</v>
      </c>
      <c r="U1550" s="2" t="s">
        <v>0</v>
      </c>
      <c r="V1550" s="1">
        <v>0</v>
      </c>
      <c r="W1550" s="1">
        <v>0</v>
      </c>
      <c r="X1550" s="2" t="s">
        <v>0</v>
      </c>
      <c r="Y1550" s="1">
        <v>0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41" t="s">
        <v>1</v>
      </c>
      <c r="AN1550" s="2" t="s">
        <v>1</v>
      </c>
      <c r="AO1550" s="141" t="s">
        <v>1</v>
      </c>
      <c r="AP1550" s="2" t="s">
        <v>1</v>
      </c>
    </row>
    <row r="1551" spans="1:42" ht="15" customHeight="1" x14ac:dyDescent="0.25">
      <c r="A1551" s="2" t="s">
        <v>945</v>
      </c>
      <c r="B1551" s="47">
        <v>44347</v>
      </c>
      <c r="C1551" s="2" t="s">
        <v>6</v>
      </c>
      <c r="D1551" s="2" t="s">
        <v>24</v>
      </c>
      <c r="E1551" s="2" t="s">
        <v>194</v>
      </c>
      <c r="F1551" s="2" t="s">
        <v>990</v>
      </c>
      <c r="G1551" s="2" t="s">
        <v>3</v>
      </c>
      <c r="H1551" s="2" t="s">
        <v>3827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2</v>
      </c>
      <c r="P1551" s="2" t="s">
        <v>1</v>
      </c>
      <c r="Q1551" s="1">
        <v>1122144164.9540002</v>
      </c>
      <c r="R1551" s="1">
        <v>0</v>
      </c>
      <c r="S1551" s="1">
        <v>761521744.55000019</v>
      </c>
      <c r="T1551" s="1">
        <v>0</v>
      </c>
      <c r="U1551" s="2" t="s">
        <v>0</v>
      </c>
      <c r="V1551" s="1">
        <v>0</v>
      </c>
      <c r="W1551" s="1">
        <v>310881396.89999998</v>
      </c>
      <c r="X1551" s="2" t="s">
        <v>0</v>
      </c>
      <c r="Y1551" s="1">
        <v>49741023.504000001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41" t="s">
        <v>1</v>
      </c>
      <c r="AN1551" s="2" t="s">
        <v>1</v>
      </c>
      <c r="AO1551" s="141" t="s">
        <v>1</v>
      </c>
      <c r="AP1551" s="2" t="s">
        <v>1</v>
      </c>
    </row>
    <row r="1552" spans="1:42" ht="15" customHeight="1" x14ac:dyDescent="0.25">
      <c r="A1552" s="2" t="s">
        <v>946</v>
      </c>
      <c r="B1552" s="47">
        <v>44347</v>
      </c>
      <c r="C1552" s="2" t="s">
        <v>6</v>
      </c>
      <c r="D1552" s="2" t="s">
        <v>24</v>
      </c>
      <c r="E1552" s="2" t="s">
        <v>194</v>
      </c>
      <c r="F1552" s="2" t="s">
        <v>990</v>
      </c>
      <c r="G1552" s="2" t="s">
        <v>13</v>
      </c>
      <c r="H1552" s="2" t="s">
        <v>1</v>
      </c>
      <c r="I1552" s="1" t="s">
        <v>3828</v>
      </c>
      <c r="J1552" s="1" t="s">
        <v>1</v>
      </c>
      <c r="K1552" s="1" t="s">
        <v>3829</v>
      </c>
      <c r="L1552" s="1" t="s">
        <v>3807</v>
      </c>
      <c r="M1552" s="1">
        <v>14877641.199999999</v>
      </c>
      <c r="N1552" s="2" t="s">
        <v>12</v>
      </c>
      <c r="O1552" s="2" t="s">
        <v>3830</v>
      </c>
      <c r="P1552" s="2" t="s">
        <v>3831</v>
      </c>
      <c r="Q1552" s="1">
        <v>-14877641.199999999</v>
      </c>
      <c r="R1552" s="1">
        <v>0</v>
      </c>
      <c r="S1552" s="1">
        <v>-12376020</v>
      </c>
      <c r="T1552" s="1">
        <v>0</v>
      </c>
      <c r="U1552" s="2" t="s">
        <v>0</v>
      </c>
      <c r="V1552" s="1">
        <v>0</v>
      </c>
      <c r="W1552" s="1">
        <v>-2156570</v>
      </c>
      <c r="X1552" s="2" t="s">
        <v>9</v>
      </c>
      <c r="Y1552" s="1">
        <v>-345051.2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41" t="s">
        <v>1</v>
      </c>
      <c r="AN1552" s="2" t="s">
        <v>1</v>
      </c>
      <c r="AO1552" s="141" t="s">
        <v>1</v>
      </c>
      <c r="AP1552" s="2" t="s">
        <v>1</v>
      </c>
    </row>
    <row r="1553" spans="1:44" ht="15" customHeight="1" x14ac:dyDescent="0.25">
      <c r="A1553" s="2" t="s">
        <v>947</v>
      </c>
      <c r="B1553" s="47">
        <v>44347</v>
      </c>
      <c r="C1553" s="2" t="s">
        <v>6</v>
      </c>
      <c r="D1553" s="2" t="s">
        <v>22</v>
      </c>
      <c r="E1553" s="2" t="s">
        <v>192</v>
      </c>
      <c r="F1553" s="2" t="s">
        <v>1098</v>
      </c>
      <c r="G1553" s="2" t="s">
        <v>3</v>
      </c>
      <c r="H1553" s="2" t="s">
        <v>3832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2</v>
      </c>
      <c r="P1553" s="2" t="s">
        <v>1</v>
      </c>
      <c r="Q1553" s="1">
        <v>1644750810.7499998</v>
      </c>
      <c r="R1553" s="1">
        <v>0</v>
      </c>
      <c r="S1553" s="1">
        <v>1347675039.8499999</v>
      </c>
      <c r="T1553" s="1">
        <v>0</v>
      </c>
      <c r="U1553" s="2" t="s">
        <v>0</v>
      </c>
      <c r="V1553" s="1">
        <v>0</v>
      </c>
      <c r="W1553" s="1">
        <v>256099802.5</v>
      </c>
      <c r="X1553" s="2" t="s">
        <v>9</v>
      </c>
      <c r="Y1553" s="1">
        <v>40975968.399999999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41" t="s">
        <v>1</v>
      </c>
      <c r="AN1553" s="2" t="s">
        <v>1</v>
      </c>
      <c r="AO1553" s="141" t="s">
        <v>1</v>
      </c>
      <c r="AP1553" s="2" t="s">
        <v>1</v>
      </c>
    </row>
    <row r="1554" spans="1:44" ht="15" customHeight="1" x14ac:dyDescent="0.25">
      <c r="A1554" s="2" t="s">
        <v>948</v>
      </c>
      <c r="B1554" s="47">
        <v>44347</v>
      </c>
      <c r="C1554" s="2" t="s">
        <v>6</v>
      </c>
      <c r="D1554" s="2" t="s">
        <v>22</v>
      </c>
      <c r="E1554" s="2" t="s">
        <v>192</v>
      </c>
      <c r="F1554" s="2" t="s">
        <v>1098</v>
      </c>
      <c r="G1554" s="2" t="s">
        <v>3</v>
      </c>
      <c r="H1554" s="2" t="s">
        <v>3833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3834</v>
      </c>
      <c r="P1554" s="2" t="s">
        <v>3835</v>
      </c>
      <c r="Q1554" s="1">
        <v>7055020</v>
      </c>
      <c r="R1554" s="1">
        <v>0</v>
      </c>
      <c r="S1554" s="1">
        <v>7055020</v>
      </c>
      <c r="T1554" s="1">
        <v>0</v>
      </c>
      <c r="U1554" s="2" t="s">
        <v>0</v>
      </c>
      <c r="V1554" s="1">
        <v>0</v>
      </c>
      <c r="W1554" s="1">
        <v>0</v>
      </c>
      <c r="X1554" s="2" t="s">
        <v>0</v>
      </c>
      <c r="Y1554" s="1">
        <v>0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41" t="s">
        <v>1</v>
      </c>
      <c r="AN1554" s="2" t="s">
        <v>1</v>
      </c>
      <c r="AO1554" s="141" t="s">
        <v>1</v>
      </c>
      <c r="AP1554" s="2" t="s">
        <v>1</v>
      </c>
    </row>
    <row r="1555" spans="1:44" ht="15" customHeight="1" x14ac:dyDescent="0.25">
      <c r="A1555" s="2" t="s">
        <v>949</v>
      </c>
      <c r="B1555" s="47">
        <v>44347</v>
      </c>
      <c r="C1555" s="2" t="s">
        <v>6</v>
      </c>
      <c r="D1555" s="2" t="s">
        <v>22</v>
      </c>
      <c r="E1555" s="2" t="s">
        <v>192</v>
      </c>
      <c r="F1555" s="2" t="s">
        <v>1098</v>
      </c>
      <c r="G1555" s="2" t="s">
        <v>3</v>
      </c>
      <c r="H1555" s="2" t="s">
        <v>3836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44049929.800000004</v>
      </c>
      <c r="R1555" s="1">
        <v>0</v>
      </c>
      <c r="S1555" s="1">
        <v>9216034.6000000015</v>
      </c>
      <c r="T1555" s="1">
        <v>0</v>
      </c>
      <c r="U1555" s="2" t="s">
        <v>0</v>
      </c>
      <c r="V1555" s="1">
        <v>0</v>
      </c>
      <c r="W1555" s="1">
        <v>30029220</v>
      </c>
      <c r="X1555" s="2" t="s">
        <v>0</v>
      </c>
      <c r="Y1555" s="1">
        <v>4804675.2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41" t="s">
        <v>1</v>
      </c>
      <c r="AN1555" s="2" t="s">
        <v>1</v>
      </c>
      <c r="AO1555" s="141" t="s">
        <v>1</v>
      </c>
      <c r="AP1555" s="2" t="s">
        <v>1</v>
      </c>
    </row>
    <row r="1556" spans="1:44" ht="15" customHeight="1" x14ac:dyDescent="0.25">
      <c r="A1556" s="2" t="s">
        <v>950</v>
      </c>
      <c r="B1556" s="47">
        <v>44347</v>
      </c>
      <c r="C1556" s="2" t="s">
        <v>6</v>
      </c>
      <c r="D1556" s="2" t="s">
        <v>22</v>
      </c>
      <c r="E1556" s="2" t="s">
        <v>192</v>
      </c>
      <c r="F1556" s="2" t="s">
        <v>1098</v>
      </c>
      <c r="G1556" s="2" t="s">
        <v>3</v>
      </c>
      <c r="H1556" s="2" t="s">
        <v>3837</v>
      </c>
      <c r="I1556" s="1" t="s">
        <v>1</v>
      </c>
      <c r="J1556" s="1" t="s">
        <v>1</v>
      </c>
      <c r="K1556" s="1" t="s">
        <v>1</v>
      </c>
      <c r="L1556" s="1" t="s">
        <v>1</v>
      </c>
      <c r="M1556" s="1">
        <v>0</v>
      </c>
      <c r="N1556" s="2" t="s">
        <v>1</v>
      </c>
      <c r="O1556" s="2" t="s">
        <v>3039</v>
      </c>
      <c r="P1556" s="2" t="s">
        <v>3040</v>
      </c>
      <c r="Q1556" s="1">
        <v>146992286.41</v>
      </c>
      <c r="R1556" s="1">
        <v>0</v>
      </c>
      <c r="S1556" s="1">
        <v>91803400.25</v>
      </c>
      <c r="T1556" s="1">
        <v>47576626</v>
      </c>
      <c r="U1556" s="2" t="s">
        <v>9</v>
      </c>
      <c r="V1556" s="1">
        <v>7612260.1600000001</v>
      </c>
      <c r="W1556" s="1">
        <v>0</v>
      </c>
      <c r="X1556" s="2" t="s">
        <v>0</v>
      </c>
      <c r="Y1556" s="1">
        <v>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41" t="s">
        <v>1</v>
      </c>
      <c r="AN1556" s="2" t="s">
        <v>1</v>
      </c>
      <c r="AO1556" s="141" t="s">
        <v>1</v>
      </c>
      <c r="AP1556" s="2" t="s">
        <v>1</v>
      </c>
    </row>
    <row r="1557" spans="1:44" ht="15" customHeight="1" x14ac:dyDescent="0.25">
      <c r="A1557" s="2" t="s">
        <v>951</v>
      </c>
      <c r="B1557" s="47">
        <v>44347</v>
      </c>
      <c r="C1557" s="2" t="s">
        <v>6</v>
      </c>
      <c r="D1557" s="2" t="s">
        <v>22</v>
      </c>
      <c r="E1557" s="2" t="s">
        <v>192</v>
      </c>
      <c r="F1557" s="2" t="s">
        <v>1098</v>
      </c>
      <c r="G1557" s="2" t="s">
        <v>3</v>
      </c>
      <c r="H1557" s="2" t="s">
        <v>3838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</v>
      </c>
      <c r="P1557" s="2" t="s">
        <v>1</v>
      </c>
      <c r="Q1557" s="1">
        <v>622749187.85400009</v>
      </c>
      <c r="R1557" s="1">
        <v>0</v>
      </c>
      <c r="S1557" s="1">
        <v>493165516.05000007</v>
      </c>
      <c r="T1557" s="1">
        <v>0</v>
      </c>
      <c r="U1557" s="2" t="s">
        <v>0</v>
      </c>
      <c r="V1557" s="1">
        <v>0</v>
      </c>
      <c r="W1557" s="1">
        <v>111710061.89999999</v>
      </c>
      <c r="X1557" s="2" t="s">
        <v>9</v>
      </c>
      <c r="Y1557" s="1">
        <v>17873609.903999999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41" t="s">
        <v>1</v>
      </c>
      <c r="AN1557" s="2" t="s">
        <v>1</v>
      </c>
      <c r="AO1557" s="141" t="s">
        <v>1</v>
      </c>
      <c r="AP1557" s="2" t="s">
        <v>1</v>
      </c>
    </row>
    <row r="1558" spans="1:44" ht="15" customHeight="1" x14ac:dyDescent="0.25">
      <c r="A1558" s="2" t="s">
        <v>953</v>
      </c>
      <c r="B1558" s="47">
        <v>44347</v>
      </c>
      <c r="C1558" s="2" t="s">
        <v>27</v>
      </c>
      <c r="D1558" s="2" t="s">
        <v>973</v>
      </c>
      <c r="E1558" s="2" t="s">
        <v>985</v>
      </c>
      <c r="F1558" s="2" t="s">
        <v>3839</v>
      </c>
      <c r="G1558" s="2" t="s">
        <v>3</v>
      </c>
      <c r="H1558" s="2" t="s">
        <v>3840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152116193.59999999</v>
      </c>
      <c r="R1558" s="1">
        <v>0</v>
      </c>
      <c r="S1558" s="1">
        <v>61999900</v>
      </c>
      <c r="T1558" s="1">
        <v>0</v>
      </c>
      <c r="U1558" s="2" t="s">
        <v>0</v>
      </c>
      <c r="V1558" s="1">
        <v>0</v>
      </c>
      <c r="W1558" s="1">
        <v>77686460</v>
      </c>
      <c r="X1558" s="2" t="s">
        <v>9</v>
      </c>
      <c r="Y1558" s="1">
        <v>12429833.6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41" t="s">
        <v>1</v>
      </c>
      <c r="AN1558" s="2" t="s">
        <v>1</v>
      </c>
      <c r="AO1558" s="141" t="s">
        <v>1</v>
      </c>
      <c r="AP1558" s="2" t="s">
        <v>1</v>
      </c>
    </row>
    <row r="1559" spans="1:44" ht="15" customHeight="1" x14ac:dyDescent="0.25">
      <c r="A1559" s="2" t="s">
        <v>954</v>
      </c>
      <c r="B1559" s="47">
        <v>44347</v>
      </c>
      <c r="C1559" s="2" t="s">
        <v>6</v>
      </c>
      <c r="D1559" s="2" t="s">
        <v>973</v>
      </c>
      <c r="E1559" s="2" t="s">
        <v>974</v>
      </c>
      <c r="F1559" s="2" t="s">
        <v>1110</v>
      </c>
      <c r="G1559" s="2" t="s">
        <v>3</v>
      </c>
      <c r="H1559" s="2" t="s">
        <v>3841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3348566644.1159992</v>
      </c>
      <c r="R1559" s="1">
        <v>0</v>
      </c>
      <c r="S1559" s="1">
        <v>2372688980.8999996</v>
      </c>
      <c r="T1559" s="1">
        <v>0</v>
      </c>
      <c r="U1559" s="2" t="s">
        <v>0</v>
      </c>
      <c r="V1559" s="1">
        <v>0</v>
      </c>
      <c r="W1559" s="1">
        <v>841273847.60000002</v>
      </c>
      <c r="X1559" s="2" t="s">
        <v>0</v>
      </c>
      <c r="Y1559" s="1">
        <v>134603815.616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41" t="s">
        <v>1</v>
      </c>
      <c r="AN1559" s="2" t="s">
        <v>1</v>
      </c>
      <c r="AO1559" s="141" t="s">
        <v>1</v>
      </c>
      <c r="AP1559" s="2" t="s">
        <v>1</v>
      </c>
    </row>
    <row r="1560" spans="1:44" ht="15" customHeight="1" x14ac:dyDescent="0.25">
      <c r="A1560" s="2" t="s">
        <v>1162</v>
      </c>
      <c r="B1560" s="47">
        <v>44347</v>
      </c>
      <c r="C1560" s="2" t="s">
        <v>6</v>
      </c>
      <c r="D1560" s="2" t="s">
        <v>19</v>
      </c>
      <c r="E1560" s="2" t="s">
        <v>185</v>
      </c>
      <c r="F1560" s="2" t="s">
        <v>1006</v>
      </c>
      <c r="G1560" s="2" t="s">
        <v>3</v>
      </c>
      <c r="H1560" s="2" t="s">
        <v>3842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98</v>
      </c>
      <c r="P1560" s="2" t="s">
        <v>1</v>
      </c>
      <c r="Q1560" s="1">
        <v>0</v>
      </c>
      <c r="R1560" s="1">
        <v>0</v>
      </c>
      <c r="S1560" s="1">
        <v>0</v>
      </c>
      <c r="T1560" s="1">
        <v>0</v>
      </c>
      <c r="U1560" s="2" t="s">
        <v>0</v>
      </c>
      <c r="V1560" s="1">
        <v>0</v>
      </c>
      <c r="W1560" s="1">
        <v>0</v>
      </c>
      <c r="X1560" s="2" t="s">
        <v>9</v>
      </c>
      <c r="Y1560" s="1">
        <v>0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41" t="s">
        <v>1</v>
      </c>
      <c r="AN1560" s="2" t="s">
        <v>1</v>
      </c>
      <c r="AO1560" s="141" t="s">
        <v>1</v>
      </c>
      <c r="AP1560" s="2" t="s">
        <v>1</v>
      </c>
    </row>
    <row r="1561" spans="1:44" ht="15" customHeight="1" x14ac:dyDescent="0.25">
      <c r="A1561" s="2" t="s">
        <v>1164</v>
      </c>
      <c r="B1561" s="47">
        <v>44347</v>
      </c>
      <c r="C1561" s="2" t="s">
        <v>6</v>
      </c>
      <c r="D1561" s="2" t="s">
        <v>17</v>
      </c>
      <c r="E1561" s="2" t="s">
        <v>183</v>
      </c>
      <c r="F1561" s="2" t="s">
        <v>3843</v>
      </c>
      <c r="G1561" s="2" t="s">
        <v>3</v>
      </c>
      <c r="H1561" s="2" t="s">
        <v>3844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98</v>
      </c>
      <c r="P1561" s="2" t="s">
        <v>1</v>
      </c>
      <c r="Q1561" s="1">
        <v>0</v>
      </c>
      <c r="R1561" s="1">
        <v>0</v>
      </c>
      <c r="S1561" s="1">
        <v>0</v>
      </c>
      <c r="T1561" s="1">
        <v>0</v>
      </c>
      <c r="U1561" s="2" t="s">
        <v>0</v>
      </c>
      <c r="V1561" s="1">
        <v>0</v>
      </c>
      <c r="W1561" s="1">
        <v>0</v>
      </c>
      <c r="X1561" s="2" t="s">
        <v>9</v>
      </c>
      <c r="Y1561" s="1">
        <v>0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41" t="s">
        <v>1</v>
      </c>
      <c r="AN1561" s="2" t="s">
        <v>1</v>
      </c>
      <c r="AO1561" s="141" t="s">
        <v>1</v>
      </c>
      <c r="AP1561" s="2" t="s">
        <v>1</v>
      </c>
    </row>
    <row r="1562" spans="1:44" ht="15" customHeight="1" x14ac:dyDescent="0.25">
      <c r="A1562" s="2" t="s">
        <v>1165</v>
      </c>
      <c r="B1562" s="47">
        <v>44347</v>
      </c>
      <c r="C1562" s="2" t="s">
        <v>6</v>
      </c>
      <c r="D1562" s="2" t="s">
        <v>14</v>
      </c>
      <c r="E1562" s="2" t="s">
        <v>181</v>
      </c>
      <c r="F1562" s="2" t="s">
        <v>3845</v>
      </c>
      <c r="G1562" s="2" t="s">
        <v>3</v>
      </c>
      <c r="H1562" s="2" t="s">
        <v>3846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2</v>
      </c>
      <c r="P1562" s="2" t="s">
        <v>1</v>
      </c>
      <c r="Q1562" s="1">
        <v>841235361</v>
      </c>
      <c r="R1562" s="1">
        <v>0</v>
      </c>
      <c r="S1562" s="1">
        <v>804604973.80000007</v>
      </c>
      <c r="T1562" s="1">
        <v>0</v>
      </c>
      <c r="U1562" s="2" t="s">
        <v>0</v>
      </c>
      <c r="V1562" s="1">
        <v>0</v>
      </c>
      <c r="W1562" s="1">
        <v>31577920</v>
      </c>
      <c r="X1562" s="2" t="s">
        <v>0</v>
      </c>
      <c r="Y1562" s="1">
        <v>5052467.2000000002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41" t="s">
        <v>1</v>
      </c>
      <c r="AN1562" s="2" t="s">
        <v>1</v>
      </c>
      <c r="AO1562" s="141" t="s">
        <v>1</v>
      </c>
      <c r="AP1562" s="2" t="s">
        <v>1</v>
      </c>
    </row>
    <row r="1563" spans="1:44" ht="15" customHeight="1" x14ac:dyDescent="0.25">
      <c r="A1563" s="2" t="s">
        <v>1166</v>
      </c>
      <c r="B1563" s="47">
        <v>44347</v>
      </c>
      <c r="C1563" s="2" t="s">
        <v>6</v>
      </c>
      <c r="D1563" s="2" t="s">
        <v>10</v>
      </c>
      <c r="E1563" s="2" t="s">
        <v>178</v>
      </c>
      <c r="F1563" s="2" t="s">
        <v>3847</v>
      </c>
      <c r="G1563" s="2" t="s">
        <v>3</v>
      </c>
      <c r="H1563" s="2" t="s">
        <v>3848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v>110178228.5</v>
      </c>
      <c r="R1563" s="1">
        <v>0</v>
      </c>
      <c r="S1563" s="1">
        <v>62253002.5</v>
      </c>
      <c r="T1563" s="1">
        <v>0</v>
      </c>
      <c r="U1563" s="2" t="s">
        <v>0</v>
      </c>
      <c r="V1563" s="1">
        <v>0</v>
      </c>
      <c r="W1563" s="1">
        <v>41314850</v>
      </c>
      <c r="X1563" s="2" t="s">
        <v>0</v>
      </c>
      <c r="Y1563" s="1">
        <v>6610376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41" t="s">
        <v>1</v>
      </c>
      <c r="AN1563" s="2" t="s">
        <v>1</v>
      </c>
      <c r="AO1563" s="141" t="s">
        <v>1</v>
      </c>
      <c r="AP1563" s="2" t="s">
        <v>1</v>
      </c>
    </row>
    <row r="1564" spans="1:44" ht="15" customHeight="1" x14ac:dyDescent="0.25">
      <c r="A1564" s="2" t="s">
        <v>1167</v>
      </c>
      <c r="B1564" s="47">
        <v>44347</v>
      </c>
      <c r="C1564" s="2" t="s">
        <v>6</v>
      </c>
      <c r="D1564" s="2" t="s">
        <v>278</v>
      </c>
      <c r="E1564" s="2" t="s">
        <v>202</v>
      </c>
      <c r="F1564" s="2" t="s">
        <v>3849</v>
      </c>
      <c r="G1564" s="2" t="s">
        <v>3</v>
      </c>
      <c r="H1564" s="2" t="s">
        <v>3850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538856372.5</v>
      </c>
      <c r="R1564" s="1">
        <v>0</v>
      </c>
      <c r="S1564" s="1">
        <v>481924616.5</v>
      </c>
      <c r="T1564" s="1">
        <v>0</v>
      </c>
      <c r="U1564" s="2" t="s">
        <v>0</v>
      </c>
      <c r="V1564" s="1">
        <v>0</v>
      </c>
      <c r="W1564" s="1">
        <v>49079100</v>
      </c>
      <c r="X1564" s="2" t="s">
        <v>0</v>
      </c>
      <c r="Y1564" s="1">
        <v>7852656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41" t="s">
        <v>1</v>
      </c>
      <c r="AN1564" s="2" t="s">
        <v>1</v>
      </c>
      <c r="AO1564" s="141" t="s">
        <v>1</v>
      </c>
      <c r="AP1564" s="2" t="s">
        <v>1</v>
      </c>
    </row>
    <row r="1565" spans="1:44" ht="15" customHeight="1" x14ac:dyDescent="0.25">
      <c r="A1565" s="2" t="s">
        <v>1168</v>
      </c>
      <c r="B1565" s="47">
        <v>44347</v>
      </c>
      <c r="C1565" s="2" t="s">
        <v>6</v>
      </c>
      <c r="D1565" s="2" t="s">
        <v>7</v>
      </c>
      <c r="E1565" s="2" t="s">
        <v>741</v>
      </c>
      <c r="F1565" s="2" t="s">
        <v>3851</v>
      </c>
      <c r="G1565" s="2" t="s">
        <v>3</v>
      </c>
      <c r="H1565" s="2" t="s">
        <v>3852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433043897.60000002</v>
      </c>
      <c r="R1565" s="1">
        <v>0</v>
      </c>
      <c r="S1565" s="1">
        <v>320862780</v>
      </c>
      <c r="T1565" s="1">
        <v>0</v>
      </c>
      <c r="U1565" s="2" t="s">
        <v>0</v>
      </c>
      <c r="V1565" s="1">
        <v>0</v>
      </c>
      <c r="W1565" s="1">
        <v>96707860</v>
      </c>
      <c r="X1565" s="2" t="s">
        <v>0</v>
      </c>
      <c r="Y1565" s="1">
        <v>15473257.600000001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41" t="s">
        <v>1</v>
      </c>
      <c r="AN1565" s="2" t="s">
        <v>1</v>
      </c>
      <c r="AO1565" s="141" t="s">
        <v>1</v>
      </c>
      <c r="AP1565" s="2" t="s">
        <v>1</v>
      </c>
    </row>
    <row r="1566" spans="1:44" ht="15" customHeight="1" x14ac:dyDescent="0.25">
      <c r="A1566" s="2" t="s">
        <v>1169</v>
      </c>
      <c r="B1566" s="47">
        <v>44347</v>
      </c>
      <c r="C1566" s="2" t="s">
        <v>6</v>
      </c>
      <c r="D1566" s="2" t="s">
        <v>5</v>
      </c>
      <c r="E1566" s="2" t="s">
        <v>175</v>
      </c>
      <c r="F1566" s="2" t="s">
        <v>1372</v>
      </c>
      <c r="G1566" s="2" t="s">
        <v>3</v>
      </c>
      <c r="H1566" s="2" t="s">
        <v>3853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98</v>
      </c>
      <c r="P1566" s="2"/>
      <c r="Q1566" s="1">
        <v>0</v>
      </c>
      <c r="R1566" s="1">
        <v>0</v>
      </c>
      <c r="S1566" s="1">
        <v>0</v>
      </c>
      <c r="T1566" s="1">
        <v>0</v>
      </c>
      <c r="U1566" s="2" t="s">
        <v>0</v>
      </c>
      <c r="V1566" s="1">
        <v>0</v>
      </c>
      <c r="W1566" s="1">
        <v>0</v>
      </c>
      <c r="X1566" s="2" t="s">
        <v>9</v>
      </c>
      <c r="Y1566" s="1">
        <v>0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41" t="s">
        <v>1</v>
      </c>
      <c r="AN1566" s="2" t="s">
        <v>1</v>
      </c>
      <c r="AO1566" s="141" t="s">
        <v>1</v>
      </c>
      <c r="AP1566" s="2" t="s">
        <v>1</v>
      </c>
    </row>
    <row r="1567" spans="1:44" ht="15" customHeight="1" x14ac:dyDescent="0.25">
      <c r="A1567" s="2" t="s">
        <v>1170</v>
      </c>
      <c r="B1567" s="46">
        <v>44347</v>
      </c>
      <c r="C1567" s="2" t="s">
        <v>6</v>
      </c>
      <c r="D1567" s="2" t="s">
        <v>959</v>
      </c>
      <c r="E1567" s="2" t="s">
        <v>873</v>
      </c>
      <c r="F1567" s="59" t="s">
        <v>3854</v>
      </c>
      <c r="G1567" s="2" t="s">
        <v>3</v>
      </c>
      <c r="H1567" s="2" t="s">
        <v>3855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381499658</v>
      </c>
      <c r="R1567" s="1">
        <v>0</v>
      </c>
      <c r="S1567" s="1">
        <v>290134520</v>
      </c>
      <c r="T1567" s="1">
        <v>0</v>
      </c>
      <c r="U1567" s="2" t="s">
        <v>0</v>
      </c>
      <c r="V1567" s="1">
        <v>0</v>
      </c>
      <c r="W1567" s="1">
        <v>78763050</v>
      </c>
      <c r="X1567" s="2" t="s">
        <v>9</v>
      </c>
      <c r="Y1567" s="1">
        <f>+W1567*0.16</f>
        <v>12602088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140"/>
      <c r="AK1567" s="1">
        <v>0</v>
      </c>
      <c r="AL1567" s="1">
        <v>0</v>
      </c>
      <c r="AM1567" s="140"/>
      <c r="AN1567" s="140"/>
      <c r="AO1567" s="140"/>
      <c r="AP1567" s="140"/>
      <c r="AQ1567" s="101"/>
      <c r="AR1567" s="7"/>
    </row>
    <row r="1568" spans="1:44" x14ac:dyDescent="0.25">
      <c r="A1568" s="2"/>
      <c r="B1568" s="47"/>
      <c r="C1568" s="2"/>
      <c r="D1568" s="2"/>
      <c r="E1568" s="2"/>
      <c r="F1568" s="2"/>
      <c r="G1568" s="2"/>
      <c r="H1568" s="2"/>
      <c r="I1568" s="1"/>
      <c r="J1568" s="1"/>
      <c r="K1568" s="1"/>
      <c r="L1568" s="1"/>
      <c r="M1568" s="1"/>
      <c r="N1568" s="2"/>
      <c r="O1568" s="2"/>
      <c r="P1568" s="2"/>
      <c r="Q1568" s="1"/>
      <c r="R1568" s="1"/>
      <c r="S1568" s="1"/>
      <c r="T1568" s="1"/>
      <c r="U1568" s="2"/>
      <c r="V1568" s="1"/>
      <c r="W1568" s="1"/>
      <c r="X1568" s="2"/>
      <c r="Y1568" s="1"/>
      <c r="Z1568" s="3"/>
      <c r="AA1568" s="3"/>
      <c r="AB1568" s="3"/>
      <c r="AC1568" s="3"/>
      <c r="AD1568" s="3"/>
      <c r="AE1568" s="3"/>
    </row>
    <row r="1569" spans="1:31" x14ac:dyDescent="0.25">
      <c r="A1569" s="2"/>
      <c r="B1569" s="47"/>
      <c r="C1569" s="2"/>
      <c r="D1569" s="2"/>
      <c r="E1569" s="2"/>
      <c r="F1569" s="2"/>
      <c r="G1569" s="2"/>
      <c r="H1569" s="2"/>
      <c r="I1569" s="1"/>
      <c r="J1569" s="1"/>
      <c r="K1569" s="1"/>
      <c r="L1569" s="1"/>
      <c r="M1569" s="1"/>
      <c r="N1569" s="2"/>
      <c r="O1569" s="2"/>
      <c r="P1569" s="2"/>
      <c r="Q1569" s="1"/>
      <c r="R1569" s="1"/>
      <c r="S1569" s="1"/>
      <c r="T1569" s="1"/>
      <c r="U1569" s="2"/>
      <c r="V1569" s="1"/>
      <c r="W1569" s="1"/>
      <c r="X1569" s="2"/>
      <c r="Y1569" s="1"/>
      <c r="Z1569" s="3"/>
      <c r="AA1569" s="3"/>
      <c r="AB1569" s="3"/>
      <c r="AC1569" s="3"/>
      <c r="AD1569" s="3"/>
      <c r="AE1569" s="3"/>
    </row>
    <row r="1570" spans="1:31" x14ac:dyDescent="0.25">
      <c r="A1570" s="2"/>
      <c r="B1570" s="47"/>
      <c r="C1570" s="2"/>
      <c r="D1570" s="2"/>
      <c r="E1570" s="2"/>
      <c r="F1570" s="2"/>
      <c r="G1570" s="2"/>
      <c r="H1570" s="2"/>
      <c r="I1570" s="1"/>
      <c r="J1570" s="1"/>
      <c r="K1570" s="1"/>
      <c r="L1570" s="1"/>
      <c r="M1570" s="1"/>
      <c r="N1570" s="2"/>
      <c r="O1570" s="2"/>
      <c r="P1570" s="2"/>
      <c r="Q1570" s="1"/>
      <c r="R1570" s="1"/>
      <c r="S1570" s="1"/>
      <c r="T1570" s="1"/>
      <c r="U1570" s="2"/>
      <c r="V1570" s="1"/>
      <c r="W1570" s="1"/>
      <c r="X1570" s="2"/>
      <c r="Y1570" s="1"/>
      <c r="Z1570" s="3"/>
      <c r="AA1570" s="3"/>
      <c r="AB1570" s="3"/>
      <c r="AC1570" s="3"/>
      <c r="AD1570" s="3"/>
      <c r="AE1570" s="3"/>
    </row>
    <row r="1571" spans="1:31" x14ac:dyDescent="0.25">
      <c r="A1571" s="2"/>
      <c r="B1571" s="47"/>
      <c r="C1571" s="2"/>
      <c r="D1571" s="2"/>
      <c r="E1571" s="2"/>
      <c r="F1571" s="2"/>
      <c r="G1571" s="2"/>
      <c r="H1571" s="2"/>
      <c r="I1571" s="1"/>
      <c r="J1571" s="1"/>
      <c r="K1571" s="1"/>
      <c r="L1571" s="1"/>
      <c r="M1571" s="1"/>
      <c r="N1571" s="2"/>
      <c r="O1571" s="2"/>
      <c r="P1571" s="2"/>
      <c r="Q1571" s="1"/>
      <c r="R1571" s="1"/>
      <c r="S1571" s="1"/>
      <c r="T1571" s="1"/>
      <c r="U1571" s="2"/>
      <c r="V1571" s="1"/>
      <c r="W1571" s="1"/>
      <c r="X1571" s="2"/>
      <c r="Y1571" s="1"/>
      <c r="Z1571" s="3"/>
      <c r="AA1571" s="3"/>
      <c r="AB1571" s="3"/>
      <c r="AC1571" s="3"/>
      <c r="AD1571" s="3"/>
      <c r="AE1571" s="3"/>
    </row>
    <row r="1572" spans="1:31" x14ac:dyDescent="0.25">
      <c r="A1572" s="2"/>
      <c r="B1572" s="47"/>
      <c r="C1572" s="2"/>
      <c r="D1572" s="2"/>
      <c r="E1572" s="2"/>
      <c r="F1572" s="2"/>
      <c r="G1572" s="2"/>
      <c r="H1572" s="2"/>
      <c r="I1572" s="1"/>
      <c r="J1572" s="1"/>
      <c r="K1572" s="1"/>
      <c r="L1572" s="1"/>
      <c r="M1572" s="1"/>
      <c r="N1572" s="2"/>
      <c r="O1572" s="2"/>
      <c r="P1572" s="2"/>
      <c r="Q1572" s="1"/>
      <c r="R1572" s="1"/>
      <c r="S1572" s="1"/>
      <c r="T1572" s="1"/>
      <c r="U1572" s="2"/>
      <c r="V1572" s="1"/>
      <c r="W1572" s="1"/>
      <c r="X1572" s="2"/>
      <c r="Y1572" s="1"/>
      <c r="Z1572" s="3"/>
      <c r="AA1572" s="3"/>
      <c r="AB1572" s="3"/>
      <c r="AC1572" s="3"/>
      <c r="AD1572" s="3"/>
      <c r="AE1572" s="3"/>
    </row>
    <row r="1573" spans="1:31" x14ac:dyDescent="0.25">
      <c r="A1573" s="2"/>
      <c r="B1573" s="47"/>
      <c r="C1573" s="2"/>
      <c r="D1573" s="2"/>
      <c r="E1573" s="2"/>
      <c r="F1573" s="2"/>
      <c r="G1573" s="2"/>
      <c r="H1573" s="2"/>
      <c r="I1573" s="1"/>
      <c r="J1573" s="1"/>
      <c r="K1573" s="1"/>
      <c r="L1573" s="1"/>
      <c r="M1573" s="1"/>
      <c r="N1573" s="2"/>
      <c r="O1573" s="2"/>
      <c r="P1573" s="2"/>
      <c r="Q1573" s="1"/>
      <c r="R1573" s="1"/>
      <c r="S1573" s="1"/>
      <c r="T1573" s="1"/>
      <c r="U1573" s="2"/>
      <c r="V1573" s="1"/>
      <c r="W1573" s="1"/>
      <c r="X1573" s="2"/>
      <c r="Y1573" s="1"/>
      <c r="Z1573" s="3"/>
      <c r="AA1573" s="3"/>
      <c r="AB1573" s="3"/>
      <c r="AC1573" s="3"/>
      <c r="AD1573" s="3"/>
      <c r="AE1573" s="3"/>
    </row>
    <row r="1574" spans="1:31" x14ac:dyDescent="0.25">
      <c r="A1574" s="2"/>
      <c r="B1574" s="47"/>
      <c r="C1574" s="2"/>
      <c r="D1574" s="2"/>
      <c r="E1574" s="2"/>
      <c r="F1574" s="2"/>
      <c r="G1574" s="2"/>
      <c r="H1574" s="2"/>
      <c r="I1574" s="1"/>
      <c r="J1574" s="1"/>
      <c r="K1574" s="1"/>
      <c r="L1574" s="1"/>
      <c r="M1574" s="1"/>
      <c r="N1574" s="2"/>
      <c r="O1574" s="2"/>
      <c r="P1574" s="2"/>
      <c r="Q1574" s="1"/>
      <c r="R1574" s="1"/>
      <c r="S1574" s="1"/>
      <c r="T1574" s="1"/>
      <c r="U1574" s="2"/>
      <c r="V1574" s="1"/>
      <c r="W1574" s="1"/>
      <c r="X1574" s="2"/>
      <c r="Y1574" s="1"/>
      <c r="Z1574" s="3"/>
      <c r="AA1574" s="3"/>
      <c r="AB1574" s="3"/>
      <c r="AC1574" s="3"/>
      <c r="AD1574" s="3"/>
      <c r="AE1574" s="3"/>
    </row>
    <row r="1575" spans="1:31" x14ac:dyDescent="0.25">
      <c r="A1575" s="2"/>
      <c r="B1575" s="47"/>
      <c r="C1575" s="2"/>
      <c r="D1575" s="2"/>
      <c r="E1575" s="2"/>
      <c r="F1575" s="2"/>
      <c r="G1575" s="2"/>
      <c r="H1575" s="2"/>
      <c r="I1575" s="1"/>
      <c r="J1575" s="1"/>
      <c r="K1575" s="1"/>
      <c r="L1575" s="1"/>
      <c r="M1575" s="1"/>
      <c r="N1575" s="2"/>
      <c r="O1575" s="2"/>
      <c r="P1575" s="2"/>
      <c r="Q1575" s="1"/>
      <c r="R1575" s="1"/>
      <c r="S1575" s="1"/>
      <c r="T1575" s="1"/>
      <c r="U1575" s="2"/>
      <c r="V1575" s="1"/>
      <c r="W1575" s="1"/>
      <c r="X1575" s="2"/>
      <c r="Y1575" s="1"/>
      <c r="Z1575" s="3"/>
      <c r="AA1575" s="3"/>
      <c r="AB1575" s="3"/>
      <c r="AC1575" s="3"/>
      <c r="AD1575" s="3"/>
      <c r="AE1575" s="3"/>
    </row>
    <row r="1576" spans="1:31" x14ac:dyDescent="0.25">
      <c r="A1576" s="2"/>
      <c r="B1576" s="47"/>
      <c r="C1576" s="2"/>
      <c r="D1576" s="2"/>
      <c r="E1576" s="2"/>
      <c r="F1576" s="2"/>
      <c r="G1576" s="2"/>
      <c r="H1576" s="2"/>
      <c r="I1576" s="1"/>
      <c r="J1576" s="1"/>
      <c r="K1576" s="1"/>
      <c r="L1576" s="1"/>
      <c r="M1576" s="1"/>
      <c r="N1576" s="2"/>
      <c r="O1576" s="2"/>
      <c r="P1576" s="2"/>
      <c r="Q1576" s="1"/>
      <c r="R1576" s="1"/>
      <c r="S1576" s="1"/>
      <c r="T1576" s="1"/>
      <c r="U1576" s="2"/>
      <c r="V1576" s="1"/>
      <c r="W1576" s="1"/>
      <c r="X1576" s="2"/>
      <c r="Y1576" s="1"/>
      <c r="Z1576" s="3"/>
      <c r="AA1576" s="3"/>
      <c r="AB1576" s="3"/>
      <c r="AC1576" s="3"/>
      <c r="AD1576" s="3"/>
      <c r="AE1576" s="3"/>
    </row>
    <row r="1577" spans="1:31" x14ac:dyDescent="0.25">
      <c r="A1577" s="2"/>
      <c r="B1577" s="47"/>
      <c r="C1577" s="2"/>
      <c r="D1577" s="2"/>
      <c r="E1577" s="2"/>
      <c r="F1577" s="2"/>
      <c r="G1577" s="2"/>
      <c r="H1577" s="2"/>
      <c r="I1577" s="1"/>
      <c r="J1577" s="1"/>
      <c r="K1577" s="1"/>
      <c r="L1577" s="1"/>
      <c r="M1577" s="1"/>
      <c r="N1577" s="2"/>
      <c r="O1577" s="2"/>
      <c r="P1577" s="2"/>
      <c r="Q1577" s="1"/>
      <c r="R1577" s="1"/>
      <c r="S1577" s="1"/>
      <c r="T1577" s="1"/>
      <c r="U1577" s="2"/>
      <c r="V1577" s="1"/>
      <c r="W1577" s="1"/>
      <c r="X1577" s="2"/>
      <c r="Y1577" s="1"/>
      <c r="Z1577" s="3"/>
      <c r="AA1577" s="3"/>
      <c r="AB1577" s="3"/>
      <c r="AC1577" s="3"/>
      <c r="AD1577" s="3"/>
      <c r="AE1577" s="3"/>
    </row>
    <row r="1578" spans="1:31" x14ac:dyDescent="0.25">
      <c r="A1578" s="2"/>
      <c r="B1578" s="47"/>
      <c r="C1578" s="2"/>
      <c r="D1578" s="2"/>
      <c r="E1578" s="2"/>
      <c r="F1578" s="2"/>
      <c r="G1578" s="2"/>
      <c r="H1578" s="2"/>
      <c r="I1578" s="1"/>
      <c r="J1578" s="1"/>
      <c r="K1578" s="1"/>
      <c r="L1578" s="1"/>
      <c r="M1578" s="1"/>
      <c r="N1578" s="2"/>
      <c r="O1578" s="2"/>
      <c r="P1578" s="2"/>
      <c r="Q1578" s="1"/>
      <c r="R1578" s="1"/>
      <c r="S1578" s="1"/>
      <c r="T1578" s="1"/>
      <c r="U1578" s="2"/>
      <c r="V1578" s="1"/>
      <c r="W1578" s="1"/>
      <c r="X1578" s="2"/>
      <c r="Y1578" s="1"/>
      <c r="Z1578" s="3"/>
      <c r="AA1578" s="3"/>
      <c r="AB1578" s="3"/>
      <c r="AC1578" s="3"/>
      <c r="AD1578" s="3"/>
      <c r="AE1578" s="3"/>
    </row>
    <row r="1579" spans="1:31" x14ac:dyDescent="0.25">
      <c r="A1579" s="2"/>
      <c r="B1579" s="47"/>
      <c r="C1579" s="2"/>
      <c r="D1579" s="2"/>
      <c r="E1579" s="2"/>
      <c r="F1579" s="2"/>
      <c r="G1579" s="2"/>
      <c r="H1579" s="2"/>
      <c r="I1579" s="1"/>
      <c r="J1579" s="1"/>
      <c r="K1579" s="1"/>
      <c r="L1579" s="1"/>
      <c r="M1579" s="1"/>
      <c r="N1579" s="2"/>
      <c r="O1579" s="2"/>
      <c r="P1579" s="2"/>
      <c r="Q1579" s="1"/>
      <c r="R1579" s="1"/>
      <c r="S1579" s="1"/>
      <c r="T1579" s="1"/>
      <c r="U1579" s="2"/>
      <c r="V1579" s="1"/>
      <c r="W1579" s="1"/>
      <c r="X1579" s="2"/>
      <c r="Y1579" s="1"/>
      <c r="Z1579" s="3"/>
      <c r="AA1579" s="3"/>
      <c r="AB1579" s="3"/>
      <c r="AC1579" s="3"/>
      <c r="AD1579" s="3"/>
      <c r="AE1579" s="3"/>
    </row>
    <row r="1580" spans="1:31" x14ac:dyDescent="0.25">
      <c r="A1580" s="2"/>
      <c r="B1580" s="47"/>
      <c r="C1580" s="2"/>
      <c r="D1580" s="2"/>
      <c r="E1580" s="2"/>
      <c r="F1580" s="2"/>
      <c r="G1580" s="2"/>
      <c r="H1580" s="2"/>
      <c r="I1580" s="1"/>
      <c r="J1580" s="1"/>
      <c r="K1580" s="1"/>
      <c r="L1580" s="1"/>
      <c r="M1580" s="1"/>
      <c r="N1580" s="2"/>
      <c r="O1580" s="2"/>
      <c r="P1580" s="2"/>
      <c r="Q1580" s="1"/>
      <c r="R1580" s="1"/>
      <c r="S1580" s="1"/>
      <c r="T1580" s="1"/>
      <c r="U1580" s="2"/>
      <c r="V1580" s="1"/>
      <c r="W1580" s="1"/>
      <c r="X1580" s="2"/>
      <c r="Y1580" s="1"/>
      <c r="Z1580" s="3"/>
      <c r="AA1580" s="3"/>
      <c r="AB1580" s="3"/>
      <c r="AC1580" s="3"/>
      <c r="AD1580" s="3"/>
      <c r="AE1580" s="3"/>
    </row>
    <row r="1581" spans="1:31" x14ac:dyDescent="0.25">
      <c r="A1581" s="2"/>
      <c r="B1581" s="46"/>
      <c r="C1581" s="2"/>
      <c r="D1581" s="2"/>
      <c r="E1581" s="2"/>
      <c r="F1581" s="59"/>
      <c r="G1581" s="2"/>
      <c r="H1581" s="2"/>
      <c r="I1581" s="2"/>
      <c r="J1581" s="1"/>
      <c r="K1581" s="1"/>
      <c r="L1581" s="1"/>
      <c r="M1581" s="1"/>
      <c r="N1581" s="2"/>
      <c r="O1581" s="2"/>
      <c r="P1581" s="2"/>
      <c r="Q1581" s="1"/>
      <c r="R1581" s="1"/>
      <c r="S1581" s="1"/>
      <c r="T1581" s="1"/>
      <c r="U1581" s="2"/>
      <c r="V1581" s="1"/>
      <c r="W1581" s="1"/>
      <c r="X1581" s="2"/>
      <c r="Y1581" s="1"/>
      <c r="Z1581" s="3"/>
      <c r="AA1581" s="3"/>
      <c r="AB1581" s="3"/>
      <c r="AC1581" s="3"/>
      <c r="AD1581" s="3"/>
      <c r="AE1581" s="3"/>
    </row>
    <row r="1582" spans="1:31" x14ac:dyDescent="0.25">
      <c r="A1582" s="2"/>
      <c r="B1582" s="46"/>
      <c r="C1582" s="2"/>
      <c r="D1582" s="2"/>
      <c r="E1582" s="2"/>
      <c r="F1582" s="59"/>
      <c r="G1582" s="2"/>
      <c r="H1582" s="2"/>
      <c r="I1582" s="2"/>
      <c r="J1582" s="1"/>
      <c r="K1582" s="1"/>
      <c r="L1582" s="1"/>
      <c r="M1582" s="1"/>
      <c r="N1582" s="2"/>
      <c r="O1582" s="2"/>
      <c r="P1582" s="2"/>
      <c r="Q1582" s="1"/>
      <c r="R1582" s="1"/>
      <c r="S1582" s="1"/>
      <c r="T1582" s="1"/>
      <c r="U1582" s="2"/>
      <c r="V1582" s="1"/>
      <c r="W1582" s="1"/>
      <c r="X1582" s="2"/>
      <c r="Y1582" s="1"/>
      <c r="Z1582" s="3"/>
      <c r="AA1582" s="3"/>
      <c r="AB1582" s="3"/>
      <c r="AC1582" s="3"/>
      <c r="AD1582" s="3"/>
      <c r="AE1582" s="3"/>
    </row>
    <row r="1583" spans="1:31" x14ac:dyDescent="0.25">
      <c r="A1583" s="2"/>
      <c r="B1583" s="47"/>
      <c r="C1583" s="2"/>
      <c r="D1583" s="2"/>
      <c r="E1583" s="2"/>
      <c r="F1583" s="2"/>
      <c r="G1583" s="2"/>
      <c r="H1583" s="2"/>
      <c r="I1583" s="1"/>
      <c r="J1583" s="1"/>
      <c r="K1583" s="1"/>
      <c r="L1583" s="1"/>
      <c r="M1583" s="1"/>
      <c r="N1583" s="2"/>
      <c r="O1583" s="2"/>
      <c r="P1583" s="2"/>
      <c r="Q1583" s="1"/>
      <c r="R1583" s="1"/>
      <c r="S1583" s="1"/>
      <c r="T1583" s="1"/>
      <c r="U1583" s="2"/>
      <c r="V1583" s="1"/>
      <c r="W1583" s="1"/>
      <c r="X1583" s="2"/>
      <c r="Y1583" s="1"/>
      <c r="Z1583" s="3"/>
      <c r="AA1583" s="3"/>
      <c r="AB1583" s="3"/>
      <c r="AC1583" s="3"/>
      <c r="AD1583" s="3"/>
      <c r="AE1583" s="3"/>
    </row>
    <row r="1584" spans="1:31" x14ac:dyDescent="0.25">
      <c r="A1584" s="2"/>
      <c r="B1584" s="47"/>
      <c r="C1584" s="2"/>
      <c r="D1584" s="2"/>
      <c r="E1584" s="2"/>
      <c r="F1584" s="2"/>
      <c r="G1584" s="2"/>
      <c r="H1584" s="2"/>
      <c r="I1584" s="1"/>
      <c r="J1584" s="1"/>
      <c r="K1584" s="1"/>
      <c r="L1584" s="1"/>
      <c r="M1584" s="1"/>
      <c r="N1584" s="2"/>
      <c r="O1584" s="2"/>
      <c r="P1584" s="2"/>
      <c r="Q1584" s="1"/>
      <c r="R1584" s="1"/>
      <c r="S1584" s="1"/>
      <c r="T1584" s="1"/>
      <c r="U1584" s="2"/>
      <c r="V1584" s="1"/>
      <c r="W1584" s="1"/>
      <c r="X1584" s="2"/>
      <c r="Y1584" s="1"/>
      <c r="Z1584" s="3"/>
      <c r="AA1584" s="3"/>
      <c r="AB1584" s="3"/>
      <c r="AC1584" s="3"/>
      <c r="AD1584" s="3"/>
      <c r="AE1584" s="3"/>
    </row>
    <row r="1585" spans="1:31" x14ac:dyDescent="0.25">
      <c r="A1585" s="2"/>
      <c r="B1585" s="47"/>
      <c r="C1585" s="2"/>
      <c r="D1585" s="2"/>
      <c r="E1585" s="2"/>
      <c r="F1585" s="2"/>
      <c r="G1585" s="2"/>
      <c r="H1585" s="2"/>
      <c r="I1585" s="1"/>
      <c r="J1585" s="1"/>
      <c r="K1585" s="1"/>
      <c r="L1585" s="1"/>
      <c r="M1585" s="1"/>
      <c r="N1585" s="2"/>
      <c r="O1585" s="2"/>
      <c r="P1585" s="2"/>
      <c r="Q1585" s="1"/>
      <c r="R1585" s="1"/>
      <c r="S1585" s="1"/>
      <c r="T1585" s="1"/>
      <c r="U1585" s="2"/>
      <c r="V1585" s="1"/>
      <c r="W1585" s="1"/>
      <c r="X1585" s="2"/>
      <c r="Y1585" s="1"/>
      <c r="Z1585" s="3"/>
      <c r="AA1585" s="3"/>
      <c r="AB1585" s="3"/>
      <c r="AC1585" s="3"/>
      <c r="AD1585" s="3"/>
      <c r="AE1585" s="3"/>
    </row>
    <row r="1586" spans="1:31" x14ac:dyDescent="0.25">
      <c r="A1586" s="2"/>
      <c r="B1586" s="47"/>
      <c r="C1586" s="2"/>
      <c r="D1586" s="2"/>
      <c r="E1586" s="2"/>
      <c r="F1586" s="2"/>
      <c r="G1586" s="2"/>
      <c r="H1586" s="2"/>
      <c r="I1586" s="1"/>
      <c r="J1586" s="1"/>
      <c r="K1586" s="1"/>
      <c r="L1586" s="1"/>
      <c r="M1586" s="1"/>
      <c r="N1586" s="2"/>
      <c r="O1586" s="2"/>
      <c r="P1586" s="2"/>
      <c r="Q1586" s="1"/>
      <c r="R1586" s="1"/>
      <c r="S1586" s="1"/>
      <c r="T1586" s="1"/>
      <c r="U1586" s="2"/>
      <c r="V1586" s="1"/>
      <c r="W1586" s="1"/>
      <c r="X1586" s="2"/>
      <c r="Y1586" s="1"/>
      <c r="Z1586" s="3"/>
      <c r="AA1586" s="3"/>
      <c r="AB1586" s="3"/>
      <c r="AC1586" s="3"/>
      <c r="AD1586" s="3"/>
      <c r="AE1586" s="3"/>
    </row>
    <row r="1587" spans="1:31" x14ac:dyDescent="0.25">
      <c r="A1587" s="2"/>
      <c r="B1587" s="47"/>
      <c r="C1587" s="2"/>
      <c r="D1587" s="2"/>
      <c r="E1587" s="2"/>
      <c r="F1587" s="2"/>
      <c r="G1587" s="2"/>
      <c r="H1587" s="2"/>
      <c r="I1587" s="1"/>
      <c r="J1587" s="1"/>
      <c r="K1587" s="1"/>
      <c r="L1587" s="1"/>
      <c r="M1587" s="1"/>
      <c r="N1587" s="2"/>
      <c r="O1587" s="2"/>
      <c r="P1587" s="2"/>
      <c r="Q1587" s="1"/>
      <c r="R1587" s="1"/>
      <c r="S1587" s="1"/>
      <c r="T1587" s="1"/>
      <c r="U1587" s="2"/>
      <c r="V1587" s="1"/>
      <c r="W1587" s="1"/>
      <c r="X1587" s="2"/>
      <c r="Y1587" s="1"/>
      <c r="Z1587" s="3"/>
      <c r="AA1587" s="3"/>
      <c r="AB1587" s="3"/>
      <c r="AC1587" s="3"/>
      <c r="AD1587" s="3"/>
      <c r="AE1587" s="3"/>
    </row>
    <row r="1588" spans="1:31" x14ac:dyDescent="0.25">
      <c r="A1588" s="2"/>
      <c r="B1588" s="47"/>
      <c r="C1588" s="2"/>
      <c r="D1588" s="2"/>
      <c r="E1588" s="2"/>
      <c r="F1588" s="2"/>
      <c r="G1588" s="2"/>
      <c r="H1588" s="2"/>
      <c r="I1588" s="1"/>
      <c r="J1588" s="1"/>
      <c r="K1588" s="1"/>
      <c r="L1588" s="1"/>
      <c r="M1588" s="1"/>
      <c r="N1588" s="2"/>
      <c r="O1588" s="2"/>
      <c r="P1588" s="2"/>
      <c r="Q1588" s="1"/>
      <c r="R1588" s="1"/>
      <c r="S1588" s="1"/>
      <c r="T1588" s="1"/>
      <c r="U1588" s="2"/>
      <c r="V1588" s="1"/>
      <c r="W1588" s="1"/>
      <c r="X1588" s="2"/>
      <c r="Y1588" s="1"/>
      <c r="Z1588" s="3"/>
      <c r="AA1588" s="3"/>
      <c r="AB1588" s="3"/>
      <c r="AC1588" s="3"/>
      <c r="AD1588" s="3"/>
      <c r="AE1588" s="3"/>
    </row>
    <row r="1589" spans="1:31" x14ac:dyDescent="0.25">
      <c r="A1589" s="2"/>
      <c r="B1589" s="47"/>
      <c r="C1589" s="2"/>
      <c r="D1589" s="2"/>
      <c r="E1589" s="2"/>
      <c r="F1589" s="2"/>
      <c r="G1589" s="2"/>
      <c r="H1589" s="2"/>
      <c r="I1589" s="1"/>
      <c r="J1589" s="1"/>
      <c r="K1589" s="1"/>
      <c r="L1589" s="1"/>
      <c r="M1589" s="1"/>
      <c r="N1589" s="2"/>
      <c r="O1589" s="2"/>
      <c r="P1589" s="2"/>
      <c r="Q1589" s="1"/>
      <c r="R1589" s="1"/>
      <c r="S1589" s="1"/>
      <c r="T1589" s="1"/>
      <c r="U1589" s="2"/>
      <c r="V1589" s="1"/>
      <c r="W1589" s="1"/>
      <c r="X1589" s="2"/>
      <c r="Y1589" s="1"/>
      <c r="Z1589" s="3"/>
      <c r="AA1589" s="3"/>
      <c r="AB1589" s="3"/>
      <c r="AC1589" s="3"/>
      <c r="AD1589" s="3"/>
      <c r="AE1589" s="3"/>
    </row>
    <row r="1590" spans="1:31" x14ac:dyDescent="0.25">
      <c r="A1590" s="2"/>
      <c r="B1590" s="47"/>
      <c r="C1590" s="2"/>
      <c r="D1590" s="2"/>
      <c r="E1590" s="2"/>
      <c r="F1590" s="2"/>
      <c r="G1590" s="2"/>
      <c r="H1590" s="2"/>
      <c r="I1590" s="1"/>
      <c r="J1590" s="1"/>
      <c r="K1590" s="1"/>
      <c r="L1590" s="1"/>
      <c r="M1590" s="1"/>
      <c r="N1590" s="2"/>
      <c r="O1590" s="2"/>
      <c r="P1590" s="2"/>
      <c r="Q1590" s="1"/>
      <c r="R1590" s="1"/>
      <c r="S1590" s="1"/>
      <c r="T1590" s="1"/>
      <c r="U1590" s="2"/>
      <c r="V1590" s="1"/>
      <c r="W1590" s="1"/>
      <c r="X1590" s="2"/>
      <c r="Y1590" s="1"/>
      <c r="Z1590" s="3"/>
      <c r="AA1590" s="3"/>
      <c r="AB1590" s="3"/>
      <c r="AC1590" s="3"/>
      <c r="AD1590" s="3"/>
      <c r="AE1590" s="3"/>
    </row>
    <row r="1591" spans="1:31" x14ac:dyDescent="0.25">
      <c r="A1591" s="2"/>
      <c r="B1591" s="47"/>
      <c r="C1591" s="2"/>
      <c r="D1591" s="2"/>
      <c r="E1591" s="2"/>
      <c r="F1591" s="2"/>
      <c r="G1591" s="2"/>
      <c r="H1591" s="2"/>
      <c r="I1591" s="1"/>
      <c r="J1591" s="1"/>
      <c r="K1591" s="1"/>
      <c r="L1591" s="1"/>
      <c r="M1591" s="1"/>
      <c r="N1591" s="2"/>
      <c r="O1591" s="2"/>
      <c r="P1591" s="2"/>
      <c r="Q1591" s="1"/>
      <c r="R1591" s="1"/>
      <c r="S1591" s="1"/>
      <c r="T1591" s="1"/>
      <c r="U1591" s="2"/>
      <c r="V1591" s="1"/>
      <c r="W1591" s="1"/>
      <c r="X1591" s="2"/>
      <c r="Y1591" s="1"/>
      <c r="Z1591" s="3"/>
      <c r="AA1591" s="3"/>
      <c r="AB1591" s="3"/>
      <c r="AC1591" s="3"/>
      <c r="AD1591" s="3"/>
      <c r="AE1591" s="3"/>
    </row>
    <row r="1592" spans="1:31" x14ac:dyDescent="0.25">
      <c r="A1592" s="2"/>
      <c r="B1592" s="47"/>
      <c r="C1592" s="2"/>
      <c r="D1592" s="2"/>
      <c r="E1592" s="2"/>
      <c r="F1592" s="2"/>
      <c r="G1592" s="2"/>
      <c r="H1592" s="2"/>
      <c r="I1592" s="1"/>
      <c r="J1592" s="1"/>
      <c r="K1592" s="1"/>
      <c r="L1592" s="1"/>
      <c r="M1592" s="1"/>
      <c r="N1592" s="2"/>
      <c r="O1592" s="2"/>
      <c r="P1592" s="2"/>
      <c r="Q1592" s="1"/>
      <c r="R1592" s="1"/>
      <c r="S1592" s="1"/>
      <c r="T1592" s="1"/>
      <c r="U1592" s="2"/>
      <c r="V1592" s="1"/>
      <c r="W1592" s="1"/>
      <c r="X1592" s="2"/>
      <c r="Y1592" s="1"/>
      <c r="Z1592" s="3"/>
      <c r="AA1592" s="3"/>
      <c r="AB1592" s="3"/>
      <c r="AC1592" s="3"/>
      <c r="AD1592" s="3"/>
      <c r="AE1592" s="3"/>
    </row>
    <row r="1593" spans="1:31" x14ac:dyDescent="0.25">
      <c r="A1593" s="2"/>
      <c r="B1593" s="47"/>
      <c r="C1593" s="2"/>
      <c r="D1593" s="2"/>
      <c r="E1593" s="2"/>
      <c r="F1593" s="2"/>
      <c r="G1593" s="2"/>
      <c r="H1593" s="2"/>
      <c r="I1593" s="1"/>
      <c r="J1593" s="1"/>
      <c r="K1593" s="1"/>
      <c r="L1593" s="1"/>
      <c r="M1593" s="1"/>
      <c r="N1593" s="2"/>
      <c r="O1593" s="2"/>
      <c r="P1593" s="2"/>
      <c r="Q1593" s="1"/>
      <c r="R1593" s="1"/>
      <c r="S1593" s="1"/>
      <c r="T1593" s="1"/>
      <c r="U1593" s="2"/>
      <c r="V1593" s="1"/>
      <c r="W1593" s="1"/>
      <c r="X1593" s="2"/>
      <c r="Y1593" s="1"/>
      <c r="Z1593" s="3"/>
      <c r="AA1593" s="3"/>
      <c r="AB1593" s="3"/>
      <c r="AC1593" s="3"/>
      <c r="AD1593" s="3"/>
      <c r="AE1593" s="3"/>
    </row>
    <row r="1594" spans="1:31" x14ac:dyDescent="0.25">
      <c r="A1594" s="2"/>
      <c r="B1594" s="47"/>
      <c r="C1594" s="2"/>
      <c r="D1594" s="2"/>
      <c r="E1594" s="2"/>
      <c r="F1594" s="2"/>
      <c r="G1594" s="2"/>
      <c r="H1594" s="2"/>
      <c r="I1594" s="1"/>
      <c r="J1594" s="1"/>
      <c r="K1594" s="1"/>
      <c r="L1594" s="1"/>
      <c r="M1594" s="1"/>
      <c r="N1594" s="2"/>
      <c r="O1594" s="2"/>
      <c r="P1594" s="2"/>
      <c r="Q1594" s="1"/>
      <c r="R1594" s="1"/>
      <c r="S1594" s="1"/>
      <c r="T1594" s="1"/>
      <c r="U1594" s="2"/>
      <c r="V1594" s="1"/>
      <c r="W1594" s="1"/>
      <c r="X1594" s="2"/>
      <c r="Y1594" s="1"/>
      <c r="Z1594" s="3"/>
      <c r="AA1594" s="3"/>
      <c r="AB1594" s="3"/>
      <c r="AC1594" s="3"/>
      <c r="AD1594" s="3"/>
      <c r="AE1594" s="3"/>
    </row>
    <row r="1595" spans="1:31" x14ac:dyDescent="0.25">
      <c r="A1595" s="2"/>
      <c r="B1595" s="47"/>
      <c r="C1595" s="2"/>
      <c r="D1595" s="2"/>
      <c r="E1595" s="2"/>
      <c r="F1595" s="2"/>
      <c r="G1595" s="2"/>
      <c r="H1595" s="2"/>
      <c r="I1595" s="1"/>
      <c r="J1595" s="1"/>
      <c r="K1595" s="1"/>
      <c r="L1595" s="1"/>
      <c r="M1595" s="1"/>
      <c r="N1595" s="2"/>
      <c r="O1595" s="2"/>
      <c r="P1595" s="2"/>
      <c r="Q1595" s="1"/>
      <c r="R1595" s="1"/>
      <c r="S1595" s="1"/>
      <c r="T1595" s="1"/>
      <c r="U1595" s="2"/>
      <c r="V1595" s="1"/>
      <c r="W1595" s="1"/>
      <c r="X1595" s="2"/>
      <c r="Y1595" s="1"/>
      <c r="Z1595" s="3"/>
      <c r="AA1595" s="3"/>
      <c r="AB1595" s="3"/>
      <c r="AC1595" s="3"/>
      <c r="AD1595" s="3"/>
      <c r="AE1595" s="3"/>
    </row>
    <row r="1596" spans="1:31" x14ac:dyDescent="0.25">
      <c r="A1596" s="2"/>
      <c r="B1596" s="47"/>
      <c r="C1596" s="2"/>
      <c r="D1596" s="2"/>
      <c r="E1596" s="2"/>
      <c r="F1596" s="2"/>
      <c r="G1596" s="2"/>
      <c r="H1596" s="2"/>
      <c r="I1596" s="1"/>
      <c r="J1596" s="1"/>
      <c r="K1596" s="1"/>
      <c r="L1596" s="1"/>
      <c r="M1596" s="1"/>
      <c r="N1596" s="2"/>
      <c r="O1596" s="2"/>
      <c r="P1596" s="2"/>
      <c r="Q1596" s="1"/>
      <c r="R1596" s="1"/>
      <c r="S1596" s="1"/>
      <c r="T1596" s="1"/>
      <c r="U1596" s="2"/>
      <c r="V1596" s="1"/>
      <c r="W1596" s="1"/>
      <c r="X1596" s="2"/>
      <c r="Y1596" s="1"/>
      <c r="Z1596" s="3"/>
      <c r="AA1596" s="3"/>
      <c r="AB1596" s="3"/>
      <c r="AC1596" s="3"/>
      <c r="AD1596" s="3"/>
      <c r="AE1596" s="3"/>
    </row>
    <row r="1597" spans="1:31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1"/>
      <c r="R1597" s="1"/>
      <c r="S1597" s="1"/>
      <c r="T1597" s="1"/>
      <c r="U1597" s="2"/>
      <c r="V1597" s="1"/>
      <c r="W1597" s="1"/>
      <c r="X1597" s="2"/>
      <c r="Y1597" s="1"/>
      <c r="Z1597" s="3"/>
      <c r="AA1597" s="3"/>
      <c r="AB1597" s="3"/>
      <c r="AC1597" s="3"/>
      <c r="AD1597" s="3"/>
      <c r="AE1597" s="3"/>
    </row>
    <row r="1598" spans="1:31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1"/>
      <c r="R1598" s="1"/>
      <c r="S1598" s="1"/>
      <c r="T1598" s="1"/>
      <c r="U1598" s="2"/>
      <c r="V1598" s="1"/>
      <c r="W1598" s="1"/>
      <c r="X1598" s="2"/>
      <c r="Y1598" s="1"/>
      <c r="Z1598" s="3"/>
      <c r="AA1598" s="3"/>
      <c r="AB1598" s="3"/>
      <c r="AC1598" s="3"/>
      <c r="AD1598" s="3"/>
      <c r="AE1598" s="3"/>
    </row>
    <row r="1599" spans="1:31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1"/>
      <c r="R1599" s="1"/>
      <c r="S1599" s="1"/>
      <c r="T1599" s="1"/>
      <c r="U1599" s="2"/>
      <c r="V1599" s="1"/>
      <c r="W1599" s="1"/>
      <c r="X1599" s="2"/>
      <c r="Y1599" s="1"/>
      <c r="Z1599" s="3"/>
      <c r="AA1599" s="3"/>
      <c r="AB1599" s="3"/>
      <c r="AC1599" s="3"/>
      <c r="AD1599" s="3"/>
      <c r="AE1599" s="3"/>
    </row>
    <row r="1600" spans="1:31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1"/>
      <c r="R1600" s="1"/>
      <c r="S1600" s="1"/>
      <c r="T1600" s="1"/>
      <c r="U1600" s="2"/>
      <c r="V1600" s="1"/>
      <c r="W1600" s="1"/>
      <c r="X1600" s="2"/>
      <c r="Y1600" s="1"/>
      <c r="Z1600" s="3"/>
      <c r="AA1600" s="3"/>
      <c r="AB1600" s="3"/>
      <c r="AC1600" s="3"/>
      <c r="AD1600" s="3"/>
      <c r="AE1600" s="3"/>
    </row>
    <row r="1601" spans="1:3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1"/>
      <c r="R1601" s="1"/>
      <c r="S1601" s="1"/>
      <c r="T1601" s="1"/>
      <c r="U1601" s="2"/>
      <c r="V1601" s="1"/>
      <c r="W1601" s="1"/>
      <c r="X1601" s="2"/>
      <c r="Y1601" s="1"/>
      <c r="Z1601" s="3"/>
      <c r="AA1601" s="3"/>
      <c r="AB1601" s="3"/>
      <c r="AC1601" s="3"/>
      <c r="AD1601" s="3"/>
      <c r="AE1601" s="3"/>
    </row>
    <row r="1602" spans="1:3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1"/>
      <c r="R1602" s="1"/>
      <c r="S1602" s="1"/>
      <c r="T1602" s="1"/>
      <c r="U1602" s="2"/>
      <c r="V1602" s="1"/>
      <c r="W1602" s="1"/>
      <c r="X1602" s="2"/>
      <c r="Y1602" s="1"/>
      <c r="Z1602" s="3"/>
      <c r="AA1602" s="3"/>
      <c r="AB1602" s="3"/>
      <c r="AC1602" s="3"/>
      <c r="AD1602" s="3"/>
      <c r="AE1602" s="3"/>
    </row>
    <row r="1603" spans="1:3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1"/>
      <c r="R1603" s="1"/>
      <c r="S1603" s="1"/>
      <c r="T1603" s="1"/>
      <c r="U1603" s="2"/>
      <c r="V1603" s="1"/>
      <c r="W1603" s="1"/>
      <c r="X1603" s="2"/>
      <c r="Y1603" s="1"/>
      <c r="Z1603" s="3"/>
      <c r="AA1603" s="3"/>
      <c r="AB1603" s="3"/>
      <c r="AC1603" s="3"/>
      <c r="AD1603" s="3"/>
      <c r="AE1603" s="3"/>
    </row>
    <row r="1604" spans="1:3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1"/>
      <c r="R1604" s="1"/>
      <c r="S1604" s="1"/>
      <c r="T1604" s="1"/>
      <c r="U1604" s="2"/>
      <c r="V1604" s="1"/>
      <c r="W1604" s="1"/>
      <c r="X1604" s="2"/>
      <c r="Y1604" s="1"/>
      <c r="Z1604" s="3"/>
      <c r="AA1604" s="3"/>
      <c r="AB1604" s="3"/>
      <c r="AC1604" s="3"/>
      <c r="AD1604" s="3"/>
      <c r="AE1604" s="3"/>
    </row>
    <row r="1605" spans="1:31" x14ac:dyDescent="0.25">
      <c r="A1605" s="2"/>
      <c r="B1605" s="47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1"/>
      <c r="R1605" s="1"/>
      <c r="S1605" s="1"/>
      <c r="T1605" s="1"/>
      <c r="U1605" s="2"/>
      <c r="V1605" s="1"/>
      <c r="W1605" s="1"/>
      <c r="X1605" s="2"/>
      <c r="Y1605" s="1"/>
      <c r="Z1605" s="3"/>
      <c r="AA1605" s="3"/>
      <c r="AB1605" s="3"/>
      <c r="AC1605" s="3"/>
      <c r="AD1605" s="3"/>
      <c r="AE1605" s="3"/>
    </row>
    <row r="1606" spans="1:31" x14ac:dyDescent="0.25">
      <c r="A1606" s="2"/>
      <c r="B1606" s="47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1"/>
      <c r="R1606" s="1"/>
      <c r="S1606" s="1"/>
      <c r="T1606" s="1"/>
      <c r="U1606" s="2"/>
      <c r="V1606" s="1"/>
      <c r="W1606" s="1"/>
      <c r="X1606" s="2"/>
      <c r="Y1606" s="1"/>
      <c r="Z1606" s="3"/>
      <c r="AA1606" s="3"/>
      <c r="AB1606" s="3"/>
      <c r="AC1606" s="3"/>
      <c r="AD1606" s="3"/>
      <c r="AE1606" s="3"/>
    </row>
    <row r="1607" spans="1:31" x14ac:dyDescent="0.25">
      <c r="A1607" s="2"/>
      <c r="B1607" s="47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1"/>
      <c r="R1607" s="1"/>
      <c r="S1607" s="1"/>
      <c r="T1607" s="1"/>
      <c r="U1607" s="2"/>
      <c r="V1607" s="1"/>
      <c r="W1607" s="1"/>
      <c r="X1607" s="2"/>
      <c r="Y1607" s="1"/>
      <c r="Z1607" s="3"/>
      <c r="AA1607" s="3"/>
      <c r="AB1607" s="3"/>
      <c r="AC1607" s="3"/>
      <c r="AD1607" s="3"/>
      <c r="AE1607" s="3"/>
    </row>
    <row r="1608" spans="1:3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1"/>
      <c r="R1608" s="1"/>
      <c r="S1608" s="1"/>
      <c r="T1608" s="1"/>
      <c r="U1608" s="2"/>
      <c r="V1608" s="1"/>
      <c r="W1608" s="1"/>
      <c r="X1608" s="2"/>
      <c r="Y1608" s="1"/>
      <c r="Z1608" s="3"/>
      <c r="AA1608" s="3"/>
      <c r="AB1608" s="3"/>
      <c r="AC1608" s="3"/>
      <c r="AD1608" s="3"/>
      <c r="AE1608" s="3"/>
    </row>
    <row r="1609" spans="1:3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1"/>
      <c r="R1609" s="1"/>
      <c r="S1609" s="1"/>
      <c r="T1609" s="1"/>
      <c r="U1609" s="2"/>
      <c r="V1609" s="1"/>
      <c r="W1609" s="1"/>
      <c r="X1609" s="2"/>
      <c r="Y1609" s="1"/>
      <c r="Z1609" s="3"/>
      <c r="AA1609" s="3"/>
      <c r="AB1609" s="3"/>
      <c r="AC1609" s="3"/>
      <c r="AD1609" s="3"/>
      <c r="AE1609" s="3"/>
    </row>
    <row r="1610" spans="1:3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1"/>
      <c r="R1610" s="1"/>
      <c r="S1610" s="1"/>
      <c r="T1610" s="1"/>
      <c r="U1610" s="2"/>
      <c r="V1610" s="1"/>
      <c r="W1610" s="1"/>
      <c r="X1610" s="2"/>
      <c r="Y1610" s="1"/>
      <c r="Z1610" s="3"/>
      <c r="AA1610" s="3"/>
      <c r="AB1610" s="3"/>
      <c r="AC1610" s="3"/>
      <c r="AD1610" s="3"/>
      <c r="AE1610" s="3"/>
    </row>
    <row r="1611" spans="1:3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1"/>
      <c r="R1611" s="1"/>
      <c r="S1611" s="1"/>
      <c r="T1611" s="1"/>
      <c r="U1611" s="2"/>
      <c r="V1611" s="1"/>
      <c r="W1611" s="1"/>
      <c r="X1611" s="2"/>
      <c r="Y1611" s="1"/>
      <c r="Z1611" s="3"/>
      <c r="AA1611" s="3"/>
      <c r="AB1611" s="3"/>
      <c r="AC1611" s="3"/>
      <c r="AD1611" s="3"/>
      <c r="AE1611" s="3"/>
    </row>
    <row r="1612" spans="1:3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1"/>
      <c r="R1612" s="1"/>
      <c r="S1612" s="1"/>
      <c r="T1612" s="1"/>
      <c r="U1612" s="2"/>
      <c r="V1612" s="1"/>
      <c r="W1612" s="1"/>
      <c r="X1612" s="2"/>
      <c r="Y1612" s="1"/>
      <c r="Z1612" s="3"/>
      <c r="AA1612" s="3"/>
      <c r="AB1612" s="3"/>
      <c r="AC1612" s="3"/>
      <c r="AD1612" s="3"/>
      <c r="AE1612" s="3"/>
    </row>
    <row r="1613" spans="1:3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1"/>
      <c r="R1613" s="1"/>
      <c r="S1613" s="1"/>
      <c r="T1613" s="1"/>
      <c r="U1613" s="2"/>
      <c r="V1613" s="1"/>
      <c r="W1613" s="1"/>
      <c r="X1613" s="2"/>
      <c r="Y1613" s="1"/>
      <c r="Z1613" s="3"/>
      <c r="AA1613" s="3"/>
      <c r="AB1613" s="3"/>
      <c r="AC1613" s="3"/>
      <c r="AD1613" s="3"/>
      <c r="AE1613" s="3"/>
    </row>
    <row r="1614" spans="1:3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1"/>
      <c r="R1614" s="1"/>
      <c r="S1614" s="1"/>
      <c r="T1614" s="1"/>
      <c r="U1614" s="2"/>
      <c r="V1614" s="1"/>
      <c r="W1614" s="1"/>
      <c r="X1614" s="2"/>
      <c r="Y1614" s="1"/>
      <c r="Z1614" s="3"/>
      <c r="AA1614" s="3"/>
      <c r="AB1614" s="3"/>
      <c r="AC1614" s="3"/>
      <c r="AD1614" s="3"/>
      <c r="AE1614" s="3"/>
    </row>
    <row r="1615" spans="1:3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1"/>
      <c r="R1615" s="1"/>
      <c r="S1615" s="1"/>
      <c r="T1615" s="1"/>
      <c r="U1615" s="2"/>
      <c r="V1615" s="1"/>
      <c r="W1615" s="1"/>
      <c r="X1615" s="2"/>
      <c r="Y1615" s="1"/>
      <c r="Z1615" s="3"/>
      <c r="AA1615" s="3"/>
      <c r="AB1615" s="3"/>
      <c r="AC1615" s="3"/>
      <c r="AD1615" s="3"/>
      <c r="AE1615" s="3"/>
    </row>
    <row r="1616" spans="1:31" x14ac:dyDescent="0.25">
      <c r="A1616" s="2"/>
      <c r="B1616" s="46"/>
      <c r="C1616" s="2"/>
      <c r="D1616" s="2"/>
      <c r="E1616" s="2"/>
      <c r="F1616" s="59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1"/>
      <c r="R1616" s="1"/>
      <c r="S1616" s="1"/>
      <c r="T1616" s="1"/>
      <c r="U1616" s="2"/>
      <c r="V1616" s="1"/>
      <c r="W1616" s="1"/>
      <c r="X1616" s="2"/>
      <c r="Y1616" s="1"/>
      <c r="Z1616" s="3"/>
      <c r="AA1616" s="3"/>
      <c r="AB1616" s="3"/>
      <c r="AC1616" s="3"/>
      <c r="AD1616" s="3"/>
      <c r="AE1616" s="3"/>
    </row>
    <row r="1617" spans="1:31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1"/>
      <c r="R1617" s="1"/>
      <c r="S1617" s="1"/>
      <c r="T1617" s="1"/>
      <c r="U1617" s="2"/>
      <c r="V1617" s="1"/>
      <c r="W1617" s="1"/>
      <c r="X1617" s="2"/>
      <c r="Y1617" s="1"/>
      <c r="Z1617" s="3"/>
      <c r="AA1617" s="3"/>
      <c r="AB1617" s="3"/>
      <c r="AC1617" s="3"/>
      <c r="AD1617" s="3"/>
      <c r="AE1617" s="3"/>
    </row>
    <row r="1618" spans="1:31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1"/>
      <c r="R1618" s="1"/>
      <c r="S1618" s="1"/>
      <c r="T1618" s="1"/>
      <c r="U1618" s="2"/>
      <c r="V1618" s="1"/>
      <c r="W1618" s="1"/>
      <c r="X1618" s="2"/>
      <c r="Y1618" s="1"/>
      <c r="Z1618" s="3"/>
      <c r="AA1618" s="3"/>
      <c r="AB1618" s="3"/>
      <c r="AC1618" s="3"/>
      <c r="AD1618" s="3"/>
      <c r="AE1618" s="3"/>
    </row>
    <row r="1619" spans="1:31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1"/>
      <c r="R1619" s="1"/>
      <c r="S1619" s="1"/>
      <c r="T1619" s="1"/>
      <c r="U1619" s="2"/>
      <c r="V1619" s="1"/>
      <c r="W1619" s="1"/>
      <c r="X1619" s="2"/>
      <c r="Y1619" s="1"/>
      <c r="Z1619" s="3"/>
      <c r="AA1619" s="3"/>
      <c r="AB1619" s="3"/>
      <c r="AC1619" s="3"/>
      <c r="AD1619" s="3"/>
      <c r="AE1619" s="3"/>
    </row>
    <row r="1620" spans="1:31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1"/>
      <c r="R1620" s="1"/>
      <c r="S1620" s="1"/>
      <c r="T1620" s="1"/>
      <c r="U1620" s="2"/>
      <c r="V1620" s="1"/>
      <c r="W1620" s="1"/>
      <c r="X1620" s="2"/>
      <c r="Y1620" s="1"/>
      <c r="Z1620" s="3"/>
      <c r="AA1620" s="3"/>
      <c r="AB1620" s="3"/>
      <c r="AC1620" s="3"/>
      <c r="AD1620" s="3"/>
      <c r="AE1620" s="3"/>
    </row>
    <row r="1621" spans="1:31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1"/>
      <c r="R1621" s="1"/>
      <c r="S1621" s="1"/>
      <c r="T1621" s="1"/>
      <c r="U1621" s="2"/>
      <c r="V1621" s="1"/>
      <c r="W1621" s="1"/>
      <c r="X1621" s="2"/>
      <c r="Y1621" s="1"/>
      <c r="Z1621" s="3"/>
      <c r="AA1621" s="3"/>
      <c r="AB1621" s="3"/>
      <c r="AC1621" s="3"/>
      <c r="AD1621" s="3"/>
      <c r="AE1621" s="3"/>
    </row>
    <row r="1622" spans="1:31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1"/>
      <c r="R1622" s="1"/>
      <c r="S1622" s="1"/>
      <c r="T1622" s="1"/>
      <c r="U1622" s="2"/>
      <c r="V1622" s="1"/>
      <c r="W1622" s="1"/>
      <c r="X1622" s="2"/>
      <c r="Y1622" s="1"/>
      <c r="Z1622" s="3"/>
      <c r="AA1622" s="3"/>
      <c r="AB1622" s="3"/>
      <c r="AC1622" s="3"/>
      <c r="AD1622" s="3"/>
      <c r="AE1622" s="3"/>
    </row>
    <row r="1623" spans="1:31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1"/>
      <c r="R1623" s="1"/>
      <c r="S1623" s="1"/>
      <c r="T1623" s="1"/>
      <c r="U1623" s="2"/>
      <c r="V1623" s="1"/>
      <c r="W1623" s="1"/>
      <c r="X1623" s="2"/>
      <c r="Y1623" s="1"/>
      <c r="Z1623" s="3"/>
      <c r="AA1623" s="3"/>
      <c r="AB1623" s="3"/>
      <c r="AC1623" s="3"/>
      <c r="AD1623" s="3"/>
      <c r="AE1623" s="3"/>
    </row>
    <row r="1624" spans="1:31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1"/>
      <c r="R1624" s="1"/>
      <c r="S1624" s="1"/>
      <c r="T1624" s="1"/>
      <c r="U1624" s="2"/>
      <c r="V1624" s="1"/>
      <c r="W1624" s="1"/>
      <c r="X1624" s="2"/>
      <c r="Y1624" s="1"/>
      <c r="Z1624" s="3"/>
      <c r="AA1624" s="3"/>
      <c r="AB1624" s="3"/>
      <c r="AC1624" s="3"/>
      <c r="AD1624" s="3"/>
      <c r="AE1624" s="3"/>
    </row>
    <row r="1625" spans="1:31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1"/>
      <c r="R1625" s="1"/>
      <c r="S1625" s="1"/>
      <c r="T1625" s="1"/>
      <c r="U1625" s="2"/>
      <c r="V1625" s="1"/>
      <c r="W1625" s="1"/>
      <c r="X1625" s="2"/>
      <c r="Y1625" s="1"/>
      <c r="Z1625" s="3"/>
      <c r="AA1625" s="3"/>
      <c r="AB1625" s="3"/>
      <c r="AC1625" s="3"/>
      <c r="AD1625" s="3"/>
      <c r="AE1625" s="3"/>
    </row>
    <row r="1626" spans="1:31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1"/>
      <c r="R1626" s="1"/>
      <c r="S1626" s="1"/>
      <c r="T1626" s="1"/>
      <c r="U1626" s="2"/>
      <c r="V1626" s="1"/>
      <c r="W1626" s="1"/>
      <c r="X1626" s="2"/>
      <c r="Y1626" s="1"/>
      <c r="Z1626" s="3"/>
      <c r="AA1626" s="3"/>
      <c r="AB1626" s="3"/>
      <c r="AC1626" s="3"/>
      <c r="AD1626" s="3"/>
      <c r="AE1626" s="3"/>
    </row>
    <row r="1627" spans="1:31" x14ac:dyDescent="0.25">
      <c r="A1627" s="2"/>
      <c r="B1627" s="46"/>
      <c r="C1627" s="2"/>
      <c r="D1627" s="2"/>
      <c r="E1627" s="2"/>
      <c r="F1627" s="59"/>
      <c r="G1627" s="2"/>
      <c r="H1627" s="2"/>
      <c r="I1627" s="2"/>
      <c r="J1627" s="1"/>
      <c r="K1627" s="1"/>
      <c r="L1627" s="1"/>
      <c r="M1627" s="1"/>
      <c r="N1627" s="2"/>
      <c r="O1627" s="2"/>
      <c r="P1627" s="2"/>
      <c r="Q1627" s="1"/>
      <c r="R1627" s="1"/>
      <c r="S1627" s="1"/>
      <c r="T1627" s="1"/>
      <c r="U1627" s="2"/>
      <c r="V1627" s="1"/>
      <c r="W1627" s="1"/>
      <c r="X1627" s="2"/>
      <c r="Y1627" s="1"/>
      <c r="Z1627" s="3"/>
      <c r="AA1627" s="3"/>
      <c r="AB1627" s="3"/>
      <c r="AC1627" s="3"/>
      <c r="AD1627" s="3"/>
      <c r="AE1627" s="3"/>
    </row>
    <row r="1628" spans="1:31" x14ac:dyDescent="0.25">
      <c r="A1628" s="2"/>
      <c r="B1628" s="46"/>
      <c r="C1628" s="2"/>
      <c r="D1628" s="2"/>
      <c r="E1628" s="2"/>
      <c r="F1628" s="59"/>
      <c r="G1628" s="2"/>
      <c r="H1628" s="2"/>
      <c r="I1628" s="2"/>
      <c r="J1628" s="1"/>
      <c r="K1628" s="1"/>
      <c r="L1628" s="1"/>
      <c r="M1628" s="1"/>
      <c r="N1628" s="2"/>
      <c r="O1628" s="2"/>
      <c r="P1628" s="2"/>
      <c r="Q1628" s="1"/>
      <c r="R1628" s="1"/>
      <c r="S1628" s="1"/>
      <c r="T1628" s="1"/>
      <c r="U1628" s="2"/>
      <c r="V1628" s="1"/>
      <c r="W1628" s="1"/>
      <c r="X1628" s="2"/>
      <c r="Y1628" s="1"/>
      <c r="Z1628" s="3"/>
      <c r="AA1628" s="3"/>
      <c r="AB1628" s="3"/>
      <c r="AC1628" s="3"/>
      <c r="AD1628" s="3"/>
      <c r="AE1628" s="3"/>
    </row>
    <row r="1629" spans="1:31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1"/>
      <c r="R1629" s="1"/>
      <c r="S1629" s="1"/>
      <c r="T1629" s="1"/>
      <c r="U1629" s="2"/>
      <c r="V1629" s="1"/>
      <c r="W1629" s="1"/>
      <c r="X1629" s="2"/>
      <c r="Y1629" s="1"/>
      <c r="Z1629" s="3"/>
      <c r="AA1629" s="3"/>
      <c r="AB1629" s="3"/>
      <c r="AC1629" s="3"/>
      <c r="AD1629" s="3"/>
      <c r="AE1629" s="3"/>
    </row>
    <row r="1630" spans="1:31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1"/>
      <c r="R1630" s="1"/>
      <c r="S1630" s="1"/>
      <c r="T1630" s="1"/>
      <c r="U1630" s="2"/>
      <c r="V1630" s="1"/>
      <c r="W1630" s="1"/>
      <c r="X1630" s="2"/>
      <c r="Y1630" s="1"/>
      <c r="Z1630" s="3"/>
      <c r="AA1630" s="3"/>
      <c r="AB1630" s="3"/>
      <c r="AC1630" s="3"/>
      <c r="AD1630" s="3"/>
      <c r="AE1630" s="3"/>
    </row>
    <row r="1631" spans="1:31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1"/>
      <c r="R1631" s="1"/>
      <c r="S1631" s="1"/>
      <c r="T1631" s="1"/>
      <c r="U1631" s="2"/>
      <c r="V1631" s="1"/>
      <c r="W1631" s="1"/>
      <c r="X1631" s="2"/>
      <c r="Y1631" s="1"/>
      <c r="Z1631" s="3"/>
      <c r="AA1631" s="3"/>
      <c r="AB1631" s="3"/>
      <c r="AC1631" s="3"/>
      <c r="AD1631" s="3"/>
      <c r="AE1631" s="3"/>
    </row>
    <row r="1632" spans="1:31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1"/>
      <c r="R1632" s="1"/>
      <c r="S1632" s="1"/>
      <c r="T1632" s="1"/>
      <c r="U1632" s="2"/>
      <c r="V1632" s="1"/>
      <c r="W1632" s="1"/>
      <c r="X1632" s="2"/>
      <c r="Y1632" s="1"/>
      <c r="Z1632" s="3"/>
      <c r="AA1632" s="3"/>
      <c r="AB1632" s="3"/>
      <c r="AC1632" s="3"/>
      <c r="AD1632" s="3"/>
      <c r="AE1632" s="3"/>
    </row>
    <row r="1633" spans="1:31" x14ac:dyDescent="0.25">
      <c r="A1633" s="2"/>
      <c r="B1633" s="47"/>
      <c r="C1633" s="2"/>
      <c r="D1633" s="2"/>
      <c r="E1633" s="2"/>
      <c r="F1633" s="2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1"/>
      <c r="R1633" s="1"/>
      <c r="S1633" s="1"/>
      <c r="T1633" s="1"/>
      <c r="U1633" s="2"/>
      <c r="V1633" s="1"/>
      <c r="W1633" s="1"/>
      <c r="X1633" s="2"/>
      <c r="Y1633" s="1"/>
      <c r="Z1633" s="3"/>
      <c r="AA1633" s="3"/>
      <c r="AB1633" s="3"/>
      <c r="AC1633" s="3"/>
      <c r="AD1633" s="3"/>
      <c r="AE1633" s="3"/>
    </row>
    <row r="1634" spans="1:3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1"/>
      <c r="R1634" s="1"/>
      <c r="S1634" s="1"/>
      <c r="T1634" s="1"/>
      <c r="U1634" s="2"/>
      <c r="V1634" s="1"/>
      <c r="W1634" s="1"/>
      <c r="X1634" s="2"/>
      <c r="Y1634" s="1"/>
      <c r="Z1634" s="3"/>
      <c r="AA1634" s="3"/>
      <c r="AB1634" s="3"/>
      <c r="AC1634" s="3"/>
      <c r="AD1634" s="3"/>
      <c r="AE1634" s="3"/>
    </row>
    <row r="1635" spans="1:3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1"/>
      <c r="R1635" s="1"/>
      <c r="S1635" s="1"/>
      <c r="T1635" s="1"/>
      <c r="U1635" s="2"/>
      <c r="V1635" s="1"/>
      <c r="W1635" s="1"/>
      <c r="X1635" s="2"/>
      <c r="Y1635" s="1"/>
      <c r="Z1635" s="3"/>
      <c r="AA1635" s="3"/>
      <c r="AB1635" s="3"/>
      <c r="AC1635" s="3"/>
      <c r="AD1635" s="3"/>
      <c r="AE1635" s="3"/>
    </row>
    <row r="1636" spans="1:3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1"/>
      <c r="R1636" s="1"/>
      <c r="S1636" s="1"/>
      <c r="T1636" s="1"/>
      <c r="U1636" s="2"/>
      <c r="V1636" s="1"/>
      <c r="W1636" s="1"/>
      <c r="X1636" s="2"/>
      <c r="Y1636" s="1"/>
      <c r="Z1636" s="3"/>
      <c r="AA1636" s="3"/>
      <c r="AB1636" s="3"/>
      <c r="AC1636" s="3"/>
      <c r="AD1636" s="3"/>
      <c r="AE1636" s="3"/>
    </row>
    <row r="1637" spans="1:3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1"/>
      <c r="R1637" s="1"/>
      <c r="S1637" s="1"/>
      <c r="T1637" s="1"/>
      <c r="U1637" s="2"/>
      <c r="V1637" s="1"/>
      <c r="W1637" s="1"/>
      <c r="X1637" s="2"/>
      <c r="Y1637" s="1"/>
      <c r="Z1637" s="3"/>
      <c r="AA1637" s="3"/>
      <c r="AB1637" s="3"/>
      <c r="AC1637" s="3"/>
      <c r="AD1637" s="3"/>
      <c r="AE1637" s="3"/>
    </row>
    <row r="1638" spans="1:3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1"/>
      <c r="R1638" s="1"/>
      <c r="S1638" s="1"/>
      <c r="T1638" s="1"/>
      <c r="U1638" s="2"/>
      <c r="V1638" s="1"/>
      <c r="W1638" s="1"/>
      <c r="X1638" s="2"/>
      <c r="Y1638" s="1"/>
      <c r="Z1638" s="3"/>
      <c r="AA1638" s="3"/>
      <c r="AB1638" s="3"/>
      <c r="AC1638" s="3"/>
      <c r="AD1638" s="3"/>
      <c r="AE1638" s="3"/>
    </row>
    <row r="1639" spans="1:3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1"/>
      <c r="R1639" s="1"/>
      <c r="S1639" s="1"/>
      <c r="T1639" s="1"/>
      <c r="U1639" s="2"/>
      <c r="V1639" s="1"/>
      <c r="W1639" s="1"/>
      <c r="X1639" s="2"/>
      <c r="Y1639" s="1"/>
      <c r="Z1639" s="3"/>
      <c r="AA1639" s="3"/>
      <c r="AB1639" s="3"/>
      <c r="AC1639" s="3"/>
      <c r="AD1639" s="3"/>
      <c r="AE1639" s="3"/>
    </row>
    <row r="1640" spans="1:3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1"/>
      <c r="R1640" s="1"/>
      <c r="S1640" s="1"/>
      <c r="T1640" s="1"/>
      <c r="U1640" s="2"/>
      <c r="V1640" s="1"/>
      <c r="W1640" s="1"/>
      <c r="X1640" s="2"/>
      <c r="Y1640" s="1"/>
      <c r="Z1640" s="3"/>
      <c r="AA1640" s="3"/>
      <c r="AB1640" s="3"/>
      <c r="AC1640" s="3"/>
      <c r="AD1640" s="3"/>
      <c r="AE1640" s="3"/>
    </row>
    <row r="1641" spans="1:3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1"/>
      <c r="R1641" s="1"/>
      <c r="S1641" s="1"/>
      <c r="T1641" s="1"/>
      <c r="U1641" s="2"/>
      <c r="V1641" s="1"/>
      <c r="W1641" s="1"/>
      <c r="X1641" s="2"/>
      <c r="Y1641" s="1"/>
      <c r="Z1641" s="3"/>
      <c r="AA1641" s="3"/>
      <c r="AB1641" s="3"/>
      <c r="AC1641" s="3"/>
      <c r="AD1641" s="3"/>
      <c r="AE1641" s="3"/>
    </row>
    <row r="1642" spans="1:3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1"/>
      <c r="R1642" s="1"/>
      <c r="S1642" s="1"/>
      <c r="T1642" s="1"/>
      <c r="U1642" s="2"/>
      <c r="V1642" s="1"/>
      <c r="W1642" s="1"/>
      <c r="X1642" s="2"/>
      <c r="Y1642" s="1"/>
      <c r="Z1642" s="3"/>
      <c r="AA1642" s="3"/>
      <c r="AB1642" s="3"/>
      <c r="AC1642" s="3"/>
      <c r="AD1642" s="3"/>
      <c r="AE1642" s="3"/>
    </row>
    <row r="1643" spans="1:3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1"/>
      <c r="R1643" s="1"/>
      <c r="S1643" s="1"/>
      <c r="T1643" s="1"/>
      <c r="U1643" s="2"/>
      <c r="V1643" s="1"/>
      <c r="W1643" s="1"/>
      <c r="X1643" s="2"/>
      <c r="Y1643" s="1"/>
      <c r="Z1643" s="3"/>
      <c r="AA1643" s="3"/>
      <c r="AB1643" s="3"/>
      <c r="AC1643" s="3"/>
      <c r="AD1643" s="3"/>
      <c r="AE1643" s="3"/>
    </row>
    <row r="1644" spans="1:3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1"/>
      <c r="R1644" s="1"/>
      <c r="S1644" s="1"/>
      <c r="T1644" s="1"/>
      <c r="U1644" s="2"/>
      <c r="V1644" s="1"/>
      <c r="W1644" s="1"/>
      <c r="X1644" s="2"/>
      <c r="Y1644" s="1"/>
      <c r="Z1644" s="3"/>
      <c r="AA1644" s="3"/>
      <c r="AB1644" s="3"/>
      <c r="AC1644" s="3"/>
      <c r="AD1644" s="3"/>
      <c r="AE1644" s="3"/>
    </row>
    <row r="1645" spans="1:3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1"/>
      <c r="R1645" s="1"/>
      <c r="S1645" s="1"/>
      <c r="T1645" s="1"/>
      <c r="U1645" s="2"/>
      <c r="V1645" s="1"/>
      <c r="W1645" s="1"/>
      <c r="X1645" s="2"/>
      <c r="Y1645" s="1"/>
      <c r="Z1645" s="3"/>
      <c r="AA1645" s="3"/>
      <c r="AB1645" s="3"/>
      <c r="AC1645" s="3"/>
      <c r="AD1645" s="3"/>
      <c r="AE1645" s="3"/>
    </row>
    <row r="1646" spans="1:3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1"/>
      <c r="R1646" s="1"/>
      <c r="S1646" s="1"/>
      <c r="T1646" s="1"/>
      <c r="U1646" s="2"/>
      <c r="V1646" s="1"/>
      <c r="W1646" s="1"/>
      <c r="X1646" s="2"/>
      <c r="Y1646" s="1"/>
      <c r="Z1646" s="3"/>
      <c r="AA1646" s="3"/>
      <c r="AB1646" s="3"/>
      <c r="AC1646" s="3"/>
      <c r="AD1646" s="3"/>
      <c r="AE1646" s="3"/>
    </row>
    <row r="1647" spans="1:31" x14ac:dyDescent="0.25">
      <c r="A1647" s="2"/>
      <c r="B1647" s="47"/>
      <c r="C1647" s="2"/>
      <c r="D1647" s="2"/>
      <c r="E1647" s="2"/>
      <c r="F1647" s="2"/>
      <c r="G1647" s="2"/>
      <c r="H1647" s="2"/>
      <c r="I1647" s="1"/>
      <c r="J1647" s="1"/>
      <c r="K1647" s="1"/>
      <c r="L1647" s="1"/>
      <c r="M1647" s="1"/>
      <c r="N1647" s="2"/>
      <c r="O1647" s="2"/>
      <c r="P1647" s="2"/>
      <c r="Q1647" s="1"/>
      <c r="R1647" s="1"/>
      <c r="S1647" s="1"/>
      <c r="T1647" s="1"/>
      <c r="U1647" s="2"/>
      <c r="V1647" s="1"/>
      <c r="W1647" s="1"/>
      <c r="X1647" s="2"/>
      <c r="Y1647" s="1"/>
      <c r="Z1647" s="3"/>
      <c r="AA1647" s="3"/>
      <c r="AB1647" s="3"/>
      <c r="AC1647" s="3"/>
      <c r="AD1647" s="3"/>
      <c r="AE1647" s="3"/>
    </row>
    <row r="1648" spans="1:31" x14ac:dyDescent="0.25">
      <c r="A1648" s="2"/>
      <c r="B1648" s="47"/>
      <c r="C1648" s="2"/>
      <c r="D1648" s="2"/>
      <c r="E1648" s="2"/>
      <c r="F1648" s="2"/>
      <c r="G1648" s="2"/>
      <c r="H1648" s="2"/>
      <c r="I1648" s="1"/>
      <c r="J1648" s="1"/>
      <c r="K1648" s="1"/>
      <c r="L1648" s="1"/>
      <c r="M1648" s="1"/>
      <c r="N1648" s="2"/>
      <c r="O1648" s="2"/>
      <c r="P1648" s="2"/>
      <c r="Q1648" s="1"/>
      <c r="R1648" s="1"/>
      <c r="S1648" s="1"/>
      <c r="T1648" s="1"/>
      <c r="U1648" s="2"/>
      <c r="V1648" s="1"/>
      <c r="W1648" s="1"/>
      <c r="X1648" s="2"/>
      <c r="Y1648" s="1"/>
      <c r="Z1648" s="3"/>
      <c r="AA1648" s="3"/>
      <c r="AB1648" s="3"/>
      <c r="AC1648" s="3"/>
      <c r="AD1648" s="3"/>
      <c r="AE1648" s="3"/>
    </row>
    <row r="1649" spans="1:3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1"/>
      <c r="R1649" s="1"/>
      <c r="S1649" s="1"/>
      <c r="T1649" s="1"/>
      <c r="U1649" s="2"/>
      <c r="V1649" s="1"/>
      <c r="W1649" s="1"/>
      <c r="X1649" s="2"/>
      <c r="Y1649" s="1"/>
      <c r="Z1649" s="3"/>
      <c r="AA1649" s="3"/>
      <c r="AB1649" s="3"/>
      <c r="AC1649" s="3"/>
      <c r="AD1649" s="3"/>
      <c r="AE1649" s="3"/>
    </row>
    <row r="1650" spans="1:3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1"/>
      <c r="R1650" s="1"/>
      <c r="S1650" s="1"/>
      <c r="T1650" s="1"/>
      <c r="U1650" s="2"/>
      <c r="V1650" s="1"/>
      <c r="W1650" s="1"/>
      <c r="X1650" s="2"/>
      <c r="Y1650" s="1"/>
      <c r="Z1650" s="3"/>
      <c r="AA1650" s="3"/>
      <c r="AB1650" s="3"/>
      <c r="AC1650" s="3"/>
      <c r="AD1650" s="3"/>
      <c r="AE1650" s="3"/>
    </row>
    <row r="1651" spans="1:3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1"/>
      <c r="R1651" s="1"/>
      <c r="S1651" s="1"/>
      <c r="T1651" s="1"/>
      <c r="U1651" s="2"/>
      <c r="V1651" s="1"/>
      <c r="W1651" s="1"/>
      <c r="X1651" s="2"/>
      <c r="Y1651" s="1"/>
      <c r="Z1651" s="3"/>
      <c r="AA1651" s="3"/>
      <c r="AB1651" s="3"/>
      <c r="AC1651" s="3"/>
      <c r="AD1651" s="3"/>
      <c r="AE1651" s="3"/>
    </row>
    <row r="1652" spans="1:3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1"/>
      <c r="R1652" s="1"/>
      <c r="S1652" s="1"/>
      <c r="T1652" s="1"/>
      <c r="U1652" s="2"/>
      <c r="V1652" s="1"/>
      <c r="W1652" s="1"/>
      <c r="X1652" s="2"/>
      <c r="Y1652" s="1"/>
      <c r="Z1652" s="3"/>
      <c r="AA1652" s="3"/>
      <c r="AB1652" s="3"/>
      <c r="AC1652" s="3"/>
      <c r="AD1652" s="3"/>
      <c r="AE1652" s="3"/>
    </row>
    <row r="1653" spans="1:3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1"/>
      <c r="R1653" s="1"/>
      <c r="S1653" s="1"/>
      <c r="T1653" s="1"/>
      <c r="U1653" s="2"/>
      <c r="V1653" s="1"/>
      <c r="W1653" s="1"/>
      <c r="X1653" s="2"/>
      <c r="Y1653" s="1"/>
      <c r="Z1653" s="3"/>
      <c r="AA1653" s="3"/>
      <c r="AB1653" s="3"/>
      <c r="AC1653" s="3"/>
      <c r="AD1653" s="3"/>
      <c r="AE1653" s="3"/>
    </row>
    <row r="1654" spans="1:3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1"/>
      <c r="R1654" s="1"/>
      <c r="S1654" s="1"/>
      <c r="T1654" s="1"/>
      <c r="U1654" s="2"/>
      <c r="V1654" s="1"/>
      <c r="W1654" s="1"/>
      <c r="X1654" s="2"/>
      <c r="Y1654" s="1"/>
      <c r="Z1654" s="3"/>
      <c r="AA1654" s="3"/>
      <c r="AB1654" s="3"/>
      <c r="AC1654" s="3"/>
      <c r="AD1654" s="3"/>
      <c r="AE1654" s="3"/>
    </row>
    <row r="1655" spans="1:3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1"/>
      <c r="R1655" s="1"/>
      <c r="S1655" s="1"/>
      <c r="T1655" s="1"/>
      <c r="U1655" s="2"/>
      <c r="V1655" s="1"/>
      <c r="W1655" s="1"/>
      <c r="X1655" s="2"/>
      <c r="Y1655" s="1"/>
      <c r="Z1655" s="3"/>
      <c r="AA1655" s="3"/>
      <c r="AB1655" s="3"/>
      <c r="AC1655" s="3"/>
      <c r="AD1655" s="3"/>
      <c r="AE1655" s="3"/>
    </row>
    <row r="1656" spans="1:3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1"/>
      <c r="R1656" s="1"/>
      <c r="S1656" s="1"/>
      <c r="T1656" s="1"/>
      <c r="U1656" s="2"/>
      <c r="V1656" s="1"/>
      <c r="W1656" s="1"/>
      <c r="X1656" s="2"/>
      <c r="Y1656" s="1"/>
      <c r="Z1656" s="3"/>
      <c r="AA1656" s="3"/>
      <c r="AB1656" s="3"/>
      <c r="AC1656" s="3"/>
      <c r="AD1656" s="3"/>
      <c r="AE1656" s="3"/>
    </row>
    <row r="1657" spans="1:3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1"/>
      <c r="R1657" s="1"/>
      <c r="S1657" s="1"/>
      <c r="T1657" s="1"/>
      <c r="U1657" s="2"/>
      <c r="V1657" s="1"/>
      <c r="W1657" s="1"/>
      <c r="X1657" s="2"/>
      <c r="Y1657" s="1"/>
      <c r="Z1657" s="3"/>
      <c r="AA1657" s="3"/>
      <c r="AB1657" s="3"/>
      <c r="AC1657" s="3"/>
      <c r="AD1657" s="3"/>
      <c r="AE1657" s="3"/>
    </row>
    <row r="1658" spans="1:3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1"/>
      <c r="R1658" s="1"/>
      <c r="S1658" s="1"/>
      <c r="T1658" s="1"/>
      <c r="U1658" s="2"/>
      <c r="V1658" s="1"/>
      <c r="W1658" s="1"/>
      <c r="X1658" s="2"/>
      <c r="Y1658" s="1"/>
      <c r="Z1658" s="3"/>
      <c r="AA1658" s="3"/>
      <c r="AB1658" s="3"/>
      <c r="AC1658" s="3"/>
      <c r="AD1658" s="3"/>
      <c r="AE1658" s="3"/>
    </row>
    <row r="1659" spans="1:3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1"/>
      <c r="R1659" s="1"/>
      <c r="S1659" s="1"/>
      <c r="T1659" s="1"/>
      <c r="U1659" s="2"/>
      <c r="V1659" s="1"/>
      <c r="W1659" s="1"/>
      <c r="X1659" s="2"/>
      <c r="Y1659" s="1"/>
      <c r="Z1659" s="3"/>
      <c r="AA1659" s="3"/>
      <c r="AB1659" s="3"/>
      <c r="AC1659" s="3"/>
      <c r="AD1659" s="3"/>
      <c r="AE1659" s="3"/>
    </row>
    <row r="1660" spans="1:3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1"/>
      <c r="R1660" s="1"/>
      <c r="S1660" s="1"/>
      <c r="T1660" s="1"/>
      <c r="U1660" s="2"/>
      <c r="V1660" s="1"/>
      <c r="W1660" s="1"/>
      <c r="X1660" s="2"/>
      <c r="Y1660" s="1"/>
      <c r="Z1660" s="3"/>
      <c r="AA1660" s="3"/>
      <c r="AB1660" s="3"/>
      <c r="AC1660" s="3"/>
      <c r="AD1660" s="3"/>
      <c r="AE1660" s="3"/>
    </row>
    <row r="1661" spans="1:31" x14ac:dyDescent="0.25">
      <c r="A1661" s="2"/>
      <c r="B1661" s="46"/>
      <c r="C1661" s="2"/>
      <c r="D1661" s="2"/>
      <c r="E1661" s="2"/>
      <c r="F1661" s="59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1"/>
      <c r="R1661" s="1"/>
      <c r="S1661" s="1"/>
      <c r="T1661" s="1"/>
      <c r="U1661" s="2"/>
      <c r="V1661" s="1"/>
      <c r="W1661" s="1"/>
      <c r="X1661" s="2"/>
      <c r="Y1661" s="1"/>
      <c r="Z1661" s="3"/>
      <c r="AA1661" s="3"/>
      <c r="AB1661" s="3"/>
      <c r="AC1661" s="3"/>
      <c r="AD1661" s="3"/>
      <c r="AE1661" s="3"/>
    </row>
    <row r="1662" spans="1:3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1"/>
      <c r="R1662" s="1"/>
      <c r="S1662" s="1"/>
      <c r="T1662" s="1"/>
      <c r="U1662" s="2"/>
      <c r="V1662" s="1"/>
      <c r="W1662" s="1"/>
      <c r="X1662" s="2"/>
      <c r="Y1662" s="1"/>
      <c r="Z1662" s="3"/>
      <c r="AA1662" s="3"/>
      <c r="AB1662" s="3"/>
      <c r="AC1662" s="3"/>
      <c r="AD1662" s="3"/>
      <c r="AE1662" s="3"/>
    </row>
    <row r="1663" spans="1:3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1"/>
      <c r="R1663" s="1"/>
      <c r="S1663" s="1"/>
      <c r="T1663" s="1"/>
      <c r="U1663" s="2"/>
      <c r="V1663" s="1"/>
      <c r="W1663" s="1"/>
      <c r="X1663" s="2"/>
      <c r="Y1663" s="1"/>
      <c r="Z1663" s="3"/>
      <c r="AA1663" s="3"/>
      <c r="AB1663" s="3"/>
      <c r="AC1663" s="3"/>
      <c r="AD1663" s="3"/>
      <c r="AE1663" s="3"/>
    </row>
    <row r="1664" spans="1:3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1"/>
      <c r="R1664" s="1"/>
      <c r="S1664" s="1"/>
      <c r="T1664" s="1"/>
      <c r="U1664" s="2"/>
      <c r="V1664" s="1"/>
      <c r="W1664" s="1"/>
      <c r="X1664" s="2"/>
      <c r="Y1664" s="1"/>
      <c r="Z1664" s="3"/>
      <c r="AA1664" s="3"/>
      <c r="AB1664" s="3"/>
      <c r="AC1664" s="3"/>
      <c r="AD1664" s="3"/>
      <c r="AE1664" s="3"/>
    </row>
    <row r="1665" spans="1:3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1"/>
      <c r="R1665" s="1"/>
      <c r="S1665" s="1"/>
      <c r="T1665" s="1"/>
      <c r="U1665" s="2"/>
      <c r="V1665" s="1"/>
      <c r="W1665" s="1"/>
      <c r="X1665" s="2"/>
      <c r="Y1665" s="1"/>
      <c r="Z1665" s="3"/>
      <c r="AA1665" s="3"/>
      <c r="AB1665" s="3"/>
      <c r="AC1665" s="3"/>
      <c r="AD1665" s="3"/>
      <c r="AE1665" s="3"/>
    </row>
    <row r="1666" spans="1:3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1"/>
      <c r="R1666" s="1"/>
      <c r="S1666" s="1"/>
      <c r="T1666" s="1"/>
      <c r="U1666" s="2"/>
      <c r="V1666" s="1"/>
      <c r="W1666" s="1"/>
      <c r="X1666" s="2"/>
      <c r="Y1666" s="1"/>
      <c r="Z1666" s="3"/>
      <c r="AA1666" s="3"/>
      <c r="AB1666" s="3"/>
      <c r="AC1666" s="3"/>
      <c r="AD1666" s="3"/>
      <c r="AE1666" s="3"/>
    </row>
    <row r="1667" spans="1:3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1"/>
      <c r="R1667" s="1"/>
      <c r="S1667" s="1"/>
      <c r="T1667" s="1"/>
      <c r="U1667" s="2"/>
      <c r="V1667" s="1"/>
      <c r="W1667" s="1"/>
      <c r="X1667" s="2"/>
      <c r="Y1667" s="1"/>
      <c r="Z1667" s="3"/>
      <c r="AA1667" s="3"/>
      <c r="AB1667" s="3"/>
      <c r="AC1667" s="3"/>
      <c r="AD1667" s="3"/>
      <c r="AE1667" s="3"/>
    </row>
    <row r="1668" spans="1:3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1"/>
      <c r="R1668" s="1"/>
      <c r="S1668" s="1"/>
      <c r="T1668" s="1"/>
      <c r="U1668" s="2"/>
      <c r="V1668" s="1"/>
      <c r="W1668" s="1"/>
      <c r="X1668" s="2"/>
      <c r="Y1668" s="1"/>
      <c r="Z1668" s="3"/>
      <c r="AA1668" s="3"/>
      <c r="AB1668" s="3"/>
      <c r="AC1668" s="3"/>
      <c r="AD1668" s="3"/>
      <c r="AE1668" s="3"/>
    </row>
    <row r="1669" spans="1:3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1"/>
      <c r="R1669" s="1"/>
      <c r="S1669" s="1"/>
      <c r="T1669" s="1"/>
      <c r="U1669" s="2"/>
      <c r="V1669" s="1"/>
      <c r="W1669" s="1"/>
      <c r="X1669" s="2"/>
      <c r="Y1669" s="1"/>
      <c r="Z1669" s="3"/>
      <c r="AA1669" s="3"/>
      <c r="AB1669" s="3"/>
      <c r="AC1669" s="3"/>
      <c r="AD1669" s="3"/>
      <c r="AE1669" s="3"/>
    </row>
    <row r="1670" spans="1:3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1"/>
      <c r="R1670" s="1"/>
      <c r="S1670" s="1"/>
      <c r="T1670" s="1"/>
      <c r="U1670" s="2"/>
      <c r="V1670" s="1"/>
      <c r="W1670" s="1"/>
      <c r="X1670" s="2"/>
      <c r="Y1670" s="1"/>
      <c r="Z1670" s="3"/>
      <c r="AA1670" s="3"/>
      <c r="AB1670" s="3"/>
      <c r="AC1670" s="3"/>
      <c r="AD1670" s="3"/>
      <c r="AE1670" s="3"/>
    </row>
    <row r="1671" spans="1:3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1"/>
      <c r="R1671" s="1"/>
      <c r="S1671" s="1"/>
      <c r="T1671" s="1"/>
      <c r="U1671" s="2"/>
      <c r="V1671" s="1"/>
      <c r="W1671" s="1"/>
      <c r="X1671" s="2"/>
      <c r="Y1671" s="1"/>
      <c r="Z1671" s="3"/>
      <c r="AA1671" s="3"/>
      <c r="AB1671" s="3"/>
      <c r="AC1671" s="3"/>
      <c r="AD1671" s="3"/>
      <c r="AE1671" s="3"/>
    </row>
    <row r="1672" spans="1:3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1"/>
      <c r="R1672" s="1"/>
      <c r="S1672" s="1"/>
      <c r="T1672" s="1"/>
      <c r="U1672" s="2"/>
      <c r="V1672" s="1"/>
      <c r="W1672" s="1"/>
      <c r="X1672" s="2"/>
      <c r="Y1672" s="1"/>
      <c r="Z1672" s="3"/>
      <c r="AA1672" s="3"/>
      <c r="AB1672" s="3"/>
      <c r="AC1672" s="3"/>
      <c r="AD1672" s="3"/>
      <c r="AE1672" s="3"/>
    </row>
    <row r="1673" spans="1:3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1"/>
      <c r="R1673" s="1"/>
      <c r="S1673" s="1"/>
      <c r="T1673" s="1"/>
      <c r="U1673" s="2"/>
      <c r="V1673" s="1"/>
      <c r="W1673" s="1"/>
      <c r="X1673" s="2"/>
      <c r="Y1673" s="1"/>
      <c r="Z1673" s="3"/>
      <c r="AA1673" s="3"/>
      <c r="AB1673" s="3"/>
      <c r="AC1673" s="3"/>
      <c r="AD1673" s="3"/>
      <c r="AE1673" s="3"/>
    </row>
    <row r="1674" spans="1:31" x14ac:dyDescent="0.25">
      <c r="A1674" s="2"/>
      <c r="B1674" s="46"/>
      <c r="C1674" s="2"/>
      <c r="D1674" s="2"/>
      <c r="E1674" s="2"/>
      <c r="F1674" s="59"/>
      <c r="G1674" s="2"/>
      <c r="H1674" s="2"/>
      <c r="I1674" s="2"/>
      <c r="J1674" s="1"/>
      <c r="K1674" s="1"/>
      <c r="L1674" s="1"/>
      <c r="M1674" s="1"/>
      <c r="N1674" s="2"/>
      <c r="O1674" s="2"/>
      <c r="P1674" s="2"/>
      <c r="Q1674" s="1"/>
      <c r="R1674" s="1"/>
      <c r="S1674" s="1"/>
      <c r="T1674" s="1"/>
      <c r="U1674" s="2"/>
      <c r="V1674" s="1"/>
      <c r="W1674" s="1"/>
      <c r="X1674" s="2"/>
      <c r="Y1674" s="1"/>
      <c r="Z1674" s="3"/>
      <c r="AA1674" s="3"/>
      <c r="AB1674" s="3"/>
      <c r="AC1674" s="3"/>
      <c r="AD1674" s="3"/>
      <c r="AE1674" s="3"/>
    </row>
    <row r="1675" spans="1:3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1"/>
      <c r="R1675" s="1"/>
      <c r="S1675" s="1"/>
      <c r="T1675" s="1"/>
      <c r="U1675" s="2"/>
      <c r="V1675" s="1"/>
      <c r="W1675" s="1"/>
      <c r="X1675" s="2"/>
      <c r="Y1675" s="1"/>
      <c r="Z1675" s="3"/>
      <c r="AA1675" s="3"/>
      <c r="AB1675" s="3"/>
      <c r="AC1675" s="3"/>
      <c r="AD1675" s="3"/>
      <c r="AE1675" s="3"/>
    </row>
    <row r="1676" spans="1:3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1"/>
      <c r="R1676" s="1"/>
      <c r="S1676" s="1"/>
      <c r="T1676" s="1"/>
      <c r="U1676" s="2"/>
      <c r="V1676" s="1"/>
      <c r="W1676" s="1"/>
      <c r="X1676" s="2"/>
      <c r="Y1676" s="1"/>
      <c r="Z1676" s="3"/>
      <c r="AA1676" s="3"/>
      <c r="AB1676" s="3"/>
      <c r="AC1676" s="3"/>
      <c r="AD1676" s="3"/>
      <c r="AE1676" s="3"/>
    </row>
    <row r="1677" spans="1:3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1"/>
      <c r="R1677" s="1"/>
      <c r="S1677" s="1"/>
      <c r="T1677" s="1"/>
      <c r="U1677" s="2"/>
      <c r="V1677" s="1"/>
      <c r="W1677" s="1"/>
      <c r="X1677" s="2"/>
      <c r="Y1677" s="1"/>
      <c r="Z1677" s="3"/>
      <c r="AA1677" s="3"/>
      <c r="AB1677" s="3"/>
      <c r="AC1677" s="3"/>
      <c r="AD1677" s="3"/>
      <c r="AE1677" s="3"/>
    </row>
    <row r="1678" spans="1:3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1"/>
      <c r="R1678" s="1"/>
      <c r="S1678" s="1"/>
      <c r="T1678" s="1"/>
      <c r="U1678" s="2"/>
      <c r="V1678" s="1"/>
      <c r="W1678" s="1"/>
      <c r="X1678" s="2"/>
      <c r="Y1678" s="1"/>
      <c r="Z1678" s="3"/>
      <c r="AA1678" s="3"/>
      <c r="AB1678" s="3"/>
      <c r="AC1678" s="3"/>
      <c r="AD1678" s="3"/>
      <c r="AE1678" s="3"/>
    </row>
    <row r="1679" spans="1:3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1"/>
      <c r="R1679" s="1"/>
      <c r="S1679" s="1"/>
      <c r="T1679" s="1"/>
      <c r="U1679" s="2"/>
      <c r="V1679" s="1"/>
      <c r="W1679" s="1"/>
      <c r="X1679" s="2"/>
      <c r="Y1679" s="1"/>
      <c r="Z1679" s="3"/>
      <c r="AA1679" s="3"/>
      <c r="AB1679" s="3"/>
      <c r="AC1679" s="3"/>
      <c r="AD1679" s="3"/>
      <c r="AE1679" s="3"/>
    </row>
    <row r="1680" spans="1:3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1"/>
      <c r="R1680" s="1"/>
      <c r="S1680" s="1"/>
      <c r="T1680" s="1"/>
      <c r="U1680" s="2"/>
      <c r="V1680" s="1"/>
      <c r="W1680" s="1"/>
      <c r="X1680" s="2"/>
      <c r="Y1680" s="1"/>
      <c r="Z1680" s="3"/>
      <c r="AA1680" s="3"/>
      <c r="AB1680" s="3"/>
      <c r="AC1680" s="3"/>
      <c r="AD1680" s="3"/>
      <c r="AE1680" s="3"/>
    </row>
    <row r="1681" spans="1:3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1"/>
      <c r="R1681" s="1"/>
      <c r="S1681" s="1"/>
      <c r="T1681" s="1"/>
      <c r="U1681" s="2"/>
      <c r="V1681" s="1"/>
      <c r="W1681" s="1"/>
      <c r="X1681" s="2"/>
      <c r="Y1681" s="1"/>
      <c r="Z1681" s="3"/>
      <c r="AA1681" s="3"/>
      <c r="AB1681" s="3"/>
      <c r="AC1681" s="3"/>
      <c r="AD1681" s="3"/>
      <c r="AE1681" s="3"/>
    </row>
    <row r="1682" spans="1:31" x14ac:dyDescent="0.25">
      <c r="A1682" s="2"/>
      <c r="B1682" s="47"/>
      <c r="C1682" s="2"/>
      <c r="D1682" s="2"/>
      <c r="E1682" s="2"/>
      <c r="F1682" s="2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1"/>
      <c r="R1682" s="1"/>
      <c r="S1682" s="1"/>
      <c r="T1682" s="1"/>
      <c r="U1682" s="2"/>
      <c r="V1682" s="1"/>
      <c r="W1682" s="1"/>
      <c r="X1682" s="2"/>
      <c r="Y1682" s="1"/>
      <c r="Z1682" s="3"/>
      <c r="AA1682" s="3"/>
      <c r="AB1682" s="3"/>
      <c r="AC1682" s="3"/>
      <c r="AD1682" s="3"/>
      <c r="AE1682" s="3"/>
    </row>
    <row r="1683" spans="1:3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1"/>
      <c r="R1683" s="1"/>
      <c r="S1683" s="1"/>
      <c r="T1683" s="1"/>
      <c r="U1683" s="2"/>
      <c r="V1683" s="1"/>
      <c r="W1683" s="1"/>
      <c r="X1683" s="2"/>
      <c r="Y1683" s="1"/>
      <c r="Z1683" s="3"/>
      <c r="AA1683" s="3"/>
      <c r="AB1683" s="3"/>
      <c r="AC1683" s="3"/>
      <c r="AD1683" s="3"/>
      <c r="AE1683" s="3"/>
    </row>
    <row r="1684" spans="1:3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1"/>
      <c r="R1684" s="1"/>
      <c r="S1684" s="1"/>
      <c r="T1684" s="1"/>
      <c r="U1684" s="2"/>
      <c r="V1684" s="1"/>
      <c r="W1684" s="1"/>
      <c r="X1684" s="2"/>
      <c r="Y1684" s="1"/>
      <c r="Z1684" s="3"/>
      <c r="AA1684" s="3"/>
      <c r="AB1684" s="3"/>
      <c r="AC1684" s="3"/>
      <c r="AD1684" s="3"/>
      <c r="AE1684" s="3"/>
    </row>
    <row r="1685" spans="1:3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1"/>
      <c r="R1685" s="1"/>
      <c r="S1685" s="1"/>
      <c r="T1685" s="1"/>
      <c r="U1685" s="2"/>
      <c r="V1685" s="1"/>
      <c r="W1685" s="1"/>
      <c r="X1685" s="2"/>
      <c r="Y1685" s="1"/>
      <c r="Z1685" s="3"/>
      <c r="AA1685" s="3"/>
      <c r="AB1685" s="3"/>
      <c r="AC1685" s="3"/>
      <c r="AD1685" s="3"/>
      <c r="AE1685" s="3"/>
    </row>
    <row r="1686" spans="1:3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1"/>
      <c r="R1686" s="1"/>
      <c r="S1686" s="1"/>
      <c r="T1686" s="1"/>
      <c r="U1686" s="2"/>
      <c r="V1686" s="1"/>
      <c r="W1686" s="1"/>
      <c r="X1686" s="2"/>
      <c r="Y1686" s="1"/>
      <c r="Z1686" s="3"/>
      <c r="AA1686" s="3"/>
      <c r="AB1686" s="3"/>
      <c r="AC1686" s="3"/>
      <c r="AD1686" s="3"/>
      <c r="AE1686" s="3"/>
    </row>
    <row r="1687" spans="1:3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1"/>
      <c r="R1687" s="1"/>
      <c r="S1687" s="1"/>
      <c r="T1687" s="1"/>
      <c r="U1687" s="2"/>
      <c r="V1687" s="1"/>
      <c r="W1687" s="1"/>
      <c r="X1687" s="2"/>
      <c r="Y1687" s="1"/>
      <c r="Z1687" s="3"/>
      <c r="AA1687" s="3"/>
      <c r="AB1687" s="3"/>
      <c r="AC1687" s="3"/>
      <c r="AD1687" s="3"/>
      <c r="AE1687" s="3"/>
    </row>
    <row r="1688" spans="1:3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1"/>
      <c r="R1688" s="1"/>
      <c r="S1688" s="1"/>
      <c r="T1688" s="1"/>
      <c r="U1688" s="2"/>
      <c r="V1688" s="1"/>
      <c r="W1688" s="1"/>
      <c r="X1688" s="2"/>
      <c r="Y1688" s="1"/>
      <c r="Z1688" s="3"/>
      <c r="AA1688" s="3"/>
      <c r="AB1688" s="3"/>
      <c r="AC1688" s="3"/>
      <c r="AD1688" s="3"/>
      <c r="AE1688" s="3"/>
    </row>
    <row r="1689" spans="1:3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1"/>
      <c r="R1689" s="1"/>
      <c r="S1689" s="1"/>
      <c r="T1689" s="1"/>
      <c r="U1689" s="2"/>
      <c r="V1689" s="1"/>
      <c r="W1689" s="1"/>
      <c r="X1689" s="2"/>
      <c r="Y1689" s="1"/>
      <c r="Z1689" s="3"/>
      <c r="AA1689" s="3"/>
      <c r="AB1689" s="3"/>
      <c r="AC1689" s="3"/>
      <c r="AD1689" s="3"/>
      <c r="AE1689" s="3"/>
    </row>
    <row r="1690" spans="1:3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1"/>
      <c r="R1690" s="1"/>
      <c r="S1690" s="1"/>
      <c r="T1690" s="1"/>
      <c r="U1690" s="2"/>
      <c r="V1690" s="1"/>
      <c r="W1690" s="1"/>
      <c r="X1690" s="2"/>
      <c r="Y1690" s="1"/>
      <c r="Z1690" s="3"/>
      <c r="AA1690" s="3"/>
      <c r="AB1690" s="3"/>
      <c r="AC1690" s="3"/>
      <c r="AD1690" s="3"/>
      <c r="AE1690" s="3"/>
    </row>
    <row r="1691" spans="1:3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1"/>
      <c r="R1691" s="1"/>
      <c r="S1691" s="1"/>
      <c r="T1691" s="1"/>
      <c r="U1691" s="2"/>
      <c r="V1691" s="1"/>
      <c r="W1691" s="1"/>
      <c r="X1691" s="2"/>
      <c r="Y1691" s="1"/>
      <c r="Z1691" s="3"/>
      <c r="AA1691" s="3"/>
      <c r="AB1691" s="3"/>
      <c r="AC1691" s="3"/>
      <c r="AD1691" s="3"/>
      <c r="AE1691" s="3"/>
    </row>
    <row r="1692" spans="1:3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1"/>
      <c r="R1692" s="1"/>
      <c r="S1692" s="1"/>
      <c r="T1692" s="1"/>
      <c r="U1692" s="2"/>
      <c r="V1692" s="1"/>
      <c r="W1692" s="1"/>
      <c r="X1692" s="2"/>
      <c r="Y1692" s="1"/>
      <c r="Z1692" s="3"/>
      <c r="AA1692" s="3"/>
      <c r="AB1692" s="3"/>
      <c r="AC1692" s="3"/>
      <c r="AD1692" s="3"/>
      <c r="AE1692" s="3"/>
    </row>
    <row r="1693" spans="1:31" x14ac:dyDescent="0.25">
      <c r="A1693" s="2"/>
      <c r="B1693" s="47"/>
      <c r="C1693" s="2"/>
      <c r="D1693" s="2"/>
      <c r="E1693" s="2"/>
      <c r="F1693" s="2"/>
      <c r="G1693" s="2"/>
      <c r="H1693" s="2"/>
      <c r="I1693" s="1"/>
      <c r="J1693" s="1"/>
      <c r="K1693" s="1"/>
      <c r="L1693" s="1"/>
      <c r="M1693" s="1"/>
      <c r="N1693" s="2"/>
      <c r="O1693" s="2"/>
      <c r="P1693" s="2"/>
      <c r="Q1693" s="1"/>
      <c r="R1693" s="1"/>
      <c r="S1693" s="1"/>
      <c r="T1693" s="1"/>
      <c r="U1693" s="2"/>
      <c r="V1693" s="1"/>
      <c r="W1693" s="1"/>
      <c r="X1693" s="2"/>
      <c r="Y1693" s="1"/>
      <c r="Z1693" s="3"/>
      <c r="AA1693" s="3"/>
      <c r="AB1693" s="3"/>
      <c r="AC1693" s="3"/>
      <c r="AD1693" s="3"/>
      <c r="AE1693" s="3"/>
    </row>
    <row r="1694" spans="1:31" x14ac:dyDescent="0.25">
      <c r="A1694" s="2"/>
      <c r="B1694" s="47"/>
      <c r="C1694" s="2"/>
      <c r="D1694" s="2"/>
      <c r="E1694" s="2"/>
      <c r="F1694" s="2"/>
      <c r="G1694" s="2"/>
      <c r="H1694" s="2"/>
      <c r="I1694" s="1"/>
      <c r="J1694" s="1"/>
      <c r="K1694" s="1"/>
      <c r="L1694" s="1"/>
      <c r="M1694" s="1"/>
      <c r="N1694" s="2"/>
      <c r="O1694" s="2"/>
      <c r="P1694" s="2"/>
      <c r="Q1694" s="1"/>
      <c r="R1694" s="1"/>
      <c r="S1694" s="1"/>
      <c r="T1694" s="1"/>
      <c r="U1694" s="2"/>
      <c r="V1694" s="1"/>
      <c r="W1694" s="1"/>
      <c r="X1694" s="2"/>
      <c r="Y1694" s="1"/>
      <c r="Z1694" s="3"/>
      <c r="AA1694" s="3"/>
      <c r="AB1694" s="3"/>
      <c r="AC1694" s="3"/>
      <c r="AD1694" s="3"/>
      <c r="AE1694" s="3"/>
    </row>
    <row r="1695" spans="1:3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1"/>
      <c r="R1695" s="1"/>
      <c r="S1695" s="1"/>
      <c r="T1695" s="1"/>
      <c r="U1695" s="2"/>
      <c r="V1695" s="1"/>
      <c r="W1695" s="1"/>
      <c r="X1695" s="2"/>
      <c r="Y1695" s="1"/>
      <c r="Z1695" s="3"/>
      <c r="AA1695" s="3"/>
      <c r="AB1695" s="3"/>
      <c r="AC1695" s="3"/>
      <c r="AD1695" s="3"/>
      <c r="AE1695" s="3"/>
    </row>
    <row r="1696" spans="1:3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1"/>
      <c r="R1696" s="1"/>
      <c r="S1696" s="1"/>
      <c r="T1696" s="1"/>
      <c r="U1696" s="2"/>
      <c r="V1696" s="1"/>
      <c r="W1696" s="1"/>
      <c r="X1696" s="2"/>
      <c r="Y1696" s="1"/>
      <c r="Z1696" s="3"/>
      <c r="AA1696" s="3"/>
      <c r="AB1696" s="3"/>
      <c r="AC1696" s="3"/>
      <c r="AD1696" s="3"/>
      <c r="AE1696" s="3"/>
    </row>
    <row r="1697" spans="1:3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1"/>
      <c r="R1697" s="1"/>
      <c r="S1697" s="1"/>
      <c r="T1697" s="1"/>
      <c r="U1697" s="2"/>
      <c r="V1697" s="1"/>
      <c r="W1697" s="1"/>
      <c r="X1697" s="2"/>
      <c r="Y1697" s="1"/>
      <c r="Z1697" s="3"/>
      <c r="AA1697" s="3"/>
      <c r="AB1697" s="3"/>
      <c r="AC1697" s="3"/>
      <c r="AD1697" s="3"/>
      <c r="AE1697" s="3"/>
    </row>
    <row r="1698" spans="1:3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1"/>
      <c r="R1698" s="1"/>
      <c r="S1698" s="1"/>
      <c r="T1698" s="1"/>
      <c r="U1698" s="2"/>
      <c r="V1698" s="1"/>
      <c r="W1698" s="1"/>
      <c r="X1698" s="2"/>
      <c r="Y1698" s="1"/>
      <c r="Z1698" s="3"/>
      <c r="AA1698" s="3"/>
      <c r="AB1698" s="3"/>
      <c r="AC1698" s="3"/>
      <c r="AD1698" s="3"/>
      <c r="AE1698" s="3"/>
    </row>
    <row r="1699" spans="1:3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1"/>
      <c r="R1699" s="1"/>
      <c r="S1699" s="1"/>
      <c r="T1699" s="1"/>
      <c r="U1699" s="2"/>
      <c r="V1699" s="1"/>
      <c r="W1699" s="1"/>
      <c r="X1699" s="2"/>
      <c r="Y1699" s="1"/>
      <c r="Z1699" s="3"/>
      <c r="AA1699" s="3"/>
      <c r="AB1699" s="3"/>
      <c r="AC1699" s="3"/>
      <c r="AD1699" s="3"/>
      <c r="AE1699" s="3"/>
    </row>
    <row r="1700" spans="1:3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1"/>
      <c r="R1700" s="1"/>
      <c r="S1700" s="1"/>
      <c r="T1700" s="1"/>
      <c r="U1700" s="2"/>
      <c r="V1700" s="1"/>
      <c r="W1700" s="1"/>
      <c r="X1700" s="2"/>
      <c r="Y1700" s="1"/>
      <c r="Z1700" s="3"/>
      <c r="AA1700" s="3"/>
      <c r="AB1700" s="3"/>
      <c r="AC1700" s="3"/>
      <c r="AD1700" s="3"/>
      <c r="AE1700" s="3"/>
    </row>
    <row r="1701" spans="1:3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1"/>
      <c r="R1701" s="1"/>
      <c r="S1701" s="1"/>
      <c r="T1701" s="1"/>
      <c r="U1701" s="2"/>
      <c r="V1701" s="1"/>
      <c r="W1701" s="1"/>
      <c r="X1701" s="2"/>
      <c r="Y1701" s="1"/>
      <c r="Z1701" s="3"/>
      <c r="AA1701" s="3"/>
      <c r="AB1701" s="3"/>
      <c r="AC1701" s="3"/>
      <c r="AD1701" s="3"/>
      <c r="AE1701" s="3"/>
    </row>
    <row r="1702" spans="1:3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1"/>
      <c r="R1702" s="1"/>
      <c r="S1702" s="1"/>
      <c r="T1702" s="1"/>
      <c r="U1702" s="2"/>
      <c r="V1702" s="1"/>
      <c r="W1702" s="1"/>
      <c r="X1702" s="2"/>
      <c r="Y1702" s="1"/>
      <c r="Z1702" s="3"/>
      <c r="AA1702" s="3"/>
      <c r="AB1702" s="3"/>
      <c r="AC1702" s="3"/>
      <c r="AD1702" s="3"/>
      <c r="AE1702" s="3"/>
    </row>
    <row r="1703" spans="1:3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1"/>
      <c r="R1703" s="1"/>
      <c r="S1703" s="1"/>
      <c r="T1703" s="1"/>
      <c r="U1703" s="2"/>
      <c r="V1703" s="1"/>
      <c r="W1703" s="1"/>
      <c r="X1703" s="2"/>
      <c r="Y1703" s="1"/>
      <c r="Z1703" s="3"/>
      <c r="AA1703" s="3"/>
      <c r="AB1703" s="3"/>
      <c r="AC1703" s="3"/>
      <c r="AD1703" s="3"/>
      <c r="AE1703" s="3"/>
    </row>
    <row r="1704" spans="1:3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1"/>
      <c r="R1704" s="1"/>
      <c r="S1704" s="1"/>
      <c r="T1704" s="1"/>
      <c r="U1704" s="2"/>
      <c r="V1704" s="1"/>
      <c r="W1704" s="1"/>
      <c r="X1704" s="2"/>
      <c r="Y1704" s="1"/>
      <c r="Z1704" s="3"/>
      <c r="AA1704" s="3"/>
      <c r="AB1704" s="3"/>
      <c r="AC1704" s="3"/>
      <c r="AD1704" s="3"/>
      <c r="AE1704" s="3"/>
    </row>
    <row r="1705" spans="1:3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1"/>
      <c r="R1705" s="1"/>
      <c r="S1705" s="1"/>
      <c r="T1705" s="1"/>
      <c r="U1705" s="2"/>
      <c r="V1705" s="1"/>
      <c r="W1705" s="1"/>
      <c r="X1705" s="2"/>
      <c r="Y1705" s="1"/>
      <c r="Z1705" s="3"/>
      <c r="AA1705" s="3"/>
      <c r="AB1705" s="3"/>
      <c r="AC1705" s="3"/>
      <c r="AD1705" s="3"/>
      <c r="AE1705" s="3"/>
    </row>
    <row r="1706" spans="1:31" x14ac:dyDescent="0.25">
      <c r="A1706" s="2"/>
      <c r="B1706" s="46"/>
      <c r="C1706" s="2"/>
      <c r="D1706" s="2"/>
      <c r="E1706" s="2"/>
      <c r="F1706" s="59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1"/>
      <c r="R1706" s="1"/>
      <c r="S1706" s="1"/>
      <c r="T1706" s="1"/>
      <c r="U1706" s="2"/>
      <c r="V1706" s="1"/>
      <c r="W1706" s="1"/>
      <c r="X1706" s="2"/>
      <c r="Y1706" s="1"/>
      <c r="Z1706" s="3"/>
      <c r="AA1706" s="3"/>
      <c r="AB1706" s="3"/>
      <c r="AC1706" s="3"/>
      <c r="AD1706" s="3"/>
      <c r="AE1706" s="3"/>
    </row>
    <row r="1707" spans="1:3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1"/>
      <c r="R1707" s="1"/>
      <c r="S1707" s="1"/>
      <c r="T1707" s="1"/>
      <c r="U1707" s="2"/>
      <c r="V1707" s="1"/>
      <c r="W1707" s="1"/>
      <c r="X1707" s="2"/>
      <c r="Y1707" s="1"/>
      <c r="Z1707" s="3"/>
      <c r="AA1707" s="3"/>
      <c r="AB1707" s="3"/>
      <c r="AC1707" s="3"/>
      <c r="AD1707" s="3"/>
      <c r="AE1707" s="3"/>
    </row>
    <row r="1708" spans="1:3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1"/>
      <c r="R1708" s="1"/>
      <c r="S1708" s="1"/>
      <c r="T1708" s="1"/>
      <c r="U1708" s="2"/>
      <c r="V1708" s="1"/>
      <c r="W1708" s="1"/>
      <c r="X1708" s="2"/>
      <c r="Y1708" s="1"/>
      <c r="Z1708" s="3"/>
      <c r="AA1708" s="3"/>
      <c r="AB1708" s="3"/>
      <c r="AC1708" s="3"/>
      <c r="AD1708" s="3"/>
      <c r="AE1708" s="3"/>
    </row>
    <row r="1709" spans="1:3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1"/>
      <c r="R1709" s="1"/>
      <c r="S1709" s="1"/>
      <c r="T1709" s="1"/>
      <c r="U1709" s="2"/>
      <c r="V1709" s="1"/>
      <c r="W1709" s="1"/>
      <c r="X1709" s="2"/>
      <c r="Y1709" s="1"/>
      <c r="Z1709" s="3"/>
      <c r="AA1709" s="3"/>
      <c r="AB1709" s="3"/>
      <c r="AC1709" s="3"/>
      <c r="AD1709" s="3"/>
      <c r="AE1709" s="3"/>
    </row>
    <row r="1710" spans="1:3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1"/>
      <c r="R1710" s="1"/>
      <c r="S1710" s="1"/>
      <c r="T1710" s="1"/>
      <c r="U1710" s="2"/>
      <c r="V1710" s="1"/>
      <c r="W1710" s="1"/>
      <c r="X1710" s="2"/>
      <c r="Y1710" s="1"/>
      <c r="Z1710" s="3"/>
      <c r="AA1710" s="3"/>
      <c r="AB1710" s="3"/>
      <c r="AC1710" s="3"/>
      <c r="AD1710" s="3"/>
      <c r="AE1710" s="3"/>
    </row>
    <row r="1711" spans="1:31" x14ac:dyDescent="0.25">
      <c r="A1711" s="2"/>
      <c r="B1711" s="47"/>
      <c r="C1711" s="2"/>
      <c r="D1711" s="2"/>
      <c r="E1711" s="2"/>
      <c r="F1711" s="2"/>
      <c r="G1711" s="2"/>
      <c r="H1711" s="2"/>
      <c r="I1711" s="2"/>
      <c r="J1711" s="1"/>
      <c r="K1711" s="1"/>
      <c r="L1711" s="1"/>
      <c r="M1711" s="1"/>
      <c r="N1711" s="2"/>
      <c r="O1711" s="2"/>
      <c r="P1711" s="2"/>
      <c r="Q1711" s="1"/>
      <c r="R1711" s="1"/>
      <c r="S1711" s="1"/>
      <c r="T1711" s="1"/>
      <c r="U1711" s="2"/>
      <c r="V1711" s="1"/>
      <c r="W1711" s="1"/>
      <c r="X1711" s="2"/>
      <c r="Y1711" s="1"/>
      <c r="Z1711" s="3"/>
      <c r="AA1711" s="3"/>
      <c r="AB1711" s="3"/>
      <c r="AC1711" s="3"/>
      <c r="AD1711" s="3"/>
      <c r="AE1711" s="3"/>
    </row>
    <row r="1712" spans="1:3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1"/>
      <c r="R1712" s="1"/>
      <c r="S1712" s="1"/>
      <c r="T1712" s="1"/>
      <c r="U1712" s="2"/>
      <c r="V1712" s="1"/>
      <c r="W1712" s="1"/>
      <c r="X1712" s="2"/>
      <c r="Y1712" s="1"/>
      <c r="Z1712" s="3"/>
      <c r="AA1712" s="3"/>
      <c r="AB1712" s="3"/>
      <c r="AC1712" s="3"/>
      <c r="AD1712" s="3"/>
      <c r="AE1712" s="3"/>
    </row>
    <row r="1713" spans="1:3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1"/>
      <c r="R1713" s="1"/>
      <c r="S1713" s="1"/>
      <c r="T1713" s="1"/>
      <c r="U1713" s="2"/>
      <c r="V1713" s="1"/>
      <c r="W1713" s="1"/>
      <c r="X1713" s="2"/>
      <c r="Y1713" s="1"/>
      <c r="Z1713" s="3"/>
      <c r="AA1713" s="3"/>
      <c r="AB1713" s="3"/>
      <c r="AC1713" s="3"/>
      <c r="AD1713" s="3"/>
      <c r="AE1713" s="3"/>
    </row>
    <row r="1714" spans="1:31" x14ac:dyDescent="0.25">
      <c r="A1714" s="2"/>
      <c r="B1714" s="46"/>
      <c r="C1714" s="2"/>
      <c r="D1714" s="2"/>
      <c r="E1714" s="2"/>
      <c r="F1714" s="59"/>
      <c r="G1714" s="2"/>
      <c r="H1714" s="2"/>
      <c r="I1714" s="2"/>
      <c r="J1714" s="1"/>
      <c r="K1714" s="1"/>
      <c r="L1714" s="1"/>
      <c r="M1714" s="1"/>
      <c r="N1714" s="2"/>
      <c r="O1714" s="2"/>
      <c r="P1714" s="2"/>
      <c r="Q1714" s="1"/>
      <c r="R1714" s="1"/>
      <c r="S1714" s="1"/>
      <c r="T1714" s="1"/>
      <c r="U1714" s="2"/>
      <c r="V1714" s="1"/>
      <c r="W1714" s="1"/>
      <c r="X1714" s="2"/>
      <c r="Y1714" s="1"/>
      <c r="Z1714" s="3"/>
      <c r="AA1714" s="3"/>
      <c r="AB1714" s="3"/>
      <c r="AC1714" s="3"/>
      <c r="AD1714" s="3"/>
      <c r="AE1714" s="3"/>
    </row>
    <row r="1715" spans="1:3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1"/>
      <c r="R1715" s="1"/>
      <c r="S1715" s="1"/>
      <c r="T1715" s="1"/>
      <c r="U1715" s="2"/>
      <c r="V1715" s="1"/>
      <c r="W1715" s="1"/>
      <c r="X1715" s="2"/>
      <c r="Y1715" s="1"/>
      <c r="Z1715" s="3"/>
      <c r="AA1715" s="3"/>
      <c r="AB1715" s="3"/>
      <c r="AC1715" s="3"/>
      <c r="AD1715" s="3"/>
      <c r="AE1715" s="3"/>
    </row>
    <row r="1716" spans="1:3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1"/>
      <c r="R1716" s="1"/>
      <c r="S1716" s="1"/>
      <c r="T1716" s="1"/>
      <c r="U1716" s="2"/>
      <c r="V1716" s="1"/>
      <c r="W1716" s="1"/>
      <c r="X1716" s="2"/>
      <c r="Y1716" s="1"/>
      <c r="Z1716" s="3"/>
      <c r="AA1716" s="3"/>
      <c r="AB1716" s="3"/>
      <c r="AC1716" s="3"/>
      <c r="AD1716" s="3"/>
      <c r="AE1716" s="3"/>
    </row>
    <row r="1717" spans="1:3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1"/>
      <c r="R1717" s="1"/>
      <c r="S1717" s="1"/>
      <c r="T1717" s="1"/>
      <c r="U1717" s="2"/>
      <c r="V1717" s="1"/>
      <c r="W1717" s="1"/>
      <c r="X1717" s="2"/>
      <c r="Y1717" s="1"/>
      <c r="Z1717" s="3"/>
      <c r="AA1717" s="3"/>
      <c r="AB1717" s="3"/>
      <c r="AC1717" s="3"/>
      <c r="AD1717" s="3"/>
      <c r="AE1717" s="3"/>
    </row>
    <row r="1718" spans="1:3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1"/>
      <c r="R1718" s="1"/>
      <c r="S1718" s="1"/>
      <c r="T1718" s="1"/>
      <c r="U1718" s="2"/>
      <c r="V1718" s="1"/>
      <c r="W1718" s="1"/>
      <c r="X1718" s="2"/>
      <c r="Y1718" s="1"/>
      <c r="Z1718" s="3"/>
      <c r="AA1718" s="3"/>
      <c r="AB1718" s="3"/>
      <c r="AC1718" s="3"/>
      <c r="AD1718" s="3"/>
      <c r="AE1718" s="3"/>
    </row>
    <row r="1719" spans="1:3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1"/>
      <c r="R1719" s="1"/>
      <c r="S1719" s="1"/>
      <c r="T1719" s="1"/>
      <c r="U1719" s="2"/>
      <c r="V1719" s="1"/>
      <c r="W1719" s="1"/>
      <c r="X1719" s="2"/>
      <c r="Y1719" s="1"/>
      <c r="Z1719" s="3"/>
      <c r="AA1719" s="3"/>
      <c r="AB1719" s="3"/>
      <c r="AC1719" s="3"/>
      <c r="AD1719" s="3"/>
      <c r="AE1719" s="3"/>
    </row>
    <row r="1720" spans="1:3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1"/>
      <c r="R1720" s="1"/>
      <c r="S1720" s="1"/>
      <c r="T1720" s="1"/>
      <c r="U1720" s="2"/>
      <c r="V1720" s="1"/>
      <c r="W1720" s="1"/>
      <c r="X1720" s="2"/>
      <c r="Y1720" s="1"/>
      <c r="Z1720" s="3"/>
      <c r="AA1720" s="3"/>
      <c r="AB1720" s="3"/>
      <c r="AC1720" s="3"/>
      <c r="AD1720" s="3"/>
      <c r="AE1720" s="3"/>
    </row>
    <row r="1721" spans="1:3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1"/>
      <c r="R1721" s="1"/>
      <c r="S1721" s="1"/>
      <c r="T1721" s="1"/>
      <c r="U1721" s="2"/>
      <c r="V1721" s="1"/>
      <c r="W1721" s="1"/>
      <c r="X1721" s="2"/>
      <c r="Y1721" s="1"/>
      <c r="Z1721" s="3"/>
      <c r="AA1721" s="3"/>
      <c r="AB1721" s="3"/>
      <c r="AC1721" s="3"/>
      <c r="AD1721" s="3"/>
      <c r="AE1721" s="3"/>
    </row>
    <row r="1722" spans="1:3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1"/>
      <c r="R1722" s="1"/>
      <c r="S1722" s="1"/>
      <c r="T1722" s="1"/>
      <c r="U1722" s="2"/>
      <c r="V1722" s="1"/>
      <c r="W1722" s="1"/>
      <c r="X1722" s="2"/>
      <c r="Y1722" s="1"/>
      <c r="Z1722" s="3"/>
      <c r="AA1722" s="3"/>
      <c r="AB1722" s="3"/>
      <c r="AC1722" s="3"/>
      <c r="AD1722" s="3"/>
      <c r="AE1722" s="3"/>
    </row>
    <row r="1723" spans="1:3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1"/>
      <c r="R1723" s="1"/>
      <c r="S1723" s="1"/>
      <c r="T1723" s="1"/>
      <c r="U1723" s="2"/>
      <c r="V1723" s="1"/>
      <c r="W1723" s="1"/>
      <c r="X1723" s="2"/>
      <c r="Y1723" s="1"/>
      <c r="Z1723" s="3"/>
      <c r="AA1723" s="3"/>
      <c r="AB1723" s="3"/>
      <c r="AC1723" s="3"/>
      <c r="AD1723" s="3"/>
      <c r="AE1723" s="3"/>
    </row>
    <row r="1724" spans="1:3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1"/>
      <c r="R1724" s="1"/>
      <c r="S1724" s="1"/>
      <c r="T1724" s="1"/>
      <c r="U1724" s="2"/>
      <c r="V1724" s="1"/>
      <c r="W1724" s="1"/>
      <c r="X1724" s="2"/>
      <c r="Y1724" s="1"/>
      <c r="Z1724" s="3"/>
      <c r="AA1724" s="3"/>
      <c r="AB1724" s="3"/>
      <c r="AC1724" s="3"/>
      <c r="AD1724" s="3"/>
      <c r="AE1724" s="3"/>
    </row>
    <row r="1725" spans="1:3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1"/>
      <c r="R1725" s="1"/>
      <c r="S1725" s="1"/>
      <c r="T1725" s="1"/>
      <c r="U1725" s="2"/>
      <c r="V1725" s="1"/>
      <c r="W1725" s="1"/>
      <c r="X1725" s="2"/>
      <c r="Y1725" s="1"/>
      <c r="Z1725" s="3"/>
      <c r="AA1725" s="3"/>
      <c r="AB1725" s="3"/>
      <c r="AC1725" s="3"/>
      <c r="AD1725" s="3"/>
      <c r="AE1725" s="3"/>
    </row>
    <row r="1726" spans="1:3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1"/>
      <c r="R1726" s="1"/>
      <c r="S1726" s="1"/>
      <c r="T1726" s="1"/>
      <c r="U1726" s="2"/>
      <c r="V1726" s="1"/>
      <c r="W1726" s="1"/>
      <c r="X1726" s="2"/>
      <c r="Y1726" s="1"/>
      <c r="Z1726" s="3"/>
      <c r="AA1726" s="3"/>
      <c r="AB1726" s="3"/>
      <c r="AC1726" s="3"/>
      <c r="AD1726" s="3"/>
      <c r="AE1726" s="3"/>
    </row>
    <row r="1727" spans="1:31" x14ac:dyDescent="0.25">
      <c r="A1727" s="2"/>
      <c r="B1727" s="47"/>
      <c r="C1727" s="2"/>
      <c r="D1727" s="2"/>
      <c r="E1727" s="2"/>
      <c r="F1727" s="2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1"/>
      <c r="R1727" s="1"/>
      <c r="S1727" s="1"/>
      <c r="T1727" s="1"/>
      <c r="U1727" s="2"/>
      <c r="V1727" s="1"/>
      <c r="W1727" s="1"/>
      <c r="X1727" s="2"/>
      <c r="Y1727" s="1"/>
      <c r="Z1727" s="3"/>
      <c r="AA1727" s="3"/>
      <c r="AB1727" s="3"/>
      <c r="AC1727" s="3"/>
      <c r="AD1727" s="3"/>
      <c r="AE1727" s="3"/>
    </row>
    <row r="1728" spans="1:3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1"/>
      <c r="R1728" s="1"/>
      <c r="S1728" s="1"/>
      <c r="T1728" s="1"/>
      <c r="U1728" s="2"/>
      <c r="V1728" s="1"/>
      <c r="W1728" s="1"/>
      <c r="X1728" s="2"/>
      <c r="Y1728" s="1"/>
      <c r="Z1728" s="3"/>
      <c r="AA1728" s="3"/>
      <c r="AB1728" s="3"/>
      <c r="AC1728" s="3"/>
      <c r="AD1728" s="3"/>
      <c r="AE1728" s="3"/>
    </row>
    <row r="1729" spans="1:3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1"/>
      <c r="R1729" s="1"/>
      <c r="S1729" s="1"/>
      <c r="T1729" s="1"/>
      <c r="U1729" s="2"/>
      <c r="V1729" s="1"/>
      <c r="W1729" s="1"/>
      <c r="X1729" s="2"/>
      <c r="Y1729" s="1"/>
      <c r="Z1729" s="3"/>
      <c r="AA1729" s="3"/>
      <c r="AB1729" s="3"/>
      <c r="AC1729" s="3"/>
      <c r="AD1729" s="3"/>
      <c r="AE1729" s="3"/>
    </row>
    <row r="1730" spans="1:3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1"/>
      <c r="R1730" s="1"/>
      <c r="S1730" s="1"/>
      <c r="T1730" s="1"/>
      <c r="U1730" s="2"/>
      <c r="V1730" s="1"/>
      <c r="W1730" s="1"/>
      <c r="X1730" s="2"/>
      <c r="Y1730" s="1"/>
      <c r="Z1730" s="3"/>
      <c r="AA1730" s="3"/>
      <c r="AB1730" s="3"/>
      <c r="AC1730" s="3"/>
      <c r="AD1730" s="3"/>
      <c r="AE1730" s="3"/>
    </row>
    <row r="1731" spans="1:3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1"/>
      <c r="R1731" s="1"/>
      <c r="S1731" s="1"/>
      <c r="T1731" s="1"/>
      <c r="U1731" s="2"/>
      <c r="V1731" s="1"/>
      <c r="W1731" s="1"/>
      <c r="X1731" s="2"/>
      <c r="Y1731" s="1"/>
      <c r="Z1731" s="3"/>
      <c r="AA1731" s="3"/>
      <c r="AB1731" s="3"/>
      <c r="AC1731" s="3"/>
      <c r="AD1731" s="3"/>
      <c r="AE1731" s="3"/>
    </row>
    <row r="1732" spans="1:3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1"/>
      <c r="R1732" s="1"/>
      <c r="S1732" s="1"/>
      <c r="T1732" s="1"/>
      <c r="U1732" s="2"/>
      <c r="V1732" s="1"/>
      <c r="W1732" s="1"/>
      <c r="X1732" s="2"/>
      <c r="Y1732" s="1"/>
      <c r="Z1732" s="3"/>
      <c r="AA1732" s="3"/>
      <c r="AB1732" s="3"/>
      <c r="AC1732" s="3"/>
      <c r="AD1732" s="3"/>
      <c r="AE1732" s="3"/>
    </row>
    <row r="1733" spans="1:3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1"/>
      <c r="R1733" s="1"/>
      <c r="S1733" s="1"/>
      <c r="T1733" s="1"/>
      <c r="U1733" s="2"/>
      <c r="V1733" s="1"/>
      <c r="W1733" s="1"/>
      <c r="X1733" s="2"/>
      <c r="Y1733" s="1"/>
      <c r="Z1733" s="3"/>
      <c r="AA1733" s="3"/>
      <c r="AB1733" s="3"/>
      <c r="AC1733" s="3"/>
      <c r="AD1733" s="3"/>
      <c r="AE1733" s="3"/>
    </row>
    <row r="1734" spans="1:3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1"/>
      <c r="R1734" s="1"/>
      <c r="S1734" s="1"/>
      <c r="T1734" s="1"/>
      <c r="U1734" s="2"/>
      <c r="V1734" s="1"/>
      <c r="W1734" s="1"/>
      <c r="X1734" s="2"/>
      <c r="Y1734" s="1"/>
      <c r="Z1734" s="3"/>
      <c r="AA1734" s="3"/>
      <c r="AB1734" s="3"/>
      <c r="AC1734" s="3"/>
      <c r="AD1734" s="3"/>
      <c r="AE1734" s="3"/>
    </row>
    <row r="1735" spans="1:3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1"/>
      <c r="R1735" s="1"/>
      <c r="S1735" s="1"/>
      <c r="T1735" s="1"/>
      <c r="U1735" s="2"/>
      <c r="V1735" s="1"/>
      <c r="W1735" s="1"/>
      <c r="X1735" s="2"/>
      <c r="Y1735" s="1"/>
      <c r="Z1735" s="3"/>
      <c r="AA1735" s="3"/>
      <c r="AB1735" s="3"/>
      <c r="AC1735" s="3"/>
      <c r="AD1735" s="3"/>
      <c r="AE1735" s="3"/>
    </row>
    <row r="1736" spans="1:3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1"/>
      <c r="R1736" s="1"/>
      <c r="S1736" s="1"/>
      <c r="T1736" s="1"/>
      <c r="U1736" s="2"/>
      <c r="V1736" s="1"/>
      <c r="W1736" s="1"/>
      <c r="X1736" s="2"/>
      <c r="Y1736" s="1"/>
      <c r="Z1736" s="3"/>
      <c r="AA1736" s="3"/>
      <c r="AB1736" s="3"/>
      <c r="AC1736" s="3"/>
      <c r="AD1736" s="3"/>
      <c r="AE1736" s="3"/>
    </row>
    <row r="1737" spans="1:3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1"/>
      <c r="R1737" s="1"/>
      <c r="S1737" s="1"/>
      <c r="T1737" s="1"/>
      <c r="U1737" s="2"/>
      <c r="V1737" s="1"/>
      <c r="W1737" s="1"/>
      <c r="X1737" s="2"/>
      <c r="Y1737" s="1"/>
      <c r="Z1737" s="3"/>
      <c r="AA1737" s="3"/>
      <c r="AB1737" s="3"/>
      <c r="AC1737" s="3"/>
      <c r="AD1737" s="3"/>
      <c r="AE1737" s="3"/>
    </row>
    <row r="1738" spans="1:3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1"/>
      <c r="R1738" s="1"/>
      <c r="S1738" s="1"/>
      <c r="T1738" s="1"/>
      <c r="U1738" s="2"/>
      <c r="V1738" s="1"/>
      <c r="W1738" s="1"/>
      <c r="X1738" s="2"/>
      <c r="Y1738" s="1"/>
      <c r="Z1738" s="3"/>
      <c r="AA1738" s="3"/>
      <c r="AB1738" s="3"/>
      <c r="AC1738" s="3"/>
      <c r="AD1738" s="3"/>
      <c r="AE1738" s="3"/>
    </row>
    <row r="1739" spans="1:3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1"/>
      <c r="R1739" s="1"/>
      <c r="S1739" s="1"/>
      <c r="T1739" s="1"/>
      <c r="U1739" s="2"/>
      <c r="V1739" s="1"/>
      <c r="W1739" s="1"/>
      <c r="X1739" s="2"/>
      <c r="Y1739" s="1"/>
      <c r="Z1739" s="3"/>
      <c r="AA1739" s="3"/>
      <c r="AB1739" s="3"/>
      <c r="AC1739" s="3"/>
      <c r="AD1739" s="3"/>
      <c r="AE1739" s="3"/>
    </row>
    <row r="1740" spans="1:31" x14ac:dyDescent="0.25">
      <c r="A1740" s="2"/>
      <c r="B1740" s="47"/>
      <c r="C1740" s="2"/>
      <c r="D1740" s="2"/>
      <c r="E1740" s="2"/>
      <c r="F1740" s="2"/>
      <c r="G1740" s="2"/>
      <c r="H1740" s="2"/>
      <c r="I1740" s="1"/>
      <c r="J1740" s="1"/>
      <c r="K1740" s="1"/>
      <c r="L1740" s="1"/>
      <c r="M1740" s="1"/>
      <c r="N1740" s="2"/>
      <c r="O1740" s="2"/>
      <c r="P1740" s="2"/>
      <c r="Q1740" s="1"/>
      <c r="R1740" s="1"/>
      <c r="S1740" s="1"/>
      <c r="T1740" s="1"/>
      <c r="U1740" s="2"/>
      <c r="V1740" s="1"/>
      <c r="W1740" s="1"/>
      <c r="X1740" s="2"/>
      <c r="Y1740" s="1"/>
      <c r="Z1740" s="3"/>
      <c r="AA1740" s="3"/>
      <c r="AB1740" s="3"/>
      <c r="AC1740" s="3"/>
      <c r="AD1740" s="3"/>
      <c r="AE1740" s="3"/>
    </row>
    <row r="1741" spans="1:3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1"/>
      <c r="R1741" s="1"/>
      <c r="S1741" s="1"/>
      <c r="T1741" s="1"/>
      <c r="U1741" s="2"/>
      <c r="V1741" s="1"/>
      <c r="W1741" s="1"/>
      <c r="X1741" s="2"/>
      <c r="Y1741" s="1"/>
      <c r="Z1741" s="3"/>
      <c r="AA1741" s="3"/>
      <c r="AB1741" s="3"/>
      <c r="AC1741" s="3"/>
      <c r="AD1741" s="3"/>
      <c r="AE1741" s="3"/>
    </row>
    <row r="1742" spans="1:31" x14ac:dyDescent="0.25">
      <c r="A1742" s="2"/>
      <c r="B1742" s="46"/>
      <c r="C1742" s="2"/>
      <c r="D1742" s="2"/>
      <c r="E1742" s="2"/>
      <c r="F1742" s="59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1"/>
      <c r="R1742" s="1"/>
      <c r="S1742" s="1"/>
      <c r="T1742" s="1"/>
      <c r="U1742" s="2"/>
      <c r="V1742" s="1"/>
      <c r="W1742" s="1"/>
      <c r="X1742" s="2"/>
      <c r="Y1742" s="1"/>
      <c r="Z1742" s="3"/>
      <c r="AA1742" s="3"/>
      <c r="AB1742" s="3"/>
      <c r="AC1742" s="3"/>
      <c r="AD1742" s="3"/>
      <c r="AE1742" s="3"/>
    </row>
    <row r="1743" spans="1:3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1"/>
      <c r="R1743" s="1"/>
      <c r="S1743" s="1"/>
      <c r="T1743" s="1"/>
      <c r="U1743" s="2"/>
      <c r="V1743" s="1"/>
      <c r="W1743" s="1"/>
      <c r="X1743" s="2"/>
      <c r="Y1743" s="1"/>
      <c r="Z1743" s="3"/>
      <c r="AA1743" s="3"/>
      <c r="AB1743" s="3"/>
      <c r="AC1743" s="3"/>
      <c r="AD1743" s="3"/>
      <c r="AE1743" s="3"/>
    </row>
    <row r="1744" spans="1:3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1"/>
      <c r="R1744" s="1"/>
      <c r="S1744" s="1"/>
      <c r="T1744" s="1"/>
      <c r="U1744" s="2"/>
      <c r="V1744" s="1"/>
      <c r="W1744" s="1"/>
      <c r="X1744" s="2"/>
      <c r="Y1744" s="1"/>
      <c r="Z1744" s="3"/>
      <c r="AA1744" s="3"/>
      <c r="AB1744" s="3"/>
      <c r="AC1744" s="3"/>
      <c r="AD1744" s="3"/>
      <c r="AE1744" s="3"/>
    </row>
    <row r="1745" spans="1:3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1"/>
      <c r="R1745" s="1"/>
      <c r="S1745" s="1"/>
      <c r="T1745" s="1"/>
      <c r="U1745" s="2"/>
      <c r="V1745" s="1"/>
      <c r="W1745" s="1"/>
      <c r="X1745" s="2"/>
      <c r="Y1745" s="1"/>
      <c r="Z1745" s="3"/>
      <c r="AA1745" s="3"/>
      <c r="AB1745" s="3"/>
      <c r="AC1745" s="3"/>
      <c r="AD1745" s="3"/>
      <c r="AE1745" s="3"/>
    </row>
    <row r="1746" spans="1:3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1"/>
      <c r="R1746" s="1"/>
      <c r="S1746" s="1"/>
      <c r="T1746" s="1"/>
      <c r="U1746" s="2"/>
      <c r="V1746" s="1"/>
      <c r="W1746" s="1"/>
      <c r="X1746" s="2"/>
      <c r="Y1746" s="1"/>
      <c r="Z1746" s="3"/>
      <c r="AA1746" s="3"/>
      <c r="AB1746" s="3"/>
      <c r="AC1746" s="3"/>
      <c r="AD1746" s="3"/>
      <c r="AE1746" s="3"/>
    </row>
    <row r="1747" spans="1:3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1"/>
      <c r="R1747" s="1"/>
      <c r="S1747" s="1"/>
      <c r="T1747" s="1"/>
      <c r="U1747" s="2"/>
      <c r="V1747" s="1"/>
      <c r="W1747" s="1"/>
      <c r="X1747" s="2"/>
      <c r="Y1747" s="1"/>
      <c r="Z1747" s="3"/>
      <c r="AA1747" s="3"/>
      <c r="AB1747" s="3"/>
      <c r="AC1747" s="3"/>
      <c r="AD1747" s="3"/>
      <c r="AE1747" s="3"/>
    </row>
    <row r="1748" spans="1:3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1"/>
      <c r="R1748" s="1"/>
      <c r="S1748" s="1"/>
      <c r="T1748" s="1"/>
      <c r="U1748" s="2"/>
      <c r="V1748" s="1"/>
      <c r="W1748" s="1"/>
      <c r="X1748" s="2"/>
      <c r="Y1748" s="1"/>
      <c r="Z1748" s="3"/>
      <c r="AA1748" s="3"/>
      <c r="AB1748" s="3"/>
      <c r="AC1748" s="3"/>
      <c r="AD1748" s="3"/>
      <c r="AE1748" s="3"/>
    </row>
    <row r="1749" spans="1:3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1"/>
      <c r="R1749" s="1"/>
      <c r="S1749" s="1"/>
      <c r="T1749" s="1"/>
      <c r="U1749" s="2"/>
      <c r="V1749" s="1"/>
      <c r="W1749" s="1"/>
      <c r="X1749" s="2"/>
      <c r="Y1749" s="1"/>
      <c r="Z1749" s="3"/>
      <c r="AA1749" s="3"/>
      <c r="AB1749" s="3"/>
      <c r="AC1749" s="3"/>
      <c r="AD1749" s="3"/>
      <c r="AE1749" s="3"/>
    </row>
    <row r="1750" spans="1:3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1"/>
      <c r="R1750" s="1"/>
      <c r="S1750" s="1"/>
      <c r="T1750" s="1"/>
      <c r="U1750" s="2"/>
      <c r="V1750" s="1"/>
      <c r="W1750" s="1"/>
      <c r="X1750" s="2"/>
      <c r="Y1750" s="1"/>
      <c r="Z1750" s="3"/>
      <c r="AA1750" s="3"/>
      <c r="AB1750" s="3"/>
      <c r="AC1750" s="3"/>
      <c r="AD1750" s="3"/>
      <c r="AE1750" s="3"/>
    </row>
    <row r="1751" spans="1:31" x14ac:dyDescent="0.25">
      <c r="A1751" s="2"/>
      <c r="B1751" s="46"/>
      <c r="C1751" s="2"/>
      <c r="D1751" s="2"/>
      <c r="E1751" s="2"/>
      <c r="F1751" s="59"/>
      <c r="G1751" s="2"/>
      <c r="H1751" s="2"/>
      <c r="I1751" s="2"/>
      <c r="J1751" s="1"/>
      <c r="K1751" s="1"/>
      <c r="L1751" s="1"/>
      <c r="M1751" s="1"/>
      <c r="N1751" s="2"/>
      <c r="O1751" s="2"/>
      <c r="P1751" s="2"/>
      <c r="Q1751" s="1"/>
      <c r="R1751" s="1"/>
      <c r="S1751" s="1"/>
      <c r="T1751" s="1"/>
      <c r="U1751" s="2"/>
      <c r="V1751" s="1"/>
      <c r="W1751" s="1"/>
      <c r="X1751" s="2"/>
      <c r="Y1751" s="1"/>
      <c r="Z1751" s="3"/>
      <c r="AA1751" s="3"/>
      <c r="AB1751" s="3"/>
      <c r="AC1751" s="3"/>
      <c r="AD1751" s="3"/>
      <c r="AE1751" s="3"/>
    </row>
    <row r="1752" spans="1:3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1"/>
      <c r="R1752" s="1"/>
      <c r="S1752" s="1"/>
      <c r="T1752" s="1"/>
      <c r="U1752" s="2"/>
      <c r="V1752" s="1"/>
      <c r="W1752" s="1"/>
      <c r="X1752" s="2"/>
      <c r="Y1752" s="1"/>
      <c r="Z1752" s="3"/>
      <c r="AA1752" s="3"/>
      <c r="AB1752" s="3"/>
      <c r="AC1752" s="3"/>
      <c r="AD1752" s="3"/>
      <c r="AE1752" s="3"/>
    </row>
    <row r="1753" spans="1:3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1"/>
      <c r="R1753" s="1"/>
      <c r="S1753" s="1"/>
      <c r="T1753" s="1"/>
      <c r="U1753" s="2"/>
      <c r="V1753" s="1"/>
      <c r="W1753" s="1"/>
      <c r="X1753" s="2"/>
      <c r="Y1753" s="1"/>
      <c r="Z1753" s="3"/>
      <c r="AA1753" s="3"/>
      <c r="AB1753" s="3"/>
      <c r="AC1753" s="3"/>
      <c r="AD1753" s="3"/>
      <c r="AE1753" s="3"/>
    </row>
    <row r="1754" spans="1:3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1"/>
      <c r="R1754" s="1"/>
      <c r="S1754" s="1"/>
      <c r="T1754" s="1"/>
      <c r="U1754" s="2"/>
      <c r="V1754" s="1"/>
      <c r="W1754" s="1"/>
      <c r="X1754" s="2"/>
      <c r="Y1754" s="1"/>
      <c r="Z1754" s="3"/>
      <c r="AA1754" s="3"/>
      <c r="AB1754" s="3"/>
      <c r="AC1754" s="3"/>
      <c r="AD1754" s="3"/>
      <c r="AE1754" s="3"/>
    </row>
    <row r="1755" spans="1:3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1"/>
      <c r="R1755" s="1"/>
      <c r="S1755" s="1"/>
      <c r="T1755" s="1"/>
      <c r="U1755" s="2"/>
      <c r="V1755" s="1"/>
      <c r="W1755" s="1"/>
      <c r="X1755" s="2"/>
      <c r="Y1755" s="1"/>
      <c r="Z1755" s="3"/>
      <c r="AA1755" s="3"/>
      <c r="AB1755" s="3"/>
      <c r="AC1755" s="3"/>
      <c r="AD1755" s="3"/>
      <c r="AE1755" s="3"/>
    </row>
    <row r="1756" spans="1:3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1"/>
      <c r="R1756" s="1"/>
      <c r="S1756" s="1"/>
      <c r="T1756" s="1"/>
      <c r="U1756" s="2"/>
      <c r="V1756" s="1"/>
      <c r="W1756" s="1"/>
      <c r="X1756" s="2"/>
      <c r="Y1756" s="1"/>
      <c r="Z1756" s="3"/>
      <c r="AA1756" s="3"/>
      <c r="AB1756" s="3"/>
      <c r="AC1756" s="3"/>
      <c r="AD1756" s="3"/>
      <c r="AE1756" s="3"/>
    </row>
    <row r="1757" spans="1:3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1"/>
      <c r="R1757" s="1"/>
      <c r="S1757" s="1"/>
      <c r="T1757" s="1"/>
      <c r="U1757" s="2"/>
      <c r="V1757" s="1"/>
      <c r="W1757" s="1"/>
      <c r="X1757" s="2"/>
      <c r="Y1757" s="1"/>
      <c r="Z1757" s="3"/>
      <c r="AA1757" s="3"/>
      <c r="AB1757" s="3"/>
      <c r="AC1757" s="3"/>
      <c r="AD1757" s="3"/>
      <c r="AE1757" s="3"/>
    </row>
    <row r="1758" spans="1:3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1"/>
      <c r="R1758" s="1"/>
      <c r="S1758" s="1"/>
      <c r="T1758" s="1"/>
      <c r="U1758" s="2"/>
      <c r="V1758" s="1"/>
      <c r="W1758" s="1"/>
      <c r="X1758" s="2"/>
      <c r="Y1758" s="1"/>
      <c r="Z1758" s="3"/>
      <c r="AA1758" s="3"/>
      <c r="AB1758" s="3"/>
      <c r="AC1758" s="3"/>
      <c r="AD1758" s="3"/>
      <c r="AE1758" s="3"/>
    </row>
    <row r="1759" spans="1:3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1"/>
      <c r="R1759" s="1"/>
      <c r="S1759" s="1"/>
      <c r="T1759" s="1"/>
      <c r="U1759" s="2"/>
      <c r="V1759" s="1"/>
      <c r="W1759" s="1"/>
      <c r="X1759" s="2"/>
      <c r="Y1759" s="1"/>
      <c r="Z1759" s="3"/>
      <c r="AA1759" s="3"/>
      <c r="AB1759" s="3"/>
      <c r="AC1759" s="3"/>
      <c r="AD1759" s="3"/>
      <c r="AE1759" s="3"/>
    </row>
    <row r="1760" spans="1:3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1"/>
      <c r="R1760" s="1"/>
      <c r="S1760" s="1"/>
      <c r="T1760" s="1"/>
      <c r="U1760" s="2"/>
      <c r="V1760" s="1"/>
      <c r="W1760" s="1"/>
      <c r="X1760" s="2"/>
      <c r="Y1760" s="1"/>
      <c r="Z1760" s="3"/>
      <c r="AA1760" s="3"/>
      <c r="AB1760" s="3"/>
      <c r="AC1760" s="3"/>
      <c r="AD1760" s="3"/>
      <c r="AE1760" s="3"/>
    </row>
    <row r="1761" spans="1:3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1"/>
      <c r="R1761" s="1"/>
      <c r="S1761" s="1"/>
      <c r="T1761" s="1"/>
      <c r="U1761" s="2"/>
      <c r="V1761" s="1"/>
      <c r="W1761" s="1"/>
      <c r="X1761" s="2"/>
      <c r="Y1761" s="1"/>
      <c r="Z1761" s="3"/>
      <c r="AA1761" s="3"/>
      <c r="AB1761" s="3"/>
      <c r="AC1761" s="3"/>
      <c r="AD1761" s="3"/>
      <c r="AE1761" s="3"/>
    </row>
    <row r="1762" spans="1:3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1"/>
      <c r="R1762" s="1"/>
      <c r="S1762" s="1"/>
      <c r="T1762" s="1"/>
      <c r="U1762" s="2"/>
      <c r="V1762" s="1"/>
      <c r="W1762" s="1"/>
      <c r="X1762" s="2"/>
      <c r="Y1762" s="1"/>
      <c r="Z1762" s="3"/>
      <c r="AA1762" s="3"/>
      <c r="AB1762" s="3"/>
      <c r="AC1762" s="3"/>
      <c r="AD1762" s="3"/>
      <c r="AE1762" s="3"/>
    </row>
    <row r="1763" spans="1:3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1"/>
      <c r="R1763" s="1"/>
      <c r="S1763" s="1"/>
      <c r="T1763" s="1"/>
      <c r="U1763" s="2"/>
      <c r="V1763" s="1"/>
      <c r="W1763" s="1"/>
      <c r="X1763" s="2"/>
      <c r="Y1763" s="1"/>
      <c r="Z1763" s="3"/>
      <c r="AA1763" s="3"/>
      <c r="AB1763" s="3"/>
      <c r="AC1763" s="3"/>
      <c r="AD1763" s="3"/>
      <c r="AE1763" s="3"/>
    </row>
    <row r="1764" spans="1:3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1"/>
      <c r="R1764" s="1"/>
      <c r="S1764" s="1"/>
      <c r="T1764" s="1"/>
      <c r="U1764" s="2"/>
      <c r="V1764" s="1"/>
      <c r="W1764" s="1"/>
      <c r="X1764" s="2"/>
      <c r="Y1764" s="1"/>
      <c r="Z1764" s="3"/>
      <c r="AA1764" s="3"/>
      <c r="AB1764" s="3"/>
      <c r="AC1764" s="3"/>
      <c r="AD1764" s="3"/>
      <c r="AE1764" s="3"/>
    </row>
    <row r="1765" spans="1:3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1"/>
      <c r="R1765" s="1"/>
      <c r="S1765" s="1"/>
      <c r="T1765" s="1"/>
      <c r="U1765" s="2"/>
      <c r="V1765" s="1"/>
      <c r="W1765" s="1"/>
      <c r="X1765" s="2"/>
      <c r="Y1765" s="1"/>
      <c r="Z1765" s="3"/>
      <c r="AA1765" s="3"/>
      <c r="AB1765" s="3"/>
      <c r="AC1765" s="3"/>
      <c r="AD1765" s="3"/>
      <c r="AE1765" s="3"/>
    </row>
    <row r="1766" spans="1:3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1"/>
      <c r="R1766" s="1"/>
      <c r="S1766" s="1"/>
      <c r="T1766" s="1"/>
      <c r="U1766" s="2"/>
      <c r="V1766" s="1"/>
      <c r="W1766" s="1"/>
      <c r="X1766" s="2"/>
      <c r="Y1766" s="1"/>
      <c r="Z1766" s="3"/>
      <c r="AA1766" s="3"/>
      <c r="AB1766" s="3"/>
      <c r="AC1766" s="3"/>
      <c r="AD1766" s="3"/>
      <c r="AE1766" s="3"/>
    </row>
    <row r="1767" spans="1:3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1"/>
      <c r="R1767" s="1"/>
      <c r="S1767" s="1"/>
      <c r="T1767" s="1"/>
      <c r="U1767" s="2"/>
      <c r="V1767" s="1"/>
      <c r="W1767" s="1"/>
      <c r="X1767" s="2"/>
      <c r="Y1767" s="1"/>
      <c r="Z1767" s="3"/>
      <c r="AA1767" s="3"/>
      <c r="AB1767" s="3"/>
      <c r="AC1767" s="3"/>
      <c r="AD1767" s="3"/>
      <c r="AE1767" s="3"/>
    </row>
    <row r="1768" spans="1:3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1"/>
      <c r="R1768" s="1"/>
      <c r="S1768" s="1"/>
      <c r="T1768" s="1"/>
      <c r="U1768" s="2"/>
      <c r="V1768" s="1"/>
      <c r="W1768" s="1"/>
      <c r="X1768" s="2"/>
      <c r="Y1768" s="1"/>
      <c r="Z1768" s="3"/>
      <c r="AA1768" s="3"/>
      <c r="AB1768" s="3"/>
      <c r="AC1768" s="3"/>
      <c r="AD1768" s="3"/>
      <c r="AE1768" s="3"/>
    </row>
    <row r="1769" spans="1:3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1"/>
      <c r="R1769" s="1"/>
      <c r="S1769" s="1"/>
      <c r="T1769" s="1"/>
      <c r="U1769" s="2"/>
      <c r="V1769" s="1"/>
      <c r="W1769" s="1"/>
      <c r="X1769" s="2"/>
      <c r="Y1769" s="1"/>
      <c r="Z1769" s="3"/>
      <c r="AA1769" s="3"/>
      <c r="AB1769" s="3"/>
      <c r="AC1769" s="3"/>
      <c r="AD1769" s="3"/>
      <c r="AE1769" s="3"/>
    </row>
    <row r="1770" spans="1:3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1"/>
      <c r="R1770" s="1"/>
      <c r="S1770" s="1"/>
      <c r="T1770" s="1"/>
      <c r="U1770" s="2"/>
      <c r="V1770" s="1"/>
      <c r="W1770" s="1"/>
      <c r="X1770" s="2"/>
      <c r="Y1770" s="1"/>
      <c r="Z1770" s="3"/>
      <c r="AA1770" s="3"/>
      <c r="AB1770" s="3"/>
      <c r="AC1770" s="3"/>
      <c r="AD1770" s="3"/>
      <c r="AE1770" s="3"/>
    </row>
    <row r="1771" spans="1:3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1"/>
      <c r="R1771" s="1"/>
      <c r="S1771" s="1"/>
      <c r="T1771" s="1"/>
      <c r="U1771" s="2"/>
      <c r="V1771" s="1"/>
      <c r="W1771" s="1"/>
      <c r="X1771" s="2"/>
      <c r="Y1771" s="1"/>
      <c r="Z1771" s="3"/>
      <c r="AA1771" s="3"/>
      <c r="AB1771" s="3"/>
      <c r="AC1771" s="3"/>
      <c r="AD1771" s="3"/>
      <c r="AE1771" s="3"/>
    </row>
    <row r="1772" spans="1:31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1"/>
      <c r="R1772" s="1"/>
      <c r="S1772" s="1"/>
      <c r="T1772" s="1"/>
      <c r="U1772" s="2"/>
      <c r="V1772" s="1"/>
      <c r="W1772" s="1"/>
      <c r="X1772" s="2"/>
      <c r="Y1772" s="1"/>
      <c r="Z1772" s="3"/>
      <c r="AA1772" s="3"/>
      <c r="AB1772" s="3"/>
      <c r="AC1772" s="3"/>
      <c r="AD1772" s="3"/>
      <c r="AE1772" s="3"/>
    </row>
    <row r="1773" spans="1:3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1"/>
      <c r="R1773" s="1"/>
      <c r="S1773" s="1"/>
      <c r="T1773" s="1"/>
      <c r="U1773" s="2"/>
      <c r="V1773" s="1"/>
      <c r="W1773" s="1"/>
      <c r="X1773" s="2"/>
      <c r="Y1773" s="1"/>
      <c r="Z1773" s="3"/>
      <c r="AA1773" s="3"/>
      <c r="AB1773" s="3"/>
      <c r="AC1773" s="3"/>
      <c r="AD1773" s="3"/>
      <c r="AE1773" s="3"/>
    </row>
    <row r="1774" spans="1:3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1"/>
      <c r="R1774" s="1"/>
      <c r="S1774" s="1"/>
      <c r="T1774" s="1"/>
      <c r="U1774" s="2"/>
      <c r="V1774" s="1"/>
      <c r="W1774" s="1"/>
      <c r="X1774" s="2"/>
      <c r="Y1774" s="1"/>
      <c r="Z1774" s="3"/>
      <c r="AA1774" s="3"/>
      <c r="AB1774" s="3"/>
      <c r="AC1774" s="3"/>
      <c r="AD1774" s="3"/>
      <c r="AE1774" s="3"/>
    </row>
    <row r="1775" spans="1:3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1"/>
      <c r="R1775" s="1"/>
      <c r="S1775" s="1"/>
      <c r="T1775" s="1"/>
      <c r="U1775" s="2"/>
      <c r="V1775" s="1"/>
      <c r="W1775" s="1"/>
      <c r="X1775" s="2"/>
      <c r="Y1775" s="1"/>
      <c r="Z1775" s="3"/>
      <c r="AA1775" s="3"/>
      <c r="AB1775" s="3"/>
      <c r="AC1775" s="3"/>
      <c r="AD1775" s="3"/>
      <c r="AE1775" s="3"/>
    </row>
    <row r="1776" spans="1:3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1"/>
      <c r="R1776" s="1"/>
      <c r="S1776" s="1"/>
      <c r="T1776" s="1"/>
      <c r="U1776" s="2"/>
      <c r="V1776" s="1"/>
      <c r="W1776" s="1"/>
      <c r="X1776" s="2"/>
      <c r="Y1776" s="1"/>
      <c r="Z1776" s="3"/>
      <c r="AA1776" s="3"/>
      <c r="AB1776" s="3"/>
      <c r="AC1776" s="3"/>
      <c r="AD1776" s="3"/>
      <c r="AE1776" s="3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1"/>
      <c r="R1777" s="1"/>
      <c r="S1777" s="1"/>
      <c r="T1777" s="1"/>
      <c r="U1777" s="2"/>
      <c r="V1777" s="1"/>
      <c r="W1777" s="1"/>
      <c r="X1777" s="2"/>
      <c r="Y1777" s="1"/>
      <c r="Z1777" s="3"/>
      <c r="AA1777" s="3"/>
      <c r="AB1777" s="3"/>
      <c r="AC1777" s="3"/>
      <c r="AD1777" s="3"/>
      <c r="AE1777" s="3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1"/>
      <c r="R1778" s="1"/>
      <c r="S1778" s="1"/>
      <c r="T1778" s="1"/>
      <c r="U1778" s="2"/>
      <c r="V1778" s="1"/>
      <c r="W1778" s="1"/>
      <c r="X1778" s="2"/>
      <c r="Y1778" s="1"/>
      <c r="Z1778" s="3"/>
      <c r="AA1778" s="3"/>
      <c r="AB1778" s="3"/>
      <c r="AC1778" s="3"/>
      <c r="AD1778" s="3"/>
      <c r="AE1778" s="3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1"/>
      <c r="R1779" s="1"/>
      <c r="S1779" s="1"/>
      <c r="T1779" s="1"/>
      <c r="U1779" s="2"/>
      <c r="V1779" s="1"/>
      <c r="W1779" s="1"/>
      <c r="X1779" s="2"/>
      <c r="Y1779" s="1"/>
      <c r="Z1779" s="3"/>
      <c r="AA1779" s="3"/>
      <c r="AB1779" s="3"/>
      <c r="AC1779" s="3"/>
      <c r="AD1779" s="3"/>
      <c r="AE1779" s="3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1"/>
      <c r="R1780" s="1"/>
      <c r="S1780" s="1"/>
      <c r="T1780" s="1"/>
      <c r="U1780" s="2"/>
      <c r="V1780" s="1"/>
      <c r="W1780" s="1"/>
      <c r="X1780" s="2"/>
      <c r="Y1780" s="1"/>
      <c r="Z1780" s="3"/>
      <c r="AA1780" s="3"/>
      <c r="AB1780" s="3"/>
      <c r="AC1780" s="3"/>
      <c r="AD1780" s="3"/>
      <c r="AE1780" s="3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1"/>
      <c r="R1781" s="1"/>
      <c r="S1781" s="1"/>
      <c r="T1781" s="1"/>
      <c r="U1781" s="2"/>
      <c r="V1781" s="1"/>
      <c r="W1781" s="1"/>
      <c r="X1781" s="2"/>
      <c r="Y1781" s="1"/>
      <c r="Z1781" s="3"/>
      <c r="AA1781" s="3"/>
      <c r="AB1781" s="3"/>
      <c r="AC1781" s="3"/>
      <c r="AD1781" s="3"/>
      <c r="AE1781" s="3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1"/>
      <c r="R1782" s="1"/>
      <c r="S1782" s="1"/>
      <c r="T1782" s="1"/>
      <c r="U1782" s="2"/>
      <c r="V1782" s="1"/>
      <c r="W1782" s="1"/>
      <c r="X1782" s="2"/>
      <c r="Y1782" s="1"/>
      <c r="Z1782" s="3"/>
      <c r="AA1782" s="3"/>
      <c r="AB1782" s="3"/>
      <c r="AC1782" s="3"/>
      <c r="AD1782" s="3"/>
      <c r="AE1782" s="3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1"/>
      <c r="R1783" s="1"/>
      <c r="S1783" s="1"/>
      <c r="T1783" s="1"/>
      <c r="U1783" s="2"/>
      <c r="V1783" s="1"/>
      <c r="W1783" s="1"/>
      <c r="X1783" s="2"/>
      <c r="Y1783" s="1"/>
      <c r="Z1783" s="3"/>
      <c r="AA1783" s="3"/>
      <c r="AB1783" s="3"/>
      <c r="AC1783" s="3"/>
      <c r="AD1783" s="3"/>
      <c r="AE1783" s="3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1"/>
      <c r="R1784" s="1"/>
      <c r="S1784" s="1"/>
      <c r="T1784" s="1"/>
      <c r="U1784" s="2"/>
      <c r="V1784" s="1"/>
      <c r="W1784" s="1"/>
      <c r="X1784" s="2"/>
      <c r="Y1784" s="1"/>
      <c r="Z1784" s="3"/>
      <c r="AA1784" s="3"/>
      <c r="AB1784" s="3"/>
      <c r="AC1784" s="3"/>
      <c r="AD1784" s="3"/>
      <c r="AE1784" s="3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1"/>
      <c r="R1785" s="1"/>
      <c r="S1785" s="1"/>
      <c r="T1785" s="1"/>
      <c r="U1785" s="2"/>
      <c r="V1785" s="1"/>
      <c r="W1785" s="1"/>
      <c r="X1785" s="2"/>
      <c r="Y1785" s="1"/>
      <c r="Z1785" s="3"/>
      <c r="AA1785" s="3"/>
      <c r="AB1785" s="3"/>
      <c r="AC1785" s="3"/>
      <c r="AD1785" s="3"/>
      <c r="AE1785" s="3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1"/>
      <c r="R1786" s="1"/>
      <c r="S1786" s="1"/>
      <c r="T1786" s="1"/>
      <c r="U1786" s="2"/>
      <c r="V1786" s="1"/>
      <c r="W1786" s="1"/>
      <c r="X1786" s="2"/>
      <c r="Y1786" s="1"/>
      <c r="Z1786" s="3"/>
      <c r="AA1786" s="3"/>
      <c r="AB1786" s="3"/>
      <c r="AC1786" s="3"/>
      <c r="AD1786" s="3"/>
      <c r="AE1786" s="3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1"/>
      <c r="R1787" s="1"/>
      <c r="S1787" s="1"/>
      <c r="T1787" s="1"/>
      <c r="U1787" s="2"/>
      <c r="V1787" s="1"/>
      <c r="W1787" s="1"/>
      <c r="X1787" s="2"/>
      <c r="Y1787" s="1"/>
      <c r="Z1787" s="3"/>
      <c r="AA1787" s="3"/>
      <c r="AB1787" s="3"/>
      <c r="AC1787" s="3"/>
      <c r="AD1787" s="3"/>
      <c r="AE1787" s="3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1"/>
      <c r="R1788" s="1"/>
      <c r="S1788" s="1"/>
      <c r="T1788" s="1"/>
      <c r="U1788" s="2"/>
      <c r="V1788" s="1"/>
      <c r="W1788" s="1"/>
      <c r="X1788" s="2"/>
      <c r="Y1788" s="1"/>
      <c r="Z1788" s="3"/>
      <c r="AA1788" s="3"/>
      <c r="AB1788" s="3"/>
      <c r="AC1788" s="3"/>
      <c r="AD1788" s="3"/>
      <c r="AE1788" s="3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1"/>
      <c r="R1789" s="1"/>
      <c r="S1789" s="1"/>
      <c r="T1789" s="1"/>
      <c r="U1789" s="2"/>
      <c r="V1789" s="1"/>
      <c r="W1789" s="1"/>
      <c r="X1789" s="2"/>
      <c r="Y1789" s="1"/>
      <c r="Z1789" s="3"/>
      <c r="AA1789" s="3"/>
      <c r="AB1789" s="3"/>
      <c r="AC1789" s="3"/>
      <c r="AD1789" s="3"/>
      <c r="AE1789" s="3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1"/>
      <c r="R1790" s="1"/>
      <c r="S1790" s="1"/>
      <c r="T1790" s="1"/>
      <c r="U1790" s="2"/>
      <c r="V1790" s="1"/>
      <c r="W1790" s="1"/>
      <c r="X1790" s="2"/>
      <c r="Y1790" s="1"/>
      <c r="Z1790" s="3"/>
      <c r="AA1790" s="3"/>
      <c r="AB1790" s="3"/>
      <c r="AC1790" s="3"/>
      <c r="AD1790" s="3"/>
      <c r="AE1790" s="3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1"/>
      <c r="R1791" s="1"/>
      <c r="S1791" s="1"/>
      <c r="T1791" s="1"/>
      <c r="U1791" s="2"/>
      <c r="V1791" s="1"/>
      <c r="W1791" s="1"/>
      <c r="X1791" s="2"/>
      <c r="Y1791" s="1"/>
      <c r="Z1791" s="3"/>
      <c r="AA1791" s="3"/>
      <c r="AB1791" s="3"/>
      <c r="AC1791" s="3"/>
      <c r="AD1791" s="3"/>
      <c r="AE1791" s="3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1"/>
      <c r="R1792" s="1"/>
      <c r="S1792" s="1"/>
      <c r="T1792" s="1"/>
      <c r="U1792" s="2"/>
      <c r="V1792" s="1"/>
      <c r="W1792" s="1"/>
      <c r="X1792" s="2"/>
      <c r="Y1792" s="1"/>
      <c r="Z1792" s="3"/>
      <c r="AA1792" s="3"/>
      <c r="AB1792" s="3"/>
      <c r="AC1792" s="3"/>
      <c r="AD1792" s="3"/>
      <c r="AE1792" s="3"/>
    </row>
    <row r="1793" spans="1:33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1"/>
      <c r="R1793" s="1"/>
      <c r="S1793" s="1"/>
      <c r="T1793" s="1"/>
      <c r="U1793" s="2"/>
      <c r="V1793" s="1"/>
      <c r="W1793" s="1"/>
      <c r="X1793" s="2"/>
      <c r="Y1793" s="1"/>
      <c r="Z1793" s="3"/>
      <c r="AA1793" s="3"/>
      <c r="AB1793" s="3"/>
      <c r="AC1793" s="3"/>
      <c r="AD1793" s="3"/>
      <c r="AE1793" s="3"/>
    </row>
    <row r="1794" spans="1:33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1"/>
      <c r="R1794" s="1"/>
      <c r="S1794" s="1"/>
      <c r="T1794" s="1"/>
      <c r="U1794" s="2"/>
      <c r="V1794" s="1"/>
      <c r="W1794" s="1"/>
      <c r="X1794" s="2"/>
      <c r="Y1794" s="1"/>
      <c r="Z1794" s="3"/>
      <c r="AA1794" s="3"/>
      <c r="AB1794" s="3"/>
      <c r="AC1794" s="3"/>
      <c r="AD1794" s="3"/>
      <c r="AE1794" s="3"/>
    </row>
    <row r="1795" spans="1:33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1"/>
      <c r="R1795" s="1"/>
      <c r="S1795" s="1"/>
      <c r="T1795" s="1"/>
      <c r="U1795" s="2"/>
      <c r="V1795" s="1"/>
      <c r="W1795" s="1"/>
      <c r="X1795" s="2"/>
      <c r="Y1795" s="1"/>
      <c r="Z1795" s="3"/>
      <c r="AA1795" s="3"/>
      <c r="AB1795" s="3"/>
      <c r="AC1795" s="3"/>
      <c r="AD1795" s="3"/>
      <c r="AE1795" s="3"/>
      <c r="AF1795" s="127"/>
      <c r="AG1795" s="127"/>
    </row>
    <row r="1796" spans="1:33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1"/>
      <c r="R1796" s="1"/>
      <c r="S1796" s="1"/>
      <c r="T1796" s="1"/>
      <c r="U1796" s="2"/>
      <c r="V1796" s="1"/>
      <c r="W1796" s="1"/>
      <c r="X1796" s="2"/>
      <c r="Y1796" s="1"/>
      <c r="Z1796" s="3"/>
      <c r="AA1796" s="3"/>
      <c r="AB1796" s="3"/>
      <c r="AC1796" s="3"/>
      <c r="AD1796" s="3"/>
      <c r="AE1796" s="3"/>
    </row>
    <row r="1797" spans="1:33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1"/>
      <c r="R1797" s="1"/>
      <c r="S1797" s="1"/>
      <c r="T1797" s="1"/>
      <c r="U1797" s="2"/>
      <c r="V1797" s="1"/>
      <c r="W1797" s="1"/>
      <c r="X1797" s="2"/>
      <c r="Y1797" s="1"/>
      <c r="Z1797" s="3"/>
      <c r="AA1797" s="3"/>
      <c r="AB1797" s="3"/>
      <c r="AC1797" s="3"/>
      <c r="AD1797" s="3"/>
      <c r="AE1797" s="3"/>
    </row>
    <row r="1798" spans="1:33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1"/>
      <c r="R1798" s="1"/>
      <c r="S1798" s="1"/>
      <c r="T1798" s="1"/>
      <c r="U1798" s="2"/>
      <c r="V1798" s="1"/>
      <c r="W1798" s="1"/>
      <c r="X1798" s="2"/>
      <c r="Y1798" s="1"/>
      <c r="Z1798" s="3"/>
      <c r="AA1798" s="3"/>
      <c r="AB1798" s="3"/>
      <c r="AC1798" s="3"/>
      <c r="AD1798" s="3"/>
      <c r="AE1798" s="3"/>
    </row>
    <row r="1799" spans="1:33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1"/>
      <c r="R1799" s="1"/>
      <c r="S1799" s="1"/>
      <c r="T1799" s="1"/>
      <c r="U1799" s="2"/>
      <c r="V1799" s="1"/>
      <c r="W1799" s="1"/>
      <c r="X1799" s="2"/>
      <c r="Y1799" s="1"/>
      <c r="Z1799" s="3"/>
      <c r="AA1799" s="3"/>
      <c r="AB1799" s="3"/>
      <c r="AC1799" s="3"/>
      <c r="AD1799" s="3"/>
      <c r="AE1799" s="3"/>
    </row>
    <row r="1800" spans="1:33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1"/>
      <c r="R1800" s="1"/>
      <c r="S1800" s="1"/>
      <c r="T1800" s="1"/>
      <c r="U1800" s="2"/>
      <c r="V1800" s="1"/>
      <c r="W1800" s="1"/>
      <c r="X1800" s="2"/>
      <c r="Y1800" s="1"/>
      <c r="Z1800" s="3"/>
      <c r="AA1800" s="3"/>
      <c r="AB1800" s="3"/>
      <c r="AC1800" s="3"/>
      <c r="AD1800" s="3"/>
      <c r="AE1800" s="3"/>
    </row>
    <row r="1801" spans="1:33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1"/>
      <c r="R1801" s="1"/>
      <c r="S1801" s="1"/>
      <c r="T1801" s="1"/>
      <c r="U1801" s="2"/>
      <c r="V1801" s="1"/>
      <c r="W1801" s="1"/>
      <c r="X1801" s="2"/>
      <c r="Y1801" s="1"/>
      <c r="Z1801" s="3"/>
      <c r="AA1801" s="3"/>
      <c r="AB1801" s="3"/>
      <c r="AC1801" s="3"/>
      <c r="AD1801" s="3"/>
      <c r="AE1801" s="3"/>
    </row>
    <row r="1802" spans="1:33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1"/>
      <c r="R1802" s="1"/>
      <c r="S1802" s="1"/>
      <c r="T1802" s="1"/>
      <c r="U1802" s="2"/>
      <c r="V1802" s="1"/>
      <c r="W1802" s="1"/>
      <c r="X1802" s="2"/>
      <c r="Y1802" s="1"/>
      <c r="Z1802" s="3"/>
      <c r="AA1802" s="3"/>
      <c r="AB1802" s="3"/>
      <c r="AC1802" s="3"/>
      <c r="AD1802" s="3"/>
      <c r="AE1802" s="3"/>
    </row>
    <row r="1803" spans="1:33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1"/>
      <c r="R1803" s="1"/>
      <c r="S1803" s="1"/>
      <c r="T1803" s="1"/>
      <c r="U1803" s="2"/>
      <c r="V1803" s="1"/>
      <c r="W1803" s="1"/>
      <c r="X1803" s="2"/>
      <c r="Y1803" s="1"/>
      <c r="Z1803" s="3"/>
      <c r="AA1803" s="3"/>
      <c r="AB1803" s="3"/>
      <c r="AC1803" s="3"/>
      <c r="AD1803" s="3"/>
      <c r="AE1803" s="3"/>
    </row>
    <row r="1804" spans="1:33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1"/>
      <c r="R1804" s="1"/>
      <c r="S1804" s="1"/>
      <c r="T1804" s="1"/>
      <c r="U1804" s="2"/>
      <c r="V1804" s="1"/>
      <c r="W1804" s="1"/>
      <c r="X1804" s="2"/>
      <c r="Y1804" s="1"/>
      <c r="Z1804" s="3"/>
      <c r="AA1804" s="3"/>
      <c r="AB1804" s="3"/>
      <c r="AC1804" s="3"/>
      <c r="AD1804" s="3"/>
      <c r="AE1804" s="3"/>
    </row>
    <row r="1805" spans="1:33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1"/>
      <c r="R1805" s="1"/>
      <c r="S1805" s="1"/>
      <c r="T1805" s="1"/>
      <c r="U1805" s="2"/>
      <c r="V1805" s="1"/>
      <c r="W1805" s="1"/>
      <c r="X1805" s="2"/>
      <c r="Y1805" s="1"/>
      <c r="Z1805" s="3"/>
      <c r="AA1805" s="3"/>
      <c r="AB1805" s="3"/>
      <c r="AC1805" s="3"/>
      <c r="AD1805" s="3"/>
      <c r="AE1805" s="3"/>
    </row>
    <row r="1806" spans="1:33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1"/>
      <c r="R1806" s="1"/>
      <c r="S1806" s="1"/>
      <c r="T1806" s="1"/>
      <c r="U1806" s="2"/>
      <c r="V1806" s="1"/>
      <c r="W1806" s="1"/>
      <c r="X1806" s="2"/>
      <c r="Y1806" s="1"/>
      <c r="Z1806" s="3"/>
      <c r="AA1806" s="3"/>
      <c r="AB1806" s="3"/>
      <c r="AC1806" s="3"/>
      <c r="AD1806" s="3"/>
      <c r="AE1806" s="3"/>
    </row>
    <row r="1807" spans="1:33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1"/>
      <c r="R1807" s="1"/>
      <c r="S1807" s="1"/>
      <c r="T1807" s="1"/>
      <c r="U1807" s="2"/>
      <c r="V1807" s="1"/>
      <c r="W1807" s="1"/>
      <c r="X1807" s="2"/>
      <c r="Y1807" s="1"/>
      <c r="Z1807" s="3"/>
      <c r="AA1807" s="3"/>
      <c r="AB1807" s="3"/>
      <c r="AC1807" s="3"/>
      <c r="AD1807" s="3"/>
      <c r="AE1807" s="3"/>
    </row>
    <row r="1808" spans="1:33" x14ac:dyDescent="0.25">
      <c r="A1808" s="2"/>
      <c r="B1808" s="47"/>
      <c r="C1808" s="2"/>
      <c r="D1808" s="2"/>
      <c r="E1808" s="2"/>
      <c r="F1808" s="2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1"/>
      <c r="R1808" s="1"/>
      <c r="S1808" s="1"/>
      <c r="T1808" s="1"/>
      <c r="U1808" s="2"/>
      <c r="V1808" s="1"/>
      <c r="W1808" s="1"/>
      <c r="X1808" s="2"/>
      <c r="Y1808" s="1"/>
      <c r="Z1808" s="3"/>
      <c r="AA1808" s="3"/>
      <c r="AB1808" s="3"/>
      <c r="AC1808" s="3"/>
      <c r="AD1808" s="3"/>
      <c r="AE1808" s="3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1"/>
      <c r="R1809" s="1"/>
      <c r="S1809" s="1"/>
      <c r="T1809" s="1"/>
      <c r="U1809" s="2"/>
      <c r="V1809" s="1"/>
      <c r="W1809" s="1"/>
      <c r="X1809" s="2"/>
      <c r="Y1809" s="1"/>
      <c r="Z1809" s="3"/>
      <c r="AA1809" s="3"/>
      <c r="AB1809" s="3"/>
      <c r="AC1809" s="3"/>
      <c r="AD1809" s="3"/>
      <c r="AE1809" s="3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1"/>
      <c r="R1810" s="1"/>
      <c r="S1810" s="1"/>
      <c r="T1810" s="1"/>
      <c r="U1810" s="2"/>
      <c r="V1810" s="1"/>
      <c r="W1810" s="1"/>
      <c r="X1810" s="2"/>
      <c r="Y1810" s="1"/>
      <c r="Z1810" s="3"/>
      <c r="AA1810" s="3"/>
      <c r="AB1810" s="3"/>
      <c r="AC1810" s="3"/>
      <c r="AD1810" s="3"/>
      <c r="AE1810" s="3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1"/>
      <c r="R1811" s="1"/>
      <c r="S1811" s="1"/>
      <c r="T1811" s="1"/>
      <c r="U1811" s="2"/>
      <c r="V1811" s="1"/>
      <c r="W1811" s="1"/>
      <c r="X1811" s="2"/>
      <c r="Y1811" s="1"/>
      <c r="Z1811" s="3"/>
      <c r="AA1811" s="3"/>
      <c r="AB1811" s="3"/>
      <c r="AC1811" s="3"/>
      <c r="AD1811" s="3"/>
      <c r="AE1811" s="3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1"/>
      <c r="R1812" s="1"/>
      <c r="S1812" s="1"/>
      <c r="T1812" s="1"/>
      <c r="U1812" s="2"/>
      <c r="V1812" s="1"/>
      <c r="W1812" s="1"/>
      <c r="X1812" s="2"/>
      <c r="Y1812" s="1"/>
      <c r="Z1812" s="3"/>
      <c r="AA1812" s="3"/>
      <c r="AB1812" s="3"/>
      <c r="AC1812" s="3"/>
      <c r="AD1812" s="3"/>
      <c r="AE1812" s="3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1"/>
      <c r="R1813" s="1"/>
      <c r="S1813" s="1"/>
      <c r="T1813" s="1"/>
      <c r="U1813" s="2"/>
      <c r="V1813" s="1"/>
      <c r="W1813" s="1"/>
      <c r="X1813" s="2"/>
      <c r="Y1813" s="1"/>
      <c r="Z1813" s="3"/>
      <c r="AA1813" s="3"/>
      <c r="AB1813" s="3"/>
      <c r="AC1813" s="3"/>
      <c r="AD1813" s="3"/>
      <c r="AE1813" s="3"/>
    </row>
    <row r="1814" spans="1:3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1"/>
      <c r="R1814" s="1"/>
      <c r="S1814" s="1"/>
      <c r="T1814" s="1"/>
      <c r="U1814" s="2"/>
      <c r="V1814" s="1"/>
      <c r="W1814" s="1"/>
      <c r="X1814" s="2"/>
      <c r="Y1814" s="1"/>
      <c r="Z1814" s="3"/>
      <c r="AA1814" s="3"/>
      <c r="AB1814" s="3"/>
      <c r="AC1814" s="3"/>
      <c r="AD1814" s="3"/>
      <c r="AE1814" s="3"/>
    </row>
    <row r="1815" spans="1:31" x14ac:dyDescent="0.25">
      <c r="A1815" s="2"/>
      <c r="B1815" s="46"/>
      <c r="C1815" s="2"/>
      <c r="D1815" s="2"/>
      <c r="E1815" s="2"/>
      <c r="F1815" s="59"/>
      <c r="G1815" s="2"/>
      <c r="H1815" s="2"/>
      <c r="I1815" s="2"/>
      <c r="J1815" s="1"/>
      <c r="K1815" s="1"/>
      <c r="L1815" s="1"/>
      <c r="M1815" s="1"/>
      <c r="N1815" s="2"/>
      <c r="O1815" s="2"/>
      <c r="P1815" s="2"/>
      <c r="Q1815" s="1"/>
      <c r="R1815" s="1"/>
      <c r="S1815" s="1"/>
      <c r="T1815" s="1"/>
      <c r="U1815" s="2"/>
      <c r="V1815" s="1"/>
      <c r="W1815" s="1"/>
      <c r="X1815" s="2"/>
      <c r="Y1815" s="1"/>
      <c r="Z1815" s="3"/>
      <c r="AA1815" s="3"/>
      <c r="AB1815" s="3"/>
      <c r="AC1815" s="3"/>
      <c r="AD1815" s="3"/>
      <c r="AE1815" s="3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1"/>
      <c r="R1816" s="1"/>
      <c r="S1816" s="1"/>
      <c r="T1816" s="1"/>
      <c r="U1816" s="2"/>
      <c r="V1816" s="1"/>
      <c r="W1816" s="1"/>
      <c r="X1816" s="2"/>
      <c r="Y1816" s="1"/>
      <c r="Z1816" s="3"/>
      <c r="AA1816" s="3"/>
      <c r="AB1816" s="3"/>
      <c r="AC1816" s="3"/>
      <c r="AD1816" s="3"/>
      <c r="AE1816" s="3"/>
    </row>
    <row r="1817" spans="1:31" x14ac:dyDescent="0.25">
      <c r="A1817" s="2"/>
      <c r="B1817" s="47"/>
      <c r="C1817" s="2"/>
      <c r="D1817" s="2"/>
      <c r="E1817" s="2"/>
      <c r="F1817" s="2"/>
      <c r="G1817" s="2"/>
      <c r="H1817" s="2"/>
      <c r="I1817" s="1"/>
      <c r="J1817" s="1"/>
      <c r="K1817" s="1"/>
      <c r="L1817" s="1"/>
      <c r="M1817" s="1"/>
      <c r="N1817" s="2"/>
      <c r="O1817" s="2"/>
      <c r="P1817" s="2"/>
      <c r="Q1817" s="1"/>
      <c r="R1817" s="1"/>
      <c r="S1817" s="1"/>
      <c r="T1817" s="1"/>
      <c r="U1817" s="2"/>
      <c r="V1817" s="1"/>
      <c r="W1817" s="1"/>
      <c r="X1817" s="2"/>
      <c r="Y1817" s="1"/>
      <c r="Z1817" s="3"/>
      <c r="AA1817" s="3"/>
      <c r="AB1817" s="3"/>
      <c r="AC1817" s="3"/>
      <c r="AD1817" s="3"/>
      <c r="AE1817" s="3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1"/>
      <c r="R1818" s="1"/>
      <c r="S1818" s="1"/>
      <c r="T1818" s="1"/>
      <c r="U1818" s="2"/>
      <c r="V1818" s="1"/>
      <c r="W1818" s="1"/>
      <c r="X1818" s="2"/>
      <c r="Y1818" s="1"/>
      <c r="Z1818" s="3"/>
      <c r="AA1818" s="3"/>
      <c r="AB1818" s="3"/>
      <c r="AC1818" s="3"/>
      <c r="AD1818" s="3"/>
      <c r="AE1818" s="3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1"/>
      <c r="R1819" s="1"/>
      <c r="S1819" s="1"/>
      <c r="T1819" s="1"/>
      <c r="U1819" s="2"/>
      <c r="V1819" s="1"/>
      <c r="W1819" s="1"/>
      <c r="X1819" s="2"/>
      <c r="Y1819" s="1"/>
      <c r="Z1819" s="3"/>
      <c r="AA1819" s="3"/>
      <c r="AB1819" s="3"/>
      <c r="AC1819" s="3"/>
      <c r="AD1819" s="3"/>
      <c r="AE1819" s="3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1"/>
      <c r="R1820" s="1"/>
      <c r="S1820" s="1"/>
      <c r="T1820" s="1"/>
      <c r="U1820" s="2"/>
      <c r="V1820" s="1"/>
      <c r="W1820" s="1"/>
      <c r="X1820" s="2"/>
      <c r="Y1820" s="1"/>
      <c r="Z1820" s="3"/>
      <c r="AA1820" s="3"/>
      <c r="AB1820" s="3"/>
      <c r="AC1820" s="3"/>
      <c r="AD1820" s="3"/>
      <c r="AE1820" s="3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1"/>
      <c r="R1821" s="1"/>
      <c r="S1821" s="1"/>
      <c r="T1821" s="1"/>
      <c r="U1821" s="2"/>
      <c r="V1821" s="1"/>
      <c r="W1821" s="1"/>
      <c r="X1821" s="2"/>
      <c r="Y1821" s="1"/>
      <c r="Z1821" s="3"/>
      <c r="AA1821" s="3"/>
      <c r="AB1821" s="3"/>
      <c r="AC1821" s="3"/>
      <c r="AD1821" s="3"/>
      <c r="AE1821" s="3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1"/>
      <c r="R1822" s="1"/>
      <c r="S1822" s="1"/>
      <c r="T1822" s="1"/>
      <c r="U1822" s="2"/>
      <c r="V1822" s="1"/>
      <c r="W1822" s="1"/>
      <c r="X1822" s="2"/>
      <c r="Y1822" s="1"/>
      <c r="Z1822" s="3"/>
      <c r="AA1822" s="3"/>
      <c r="AB1822" s="3"/>
      <c r="AC1822" s="3"/>
      <c r="AD1822" s="3"/>
      <c r="AE1822" s="3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1"/>
      <c r="R1823" s="1"/>
      <c r="S1823" s="1"/>
      <c r="T1823" s="1"/>
      <c r="U1823" s="2"/>
      <c r="V1823" s="1"/>
      <c r="W1823" s="1"/>
      <c r="X1823" s="2"/>
      <c r="Y1823" s="1"/>
      <c r="Z1823" s="3"/>
      <c r="AA1823" s="3"/>
      <c r="AB1823" s="3"/>
      <c r="AC1823" s="3"/>
      <c r="AD1823" s="3"/>
      <c r="AE1823" s="3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1"/>
      <c r="R1824" s="1"/>
      <c r="S1824" s="1"/>
      <c r="T1824" s="1"/>
      <c r="U1824" s="2"/>
      <c r="V1824" s="1"/>
      <c r="W1824" s="1"/>
      <c r="X1824" s="2"/>
      <c r="Y1824" s="1"/>
      <c r="Z1824" s="3"/>
      <c r="AA1824" s="3"/>
      <c r="AB1824" s="3"/>
      <c r="AC1824" s="3"/>
      <c r="AD1824" s="3"/>
      <c r="AE1824" s="3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1"/>
      <c r="R1825" s="1"/>
      <c r="S1825" s="1"/>
      <c r="T1825" s="1"/>
      <c r="U1825" s="2"/>
      <c r="V1825" s="1"/>
      <c r="W1825" s="1"/>
      <c r="X1825" s="2"/>
      <c r="Y1825" s="1"/>
      <c r="Z1825" s="3"/>
      <c r="AA1825" s="3"/>
      <c r="AB1825" s="3"/>
      <c r="AC1825" s="3"/>
      <c r="AD1825" s="3"/>
      <c r="AE1825" s="3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1"/>
      <c r="R1826" s="1"/>
      <c r="S1826" s="1"/>
      <c r="T1826" s="1"/>
      <c r="U1826" s="2"/>
      <c r="V1826" s="1"/>
      <c r="W1826" s="1"/>
      <c r="X1826" s="2"/>
      <c r="Y1826" s="1"/>
      <c r="Z1826" s="3"/>
      <c r="AA1826" s="3"/>
      <c r="AB1826" s="3"/>
      <c r="AC1826" s="3"/>
      <c r="AD1826" s="3"/>
      <c r="AE1826" s="3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1"/>
      <c r="R1827" s="1"/>
      <c r="S1827" s="1"/>
      <c r="T1827" s="1"/>
      <c r="U1827" s="2"/>
      <c r="V1827" s="1"/>
      <c r="W1827" s="1"/>
      <c r="X1827" s="2"/>
      <c r="Y1827" s="1"/>
      <c r="Z1827" s="3"/>
      <c r="AA1827" s="3"/>
      <c r="AB1827" s="3"/>
      <c r="AC1827" s="3"/>
      <c r="AD1827" s="3"/>
      <c r="AE1827" s="3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1"/>
      <c r="R1828" s="1"/>
      <c r="S1828" s="1"/>
      <c r="T1828" s="1"/>
      <c r="U1828" s="2"/>
      <c r="V1828" s="1"/>
      <c r="W1828" s="1"/>
      <c r="X1828" s="2"/>
      <c r="Y1828" s="1"/>
      <c r="Z1828" s="3"/>
      <c r="AA1828" s="3"/>
      <c r="AB1828" s="3"/>
      <c r="AC1828" s="3"/>
      <c r="AD1828" s="3"/>
      <c r="AE1828" s="3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1"/>
      <c r="R1829" s="1"/>
      <c r="S1829" s="1"/>
      <c r="T1829" s="1"/>
      <c r="U1829" s="2"/>
      <c r="V1829" s="1"/>
      <c r="W1829" s="1"/>
      <c r="X1829" s="2"/>
      <c r="Y1829" s="1"/>
      <c r="Z1829" s="3"/>
      <c r="AA1829" s="3"/>
      <c r="AB1829" s="3"/>
      <c r="AC1829" s="3"/>
      <c r="AD1829" s="3"/>
      <c r="AE1829" s="3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1"/>
      <c r="R1830" s="1"/>
      <c r="S1830" s="1"/>
      <c r="T1830" s="1"/>
      <c r="U1830" s="2"/>
      <c r="V1830" s="1"/>
      <c r="W1830" s="1"/>
      <c r="X1830" s="2"/>
      <c r="Y1830" s="1"/>
      <c r="Z1830" s="3"/>
      <c r="AA1830" s="3"/>
      <c r="AB1830" s="3"/>
      <c r="AC1830" s="3"/>
      <c r="AD1830" s="3"/>
      <c r="AE1830" s="3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1"/>
      <c r="R1831" s="1"/>
      <c r="S1831" s="1"/>
      <c r="T1831" s="1"/>
      <c r="U1831" s="2"/>
      <c r="V1831" s="1"/>
      <c r="W1831" s="1"/>
      <c r="X1831" s="2"/>
      <c r="Y1831" s="1"/>
      <c r="Z1831" s="3"/>
      <c r="AA1831" s="3"/>
      <c r="AB1831" s="3"/>
      <c r="AC1831" s="3"/>
      <c r="AD1831" s="3"/>
      <c r="AE1831" s="3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1"/>
      <c r="R1832" s="1"/>
      <c r="S1832" s="1"/>
      <c r="T1832" s="1"/>
      <c r="U1832" s="2"/>
      <c r="V1832" s="1"/>
      <c r="W1832" s="1"/>
      <c r="X1832" s="2"/>
      <c r="Y1832" s="1"/>
      <c r="Z1832" s="3"/>
      <c r="AA1832" s="3"/>
      <c r="AB1832" s="3"/>
      <c r="AC1832" s="3"/>
      <c r="AD1832" s="3"/>
      <c r="AE1832" s="3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1"/>
      <c r="R1833" s="1"/>
      <c r="S1833" s="1"/>
      <c r="T1833" s="1"/>
      <c r="U1833" s="2"/>
      <c r="V1833" s="1"/>
      <c r="W1833" s="1"/>
      <c r="X1833" s="2"/>
      <c r="Y1833" s="1"/>
      <c r="Z1833" s="3"/>
      <c r="AA1833" s="3"/>
      <c r="AB1833" s="3"/>
      <c r="AC1833" s="3"/>
      <c r="AD1833" s="3"/>
      <c r="AE1833" s="3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1"/>
      <c r="R1834" s="1"/>
      <c r="S1834" s="1"/>
      <c r="T1834" s="1"/>
      <c r="U1834" s="2"/>
      <c r="V1834" s="1"/>
      <c r="W1834" s="1"/>
      <c r="X1834" s="2"/>
      <c r="Y1834" s="1"/>
      <c r="Z1834" s="3"/>
      <c r="AA1834" s="3"/>
      <c r="AB1834" s="3"/>
      <c r="AC1834" s="3"/>
      <c r="AD1834" s="3"/>
      <c r="AE1834" s="3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1"/>
      <c r="R1835" s="1"/>
      <c r="S1835" s="1"/>
      <c r="T1835" s="1"/>
      <c r="U1835" s="2"/>
      <c r="V1835" s="1"/>
      <c r="W1835" s="1"/>
      <c r="X1835" s="2"/>
      <c r="Y1835" s="1"/>
      <c r="Z1835" s="3"/>
      <c r="AA1835" s="3"/>
      <c r="AB1835" s="3"/>
      <c r="AC1835" s="3"/>
      <c r="AD1835" s="3"/>
      <c r="AE1835" s="3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1"/>
      <c r="R1836" s="1"/>
      <c r="S1836" s="1"/>
      <c r="T1836" s="1"/>
      <c r="U1836" s="2"/>
      <c r="V1836" s="1"/>
      <c r="W1836" s="1"/>
      <c r="X1836" s="2"/>
      <c r="Y1836" s="1"/>
      <c r="Z1836" s="3"/>
      <c r="AA1836" s="3"/>
      <c r="AB1836" s="3"/>
      <c r="AC1836" s="3"/>
      <c r="AD1836" s="3"/>
      <c r="AE1836" s="3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1"/>
      <c r="R1837" s="1"/>
      <c r="S1837" s="1"/>
      <c r="T1837" s="1"/>
      <c r="U1837" s="2"/>
      <c r="V1837" s="1"/>
      <c r="W1837" s="1"/>
      <c r="X1837" s="2"/>
      <c r="Y1837" s="1"/>
      <c r="Z1837" s="3"/>
      <c r="AA1837" s="3"/>
      <c r="AB1837" s="3"/>
      <c r="AC1837" s="3"/>
      <c r="AD1837" s="3"/>
      <c r="AE1837" s="3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1"/>
      <c r="R1838" s="1"/>
      <c r="S1838" s="1"/>
      <c r="T1838" s="1"/>
      <c r="U1838" s="2"/>
      <c r="V1838" s="1"/>
      <c r="W1838" s="1"/>
      <c r="X1838" s="2"/>
      <c r="Y1838" s="1"/>
      <c r="Z1838" s="3"/>
      <c r="AA1838" s="3"/>
      <c r="AB1838" s="3"/>
      <c r="AC1838" s="3"/>
      <c r="AD1838" s="3"/>
      <c r="AE1838" s="3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1"/>
      <c r="R1839" s="1"/>
      <c r="S1839" s="1"/>
      <c r="T1839" s="1"/>
      <c r="U1839" s="2"/>
      <c r="V1839" s="1"/>
      <c r="W1839" s="1"/>
      <c r="X1839" s="2"/>
      <c r="Y1839" s="1"/>
      <c r="Z1839" s="3"/>
      <c r="AA1839" s="3"/>
      <c r="AB1839" s="3"/>
      <c r="AC1839" s="3"/>
      <c r="AD1839" s="3"/>
      <c r="AE1839" s="3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1"/>
      <c r="R1840" s="1"/>
      <c r="S1840" s="1"/>
      <c r="T1840" s="1"/>
      <c r="U1840" s="2"/>
      <c r="V1840" s="1"/>
      <c r="W1840" s="1"/>
      <c r="X1840" s="2"/>
      <c r="Y1840" s="1"/>
      <c r="Z1840" s="3"/>
      <c r="AA1840" s="3"/>
      <c r="AB1840" s="3"/>
      <c r="AC1840" s="3"/>
      <c r="AD1840" s="3"/>
      <c r="AE1840" s="3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1"/>
      <c r="R1841" s="1"/>
      <c r="S1841" s="1"/>
      <c r="T1841" s="1"/>
      <c r="U1841" s="2"/>
      <c r="V1841" s="1"/>
      <c r="W1841" s="1"/>
      <c r="X1841" s="2"/>
      <c r="Y1841" s="1"/>
      <c r="Z1841" s="3"/>
      <c r="AA1841" s="3"/>
      <c r="AB1841" s="3"/>
      <c r="AC1841" s="3"/>
      <c r="AD1841" s="3"/>
      <c r="AE1841" s="3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1"/>
      <c r="R1842" s="1"/>
      <c r="S1842" s="1"/>
      <c r="T1842" s="1"/>
      <c r="U1842" s="2"/>
      <c r="V1842" s="1"/>
      <c r="W1842" s="1"/>
      <c r="X1842" s="2"/>
      <c r="Y1842" s="1"/>
      <c r="Z1842" s="3"/>
      <c r="AA1842" s="3"/>
      <c r="AB1842" s="3"/>
      <c r="AC1842" s="3"/>
      <c r="AD1842" s="3"/>
      <c r="AE1842" s="3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1"/>
      <c r="R1843" s="1"/>
      <c r="S1843" s="1"/>
      <c r="T1843" s="1"/>
      <c r="U1843" s="2"/>
      <c r="V1843" s="1"/>
      <c r="W1843" s="1"/>
      <c r="X1843" s="2"/>
      <c r="Y1843" s="1"/>
      <c r="Z1843" s="3"/>
      <c r="AA1843" s="3"/>
      <c r="AB1843" s="3"/>
      <c r="AC1843" s="3"/>
      <c r="AD1843" s="3"/>
      <c r="AE1843" s="3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1"/>
      <c r="R1844" s="1"/>
      <c r="S1844" s="1"/>
      <c r="T1844" s="1"/>
      <c r="U1844" s="2"/>
      <c r="V1844" s="1"/>
      <c r="W1844" s="1"/>
      <c r="X1844" s="2"/>
      <c r="Y1844" s="1"/>
      <c r="Z1844" s="3"/>
      <c r="AA1844" s="3"/>
      <c r="AB1844" s="3"/>
      <c r="AC1844" s="3"/>
      <c r="AD1844" s="3"/>
      <c r="AE1844" s="3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1"/>
      <c r="R1845" s="1"/>
      <c r="S1845" s="1"/>
      <c r="T1845" s="1"/>
      <c r="U1845" s="2"/>
      <c r="V1845" s="1"/>
      <c r="W1845" s="1"/>
      <c r="X1845" s="2"/>
      <c r="Y1845" s="1"/>
      <c r="Z1845" s="3"/>
      <c r="AA1845" s="3"/>
      <c r="AB1845" s="3"/>
      <c r="AC1845" s="3"/>
      <c r="AD1845" s="3"/>
      <c r="AE1845" s="3"/>
    </row>
    <row r="1846" spans="1:3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1"/>
      <c r="R1846" s="1"/>
      <c r="S1846" s="1"/>
      <c r="T1846" s="1"/>
      <c r="U1846" s="2"/>
      <c r="V1846" s="1"/>
      <c r="W1846" s="1"/>
      <c r="X1846" s="2"/>
      <c r="Y1846" s="1"/>
      <c r="Z1846" s="3"/>
      <c r="AA1846" s="3"/>
      <c r="AB1846" s="3"/>
      <c r="AC1846" s="3"/>
      <c r="AD1846" s="3"/>
      <c r="AE1846" s="3"/>
    </row>
    <row r="1847" spans="1:31" x14ac:dyDescent="0.25">
      <c r="A1847" s="2"/>
      <c r="B1847" s="46"/>
      <c r="C1847" s="2"/>
      <c r="D1847" s="2"/>
      <c r="E1847" s="2"/>
      <c r="F1847" s="59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1"/>
      <c r="R1847" s="1"/>
      <c r="S1847" s="1"/>
      <c r="T1847" s="1"/>
      <c r="U1847" s="2"/>
      <c r="V1847" s="1"/>
      <c r="W1847" s="1"/>
      <c r="X1847" s="2"/>
      <c r="Y1847" s="1"/>
      <c r="Z1847" s="3"/>
      <c r="AA1847" s="3"/>
      <c r="AB1847" s="3"/>
      <c r="AC1847" s="3"/>
      <c r="AD1847" s="3"/>
      <c r="AE1847" s="3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1"/>
      <c r="R1848" s="1"/>
      <c r="S1848" s="1"/>
      <c r="T1848" s="1"/>
      <c r="U1848" s="2"/>
      <c r="V1848" s="1"/>
      <c r="W1848" s="1"/>
      <c r="X1848" s="2"/>
      <c r="Y1848" s="1"/>
      <c r="Z1848" s="3"/>
      <c r="AA1848" s="3"/>
      <c r="AB1848" s="3"/>
      <c r="AC1848" s="3"/>
      <c r="AD1848" s="3"/>
      <c r="AE1848" s="3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1"/>
      <c r="R1849" s="1"/>
      <c r="S1849" s="1"/>
      <c r="T1849" s="1"/>
      <c r="U1849" s="2"/>
      <c r="V1849" s="1"/>
      <c r="W1849" s="1"/>
      <c r="X1849" s="2"/>
      <c r="Y1849" s="1"/>
      <c r="Z1849" s="3"/>
      <c r="AA1849" s="3"/>
      <c r="AB1849" s="3"/>
      <c r="AC1849" s="3"/>
      <c r="AD1849" s="3"/>
      <c r="AE1849" s="3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1"/>
      <c r="R1850" s="1"/>
      <c r="S1850" s="1"/>
      <c r="T1850" s="1"/>
      <c r="U1850" s="2"/>
      <c r="V1850" s="1"/>
      <c r="W1850" s="1"/>
      <c r="X1850" s="2"/>
      <c r="Y1850" s="1"/>
      <c r="Z1850" s="3"/>
      <c r="AA1850" s="3"/>
      <c r="AB1850" s="3"/>
      <c r="AC1850" s="3"/>
      <c r="AD1850" s="3"/>
      <c r="AE1850" s="3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1"/>
      <c r="R1851" s="1"/>
      <c r="S1851" s="1"/>
      <c r="T1851" s="1"/>
      <c r="U1851" s="2"/>
      <c r="V1851" s="1"/>
      <c r="W1851" s="1"/>
      <c r="X1851" s="2"/>
      <c r="Y1851" s="1"/>
      <c r="Z1851" s="3"/>
      <c r="AA1851" s="3"/>
      <c r="AB1851" s="3"/>
      <c r="AC1851" s="3"/>
      <c r="AD1851" s="3"/>
      <c r="AE1851" s="3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1"/>
      <c r="R1852" s="1"/>
      <c r="S1852" s="1"/>
      <c r="T1852" s="1"/>
      <c r="U1852" s="2"/>
      <c r="V1852" s="1"/>
      <c r="W1852" s="1"/>
      <c r="X1852" s="2"/>
      <c r="Y1852" s="1"/>
      <c r="Z1852" s="3"/>
      <c r="AA1852" s="3"/>
      <c r="AB1852" s="3"/>
      <c r="AC1852" s="3"/>
      <c r="AD1852" s="3"/>
      <c r="AE1852" s="3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1"/>
      <c r="R1853" s="1"/>
      <c r="S1853" s="1"/>
      <c r="T1853" s="1"/>
      <c r="U1853" s="2"/>
      <c r="V1853" s="1"/>
      <c r="W1853" s="1"/>
      <c r="X1853" s="2"/>
      <c r="Y1853" s="1"/>
      <c r="Z1853" s="3"/>
      <c r="AA1853" s="3"/>
      <c r="AB1853" s="3"/>
      <c r="AC1853" s="3"/>
      <c r="AD1853" s="3"/>
      <c r="AE1853" s="3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2"/>
      <c r="J1854" s="1"/>
      <c r="K1854" s="1"/>
      <c r="L1854" s="1"/>
      <c r="M1854" s="1"/>
      <c r="N1854" s="2"/>
      <c r="O1854" s="2"/>
      <c r="P1854" s="2"/>
      <c r="Q1854" s="1"/>
      <c r="R1854" s="1"/>
      <c r="S1854" s="1"/>
      <c r="T1854" s="1"/>
      <c r="U1854" s="2"/>
      <c r="V1854" s="1"/>
      <c r="W1854" s="1"/>
      <c r="X1854" s="2"/>
      <c r="Y1854" s="1"/>
      <c r="Z1854" s="3"/>
      <c r="AA1854" s="3"/>
      <c r="AB1854" s="3"/>
      <c r="AC1854" s="3"/>
      <c r="AD1854" s="3"/>
      <c r="AE1854" s="3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1"/>
      <c r="R1855" s="1"/>
      <c r="S1855" s="1"/>
      <c r="T1855" s="1"/>
      <c r="U1855" s="2"/>
      <c r="V1855" s="1"/>
      <c r="W1855" s="1"/>
      <c r="X1855" s="2"/>
      <c r="Y1855" s="1"/>
      <c r="Z1855" s="3"/>
      <c r="AA1855" s="3"/>
      <c r="AB1855" s="3"/>
      <c r="AC1855" s="3"/>
      <c r="AD1855" s="3"/>
      <c r="AE1855" s="3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1"/>
      <c r="R1856" s="1"/>
      <c r="S1856" s="1"/>
      <c r="T1856" s="1"/>
      <c r="U1856" s="2"/>
      <c r="V1856" s="1"/>
      <c r="W1856" s="1"/>
      <c r="X1856" s="2"/>
      <c r="Y1856" s="1"/>
      <c r="Z1856" s="3"/>
      <c r="AA1856" s="3"/>
      <c r="AB1856" s="3"/>
      <c r="AC1856" s="3"/>
      <c r="AD1856" s="3"/>
      <c r="AE1856" s="3"/>
    </row>
    <row r="1857" spans="1:31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1"/>
      <c r="R1857" s="1"/>
      <c r="S1857" s="1"/>
      <c r="T1857" s="1"/>
      <c r="U1857" s="2"/>
      <c r="V1857" s="1"/>
      <c r="W1857" s="1"/>
      <c r="X1857" s="2"/>
      <c r="Y1857" s="1"/>
      <c r="Z1857" s="3"/>
      <c r="AA1857" s="3"/>
      <c r="AB1857" s="3"/>
      <c r="AC1857" s="3"/>
      <c r="AD1857" s="3"/>
      <c r="AE1857" s="3"/>
    </row>
    <row r="1858" spans="1:31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1"/>
      <c r="R1858" s="1"/>
      <c r="S1858" s="1"/>
      <c r="T1858" s="1"/>
      <c r="U1858" s="2"/>
      <c r="V1858" s="1"/>
      <c r="W1858" s="1"/>
      <c r="X1858" s="2"/>
      <c r="Y1858" s="1"/>
      <c r="Z1858" s="3"/>
      <c r="AA1858" s="3"/>
      <c r="AB1858" s="3"/>
      <c r="AC1858" s="3"/>
      <c r="AD1858" s="3"/>
      <c r="AE1858" s="3"/>
    </row>
    <row r="1859" spans="1:31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1"/>
      <c r="R1859" s="1"/>
      <c r="S1859" s="1"/>
      <c r="T1859" s="1"/>
      <c r="U1859" s="2"/>
      <c r="V1859" s="1"/>
      <c r="W1859" s="1"/>
      <c r="X1859" s="2"/>
      <c r="Y1859" s="1"/>
      <c r="Z1859" s="3"/>
      <c r="AA1859" s="3"/>
      <c r="AB1859" s="3"/>
      <c r="AC1859" s="3"/>
      <c r="AD1859" s="3"/>
      <c r="AE1859" s="3"/>
    </row>
    <row r="1860" spans="1:31" x14ac:dyDescent="0.25">
      <c r="A1860" s="2"/>
      <c r="B1860" s="46"/>
      <c r="C1860" s="2"/>
      <c r="D1860" s="2"/>
      <c r="E1860" s="2"/>
      <c r="F1860" s="59"/>
      <c r="G1860" s="2"/>
      <c r="H1860" s="2"/>
      <c r="I1860" s="2"/>
      <c r="J1860" s="1"/>
      <c r="K1860" s="1"/>
      <c r="L1860" s="1"/>
      <c r="M1860" s="1"/>
      <c r="N1860" s="2"/>
      <c r="O1860" s="2"/>
      <c r="P1860" s="2"/>
      <c r="Q1860" s="1"/>
      <c r="R1860" s="1"/>
      <c r="S1860" s="1"/>
      <c r="T1860" s="1"/>
      <c r="U1860" s="2"/>
      <c r="V1860" s="1"/>
      <c r="W1860" s="1"/>
      <c r="X1860" s="2"/>
      <c r="Y1860" s="1"/>
      <c r="Z1860" s="3"/>
      <c r="AA1860" s="3"/>
      <c r="AB1860" s="3"/>
      <c r="AC1860" s="3"/>
      <c r="AD1860" s="3"/>
      <c r="AE1860" s="3"/>
    </row>
    <row r="1861" spans="1:31" x14ac:dyDescent="0.25">
      <c r="A1861" s="2"/>
      <c r="B1861" s="47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3"/>
      <c r="AA1861" s="3"/>
      <c r="AB1861" s="3"/>
      <c r="AC1861" s="3"/>
      <c r="AD1861" s="3"/>
      <c r="AE1861" s="3"/>
    </row>
    <row r="1862" spans="1:31" x14ac:dyDescent="0.25">
      <c r="A1862" s="2"/>
      <c r="B1862" s="47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3"/>
      <c r="AA1862" s="3"/>
      <c r="AB1862" s="3"/>
      <c r="AC1862" s="3"/>
      <c r="AD1862" s="3"/>
      <c r="AE1862" s="3"/>
    </row>
    <row r="1863" spans="1:31" x14ac:dyDescent="0.25">
      <c r="A1863" s="2"/>
      <c r="B1863" s="47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3"/>
      <c r="AA1863" s="3"/>
      <c r="AB1863" s="3"/>
      <c r="AC1863" s="3"/>
      <c r="AD1863" s="3"/>
      <c r="AE1863" s="3"/>
    </row>
    <row r="1864" spans="1:31" x14ac:dyDescent="0.25">
      <c r="A1864" s="2"/>
      <c r="B1864" s="47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3"/>
      <c r="AA1864" s="3"/>
      <c r="AB1864" s="3"/>
      <c r="AC1864" s="3"/>
      <c r="AD1864" s="3"/>
      <c r="AE1864" s="3"/>
    </row>
    <row r="1865" spans="1:31" x14ac:dyDescent="0.25">
      <c r="A1865" s="2"/>
      <c r="B1865" s="47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3"/>
      <c r="AA1865" s="3"/>
      <c r="AB1865" s="3"/>
      <c r="AC1865" s="3"/>
      <c r="AD1865" s="3"/>
      <c r="AE1865" s="3"/>
    </row>
    <row r="1866" spans="1:31" x14ac:dyDescent="0.25">
      <c r="A1866" s="2"/>
      <c r="B1866" s="47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3"/>
      <c r="AA1866" s="3"/>
      <c r="AB1866" s="3"/>
      <c r="AC1866" s="3"/>
      <c r="AD1866" s="3"/>
      <c r="AE1866" s="3"/>
    </row>
    <row r="1867" spans="1:31" x14ac:dyDescent="0.25">
      <c r="A1867" s="2"/>
      <c r="B1867" s="47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3"/>
      <c r="AA1867" s="3"/>
      <c r="AB1867" s="3"/>
      <c r="AC1867" s="3"/>
      <c r="AD1867" s="3"/>
      <c r="AE1867" s="3"/>
    </row>
    <row r="1868" spans="1:31" x14ac:dyDescent="0.25">
      <c r="A1868" s="2"/>
      <c r="B1868" s="47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3"/>
      <c r="AA1868" s="3"/>
      <c r="AB1868" s="3"/>
      <c r="AC1868" s="3"/>
      <c r="AD1868" s="3"/>
      <c r="AE1868" s="3"/>
    </row>
    <row r="1869" spans="1:31" x14ac:dyDescent="0.25">
      <c r="A1869" s="2"/>
      <c r="B1869" s="47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3"/>
      <c r="AA1869" s="3"/>
      <c r="AB1869" s="3"/>
      <c r="AC1869" s="3"/>
      <c r="AD1869" s="3"/>
      <c r="AE1869" s="3"/>
    </row>
    <row r="1870" spans="1:31" x14ac:dyDescent="0.25">
      <c r="A1870" s="2"/>
      <c r="B1870" s="47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3"/>
      <c r="AA1870" s="3"/>
      <c r="AB1870" s="3"/>
      <c r="AC1870" s="3"/>
      <c r="AD1870" s="3"/>
      <c r="AE1870" s="3"/>
    </row>
    <row r="1871" spans="1:31" x14ac:dyDescent="0.25">
      <c r="A1871" s="2"/>
      <c r="B1871" s="47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3"/>
      <c r="AA1871" s="3"/>
      <c r="AB1871" s="3"/>
      <c r="AC1871" s="3"/>
      <c r="AD1871" s="3"/>
      <c r="AE1871" s="3"/>
    </row>
    <row r="1872" spans="1:31" x14ac:dyDescent="0.25">
      <c r="A1872" s="2"/>
      <c r="B1872" s="47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3"/>
      <c r="AA1872" s="3"/>
      <c r="AB1872" s="3"/>
      <c r="AC1872" s="3"/>
      <c r="AD1872" s="3"/>
      <c r="AE1872" s="3"/>
    </row>
    <row r="1873" spans="1:31" x14ac:dyDescent="0.25">
      <c r="A1873" s="2"/>
      <c r="B1873" s="47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3"/>
      <c r="AA1873" s="3"/>
      <c r="AB1873" s="3"/>
      <c r="AC1873" s="3"/>
      <c r="AD1873" s="3"/>
      <c r="AE1873" s="3"/>
    </row>
    <row r="1874" spans="1:31" x14ac:dyDescent="0.25">
      <c r="A1874" s="2"/>
      <c r="B1874" s="47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3"/>
      <c r="AA1874" s="3"/>
      <c r="AB1874" s="3"/>
      <c r="AC1874" s="3"/>
      <c r="AD1874" s="3"/>
      <c r="AE1874" s="3"/>
    </row>
    <row r="1875" spans="1:31" x14ac:dyDescent="0.25">
      <c r="A1875" s="2"/>
      <c r="B1875" s="47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3"/>
      <c r="AA1875" s="3"/>
      <c r="AB1875" s="3"/>
      <c r="AC1875" s="3"/>
      <c r="AD1875" s="3"/>
      <c r="AE1875" s="3"/>
    </row>
    <row r="1876" spans="1:31" x14ac:dyDescent="0.25">
      <c r="A1876" s="2"/>
      <c r="B1876" s="47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3"/>
      <c r="AA1876" s="3"/>
      <c r="AB1876" s="3"/>
      <c r="AC1876" s="3"/>
      <c r="AD1876" s="3"/>
      <c r="AE1876" s="3"/>
    </row>
    <row r="1877" spans="1:31" x14ac:dyDescent="0.25">
      <c r="A1877" s="2"/>
      <c r="B1877" s="47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3"/>
      <c r="AA1877" s="3"/>
      <c r="AB1877" s="3"/>
      <c r="AC1877" s="3"/>
      <c r="AD1877" s="3"/>
      <c r="AE1877" s="3"/>
    </row>
    <row r="1878" spans="1:31" x14ac:dyDescent="0.25">
      <c r="A1878" s="2"/>
      <c r="B1878" s="47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3"/>
      <c r="AA1878" s="3"/>
      <c r="AB1878" s="3"/>
      <c r="AC1878" s="3"/>
      <c r="AD1878" s="3"/>
      <c r="AE1878" s="3"/>
    </row>
    <row r="1879" spans="1:31" x14ac:dyDescent="0.25">
      <c r="A1879" s="2"/>
      <c r="B1879" s="47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3"/>
      <c r="AA1879" s="3"/>
      <c r="AB1879" s="3"/>
      <c r="AC1879" s="3"/>
      <c r="AD1879" s="3"/>
      <c r="AE1879" s="3"/>
    </row>
    <row r="1880" spans="1:31" x14ac:dyDescent="0.25">
      <c r="A1880" s="2"/>
      <c r="B1880" s="47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3"/>
      <c r="AA1880" s="3"/>
      <c r="AB1880" s="3"/>
      <c r="AC1880" s="3"/>
      <c r="AD1880" s="3"/>
      <c r="AE1880" s="3"/>
    </row>
    <row r="1881" spans="1:31" x14ac:dyDescent="0.25">
      <c r="A1881" s="2"/>
      <c r="B1881" s="47"/>
      <c r="C1881" s="2"/>
      <c r="D1881" s="2"/>
      <c r="E1881" s="2"/>
      <c r="F1881" s="2"/>
      <c r="G1881" s="2"/>
      <c r="H1881" s="2"/>
      <c r="I1881" s="1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3"/>
      <c r="AA1881" s="3"/>
      <c r="AB1881" s="3"/>
      <c r="AC1881" s="3"/>
      <c r="AD1881" s="3"/>
      <c r="AE1881" s="3"/>
    </row>
    <row r="1882" spans="1:31" x14ac:dyDescent="0.25">
      <c r="A1882" s="2"/>
      <c r="B1882" s="47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3"/>
      <c r="AA1882" s="3"/>
      <c r="AB1882" s="3"/>
      <c r="AC1882" s="3"/>
      <c r="AD1882" s="3"/>
      <c r="AE1882" s="3"/>
    </row>
    <row r="1883" spans="1:31" x14ac:dyDescent="0.25">
      <c r="A1883" s="2"/>
      <c r="B1883" s="47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3"/>
      <c r="AA1883" s="3"/>
      <c r="AB1883" s="3"/>
      <c r="AC1883" s="3"/>
      <c r="AD1883" s="3"/>
      <c r="AE1883" s="3"/>
    </row>
    <row r="1884" spans="1:31" x14ac:dyDescent="0.25">
      <c r="A1884" s="2"/>
      <c r="B1884" s="47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3"/>
      <c r="AA1884" s="3"/>
      <c r="AB1884" s="3"/>
      <c r="AC1884" s="3"/>
      <c r="AD1884" s="3"/>
      <c r="AE1884" s="3"/>
    </row>
    <row r="1885" spans="1:31" x14ac:dyDescent="0.25">
      <c r="A1885" s="2"/>
      <c r="B1885" s="47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3"/>
      <c r="AA1885" s="3"/>
      <c r="AB1885" s="3"/>
      <c r="AC1885" s="3"/>
      <c r="AD1885" s="3"/>
      <c r="AE1885" s="3"/>
    </row>
    <row r="1886" spans="1:31" x14ac:dyDescent="0.25">
      <c r="A1886" s="2"/>
      <c r="B1886" s="47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3"/>
      <c r="AA1886" s="3"/>
      <c r="AB1886" s="3"/>
      <c r="AC1886" s="3"/>
      <c r="AD1886" s="3"/>
      <c r="AE1886" s="3"/>
    </row>
    <row r="1887" spans="1:31" x14ac:dyDescent="0.25">
      <c r="A1887" s="2"/>
      <c r="B1887" s="47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3"/>
      <c r="AA1887" s="3"/>
      <c r="AB1887" s="3"/>
      <c r="AC1887" s="3"/>
      <c r="AD1887" s="3"/>
      <c r="AE1887" s="3"/>
    </row>
    <row r="1888" spans="1:31" x14ac:dyDescent="0.25">
      <c r="A1888" s="2"/>
      <c r="B1888" s="47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3"/>
      <c r="AA1888" s="3"/>
      <c r="AB1888" s="3"/>
      <c r="AC1888" s="3"/>
      <c r="AD1888" s="3"/>
      <c r="AE1888" s="3"/>
    </row>
    <row r="1889" spans="1:31" x14ac:dyDescent="0.25">
      <c r="A1889" s="2"/>
      <c r="B1889" s="47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3"/>
      <c r="AA1889" s="3"/>
      <c r="AB1889" s="3"/>
      <c r="AC1889" s="3"/>
      <c r="AD1889" s="3"/>
      <c r="AE1889" s="3"/>
    </row>
    <row r="1890" spans="1:31" x14ac:dyDescent="0.25">
      <c r="A1890" s="2"/>
      <c r="B1890" s="47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3"/>
      <c r="AA1890" s="3"/>
      <c r="AB1890" s="3"/>
      <c r="AC1890" s="3"/>
      <c r="AD1890" s="3"/>
      <c r="AE1890" s="3"/>
    </row>
    <row r="1891" spans="1:31" x14ac:dyDescent="0.25">
      <c r="A1891" s="2"/>
      <c r="B1891" s="47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3"/>
      <c r="AA1891" s="3"/>
      <c r="AB1891" s="3"/>
      <c r="AC1891" s="3"/>
      <c r="AD1891" s="3"/>
      <c r="AE1891" s="3"/>
    </row>
    <row r="1892" spans="1:31" x14ac:dyDescent="0.25">
      <c r="A1892" s="2"/>
      <c r="B1892" s="47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3"/>
      <c r="AA1892" s="3"/>
      <c r="AB1892" s="3"/>
      <c r="AC1892" s="3"/>
      <c r="AD1892" s="3"/>
      <c r="AE1892" s="3"/>
    </row>
    <row r="1893" spans="1:31" x14ac:dyDescent="0.25">
      <c r="A1893" s="2"/>
      <c r="B1893" s="47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3"/>
      <c r="AA1893" s="3"/>
      <c r="AB1893" s="3"/>
      <c r="AC1893" s="3"/>
      <c r="AD1893" s="3"/>
      <c r="AE1893" s="3"/>
    </row>
    <row r="1894" spans="1:31" x14ac:dyDescent="0.25">
      <c r="A1894" s="2"/>
      <c r="B1894" s="47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3"/>
      <c r="AA1894" s="3"/>
      <c r="AB1894" s="3"/>
      <c r="AC1894" s="3"/>
      <c r="AD1894" s="3"/>
      <c r="AE1894" s="3"/>
    </row>
    <row r="1895" spans="1:31" x14ac:dyDescent="0.25">
      <c r="A1895" s="2"/>
      <c r="B1895" s="47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3"/>
      <c r="AA1895" s="3"/>
      <c r="AB1895" s="3"/>
      <c r="AC1895" s="3"/>
      <c r="AD1895" s="3"/>
      <c r="AE1895" s="3"/>
    </row>
    <row r="1896" spans="1:31" x14ac:dyDescent="0.25">
      <c r="A1896" s="2"/>
      <c r="B1896" s="47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3"/>
      <c r="AA1896" s="3"/>
      <c r="AB1896" s="3"/>
      <c r="AC1896" s="3"/>
      <c r="AD1896" s="3"/>
      <c r="AE1896" s="3"/>
    </row>
    <row r="1897" spans="1:31" x14ac:dyDescent="0.25">
      <c r="A1897" s="2"/>
      <c r="B1897" s="47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3"/>
      <c r="AA1897" s="3"/>
      <c r="AB1897" s="3"/>
      <c r="AC1897" s="3"/>
      <c r="AD1897" s="3"/>
      <c r="AE1897" s="3"/>
    </row>
    <row r="1898" spans="1:31" x14ac:dyDescent="0.25">
      <c r="A1898" s="2"/>
      <c r="B1898" s="47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3"/>
      <c r="AA1898" s="3"/>
      <c r="AB1898" s="3"/>
      <c r="AC1898" s="3"/>
      <c r="AD1898" s="3"/>
      <c r="AE1898" s="3"/>
    </row>
    <row r="1899" spans="1:31" x14ac:dyDescent="0.25">
      <c r="A1899" s="2"/>
      <c r="B1899" s="47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3"/>
      <c r="AA1899" s="3"/>
      <c r="AB1899" s="3"/>
      <c r="AC1899" s="3"/>
      <c r="AD1899" s="3"/>
      <c r="AE1899" s="3"/>
    </row>
    <row r="1900" spans="1:31" x14ac:dyDescent="0.25">
      <c r="A1900" s="2"/>
      <c r="B1900" s="47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3"/>
      <c r="AA1900" s="3"/>
      <c r="AB1900" s="3"/>
      <c r="AC1900" s="3"/>
      <c r="AD1900" s="3"/>
      <c r="AE1900" s="3"/>
    </row>
    <row r="1901" spans="1:31" x14ac:dyDescent="0.25">
      <c r="A1901" s="2"/>
      <c r="B1901" s="47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3"/>
      <c r="AA1901" s="3"/>
      <c r="AB1901" s="3"/>
      <c r="AC1901" s="3"/>
      <c r="AD1901" s="3"/>
      <c r="AE1901" s="3"/>
    </row>
    <row r="1902" spans="1:31" x14ac:dyDescent="0.25">
      <c r="A1902" s="2"/>
      <c r="B1902" s="47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3"/>
      <c r="AA1902" s="3"/>
      <c r="AB1902" s="3"/>
      <c r="AC1902" s="3"/>
      <c r="AD1902" s="3"/>
      <c r="AE1902" s="3"/>
    </row>
    <row r="1903" spans="1:31" x14ac:dyDescent="0.25">
      <c r="A1903" s="2"/>
      <c r="B1903" s="47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3"/>
      <c r="AA1903" s="3"/>
      <c r="AB1903" s="3"/>
      <c r="AC1903" s="3"/>
      <c r="AD1903" s="3"/>
      <c r="AE1903" s="3"/>
    </row>
    <row r="1904" spans="1:31" x14ac:dyDescent="0.25">
      <c r="A1904" s="2"/>
      <c r="B1904" s="47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3"/>
      <c r="AA1904" s="3"/>
      <c r="AB1904" s="3"/>
      <c r="AC1904" s="3"/>
      <c r="AD1904" s="3"/>
      <c r="AE1904" s="3"/>
    </row>
    <row r="1905" spans="1:31" x14ac:dyDescent="0.25">
      <c r="A1905" s="2"/>
      <c r="B1905" s="47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3"/>
      <c r="AA1905" s="3"/>
      <c r="AB1905" s="3"/>
      <c r="AC1905" s="3"/>
      <c r="AD1905" s="3"/>
      <c r="AE1905" s="3"/>
    </row>
    <row r="1906" spans="1:31" x14ac:dyDescent="0.25">
      <c r="A1906" s="2"/>
      <c r="B1906" s="46"/>
      <c r="C1906" s="2"/>
      <c r="D1906" s="2"/>
      <c r="E1906" s="2"/>
      <c r="F1906" s="59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3"/>
      <c r="AA1906" s="3"/>
      <c r="AB1906" s="3"/>
      <c r="AC1906" s="3"/>
      <c r="AD1906" s="3"/>
      <c r="AE1906" s="3"/>
    </row>
    <row r="1907" spans="1:31" x14ac:dyDescent="0.25">
      <c r="A1907" s="2"/>
      <c r="B1907" s="47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3"/>
      <c r="AA1907" s="3"/>
      <c r="AB1907" s="3"/>
      <c r="AC1907" s="3"/>
      <c r="AD1907" s="3"/>
      <c r="AE1907" s="3"/>
    </row>
    <row r="1908" spans="1:31" x14ac:dyDescent="0.25">
      <c r="A1908" s="2"/>
      <c r="B1908" s="47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3"/>
      <c r="AA1908" s="3"/>
      <c r="AB1908" s="3"/>
      <c r="AC1908" s="3"/>
      <c r="AD1908" s="3"/>
      <c r="AE1908" s="3"/>
    </row>
    <row r="1909" spans="1:31" x14ac:dyDescent="0.25">
      <c r="A1909" s="2"/>
      <c r="B1909" s="47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3"/>
      <c r="AA1909" s="3"/>
      <c r="AB1909" s="3"/>
      <c r="AC1909" s="3"/>
      <c r="AD1909" s="3"/>
      <c r="AE1909" s="3"/>
    </row>
    <row r="1910" spans="1:31" x14ac:dyDescent="0.25">
      <c r="A1910" s="2"/>
      <c r="B1910" s="47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3"/>
      <c r="AA1910" s="3"/>
      <c r="AB1910" s="3"/>
      <c r="AC1910" s="3"/>
      <c r="AD1910" s="3"/>
      <c r="AE1910" s="3"/>
    </row>
    <row r="1911" spans="1:31" x14ac:dyDescent="0.25">
      <c r="A1911" s="2"/>
      <c r="B1911" s="47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3"/>
      <c r="AA1911" s="3"/>
      <c r="AB1911" s="3"/>
      <c r="AC1911" s="3"/>
      <c r="AD1911" s="3"/>
      <c r="AE1911" s="3"/>
    </row>
    <row r="1912" spans="1:31" x14ac:dyDescent="0.25">
      <c r="A1912" s="2"/>
      <c r="B1912" s="47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3"/>
      <c r="AA1912" s="3"/>
      <c r="AB1912" s="3"/>
      <c r="AC1912" s="3"/>
      <c r="AD1912" s="3"/>
      <c r="AE1912" s="3"/>
    </row>
    <row r="1913" spans="1:31" x14ac:dyDescent="0.25">
      <c r="A1913" s="2"/>
      <c r="B1913" s="47"/>
      <c r="C1913" s="2"/>
      <c r="D1913" s="2"/>
      <c r="E1913" s="2"/>
      <c r="F1913" s="2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3"/>
      <c r="AA1913" s="3"/>
      <c r="AB1913" s="3"/>
      <c r="AC1913" s="3"/>
      <c r="AD1913" s="3"/>
      <c r="AE1913" s="3"/>
    </row>
    <row r="1914" spans="1:31" x14ac:dyDescent="0.25">
      <c r="A1914" s="2"/>
      <c r="B1914" s="47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3"/>
      <c r="AA1914" s="3"/>
      <c r="AB1914" s="3"/>
      <c r="AC1914" s="3"/>
      <c r="AD1914" s="3"/>
      <c r="AE1914" s="3"/>
    </row>
    <row r="1915" spans="1:31" x14ac:dyDescent="0.25">
      <c r="A1915" s="2"/>
      <c r="B1915" s="46"/>
      <c r="C1915" s="2"/>
      <c r="D1915" s="2"/>
      <c r="E1915" s="2"/>
      <c r="F1915" s="59"/>
      <c r="G1915" s="2"/>
      <c r="H1915" s="2"/>
      <c r="I1915" s="2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3"/>
      <c r="AA1915" s="3"/>
      <c r="AB1915" s="3"/>
      <c r="AC1915" s="3"/>
      <c r="AD1915" s="3"/>
      <c r="AE1915" s="3"/>
    </row>
    <row r="1916" spans="1:31" x14ac:dyDescent="0.25">
      <c r="A1916" s="2"/>
      <c r="B1916" s="46"/>
      <c r="C1916" s="2"/>
      <c r="D1916" s="2"/>
      <c r="E1916" s="2"/>
      <c r="F1916" s="59"/>
      <c r="G1916" s="2"/>
      <c r="H1916" s="2"/>
      <c r="I1916" s="2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3"/>
      <c r="AA1916" s="3"/>
      <c r="AB1916" s="3"/>
      <c r="AC1916" s="3"/>
      <c r="AD1916" s="3"/>
      <c r="AE1916" s="3"/>
    </row>
    <row r="1917" spans="1:31" x14ac:dyDescent="0.25">
      <c r="A1917" s="2"/>
      <c r="B1917" s="47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3"/>
      <c r="AA1917" s="3"/>
      <c r="AB1917" s="3"/>
      <c r="AC1917" s="3"/>
      <c r="AD1917" s="3"/>
      <c r="AE1917" s="3"/>
    </row>
    <row r="1918" spans="1:31" x14ac:dyDescent="0.25">
      <c r="A1918" s="2"/>
      <c r="B1918" s="47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3"/>
      <c r="AA1918" s="3"/>
      <c r="AB1918" s="3"/>
      <c r="AC1918" s="3"/>
      <c r="AD1918" s="3"/>
      <c r="AE1918" s="3"/>
    </row>
    <row r="1919" spans="1:31" x14ac:dyDescent="0.25">
      <c r="A1919" s="2"/>
      <c r="B1919" s="47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3"/>
      <c r="AA1919" s="3"/>
      <c r="AB1919" s="3"/>
      <c r="AC1919" s="3"/>
      <c r="AD1919" s="3"/>
      <c r="AE1919" s="3"/>
    </row>
    <row r="1920" spans="1:31" x14ac:dyDescent="0.25">
      <c r="A1920" s="2"/>
      <c r="B1920" s="47"/>
      <c r="C1920" s="2"/>
      <c r="D1920" s="2"/>
      <c r="E1920" s="2"/>
      <c r="F1920" s="2"/>
      <c r="G1920" s="2"/>
      <c r="H1920" s="2"/>
      <c r="I1920" s="1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3"/>
      <c r="AA1920" s="3"/>
      <c r="AB1920" s="3"/>
      <c r="AC1920" s="3"/>
      <c r="AD1920" s="3"/>
      <c r="AE1920" s="3"/>
    </row>
    <row r="1921" spans="1:31" x14ac:dyDescent="0.25">
      <c r="A1921" s="2"/>
      <c r="B1921" s="47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3"/>
      <c r="AA1921" s="3"/>
      <c r="AB1921" s="3"/>
      <c r="AC1921" s="3"/>
      <c r="AD1921" s="3"/>
      <c r="AE1921" s="3"/>
    </row>
    <row r="1922" spans="1:31" x14ac:dyDescent="0.25">
      <c r="A1922" s="2"/>
      <c r="B1922" s="47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3"/>
      <c r="AA1922" s="3"/>
      <c r="AB1922" s="3"/>
      <c r="AC1922" s="3"/>
      <c r="AD1922" s="3"/>
      <c r="AE1922" s="3"/>
    </row>
    <row r="1923" spans="1:31" x14ac:dyDescent="0.25">
      <c r="A1923" s="2"/>
      <c r="B1923" s="47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3"/>
      <c r="AA1923" s="3"/>
      <c r="AB1923" s="3"/>
      <c r="AC1923" s="3"/>
      <c r="AD1923" s="3"/>
      <c r="AE1923" s="3"/>
    </row>
    <row r="1924" spans="1:31" x14ac:dyDescent="0.25">
      <c r="A1924" s="2"/>
      <c r="B1924" s="47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3"/>
      <c r="AA1924" s="3"/>
      <c r="AB1924" s="3"/>
      <c r="AC1924" s="3"/>
      <c r="AD1924" s="3"/>
      <c r="AE1924" s="3"/>
    </row>
    <row r="1925" spans="1:31" x14ac:dyDescent="0.25">
      <c r="A1925" s="2"/>
      <c r="B1925" s="47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3"/>
      <c r="AA1925" s="3"/>
      <c r="AB1925" s="3"/>
      <c r="AC1925" s="3"/>
      <c r="AD1925" s="3"/>
      <c r="AE1925" s="3"/>
    </row>
    <row r="1926" spans="1:31" x14ac:dyDescent="0.25">
      <c r="A1926" s="2"/>
      <c r="B1926" s="47"/>
      <c r="C1926" s="2"/>
      <c r="D1926" s="2"/>
      <c r="E1926" s="2"/>
      <c r="F1926" s="2"/>
      <c r="G1926" s="2"/>
      <c r="H1926" s="2"/>
      <c r="I1926" s="1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3"/>
      <c r="AA1926" s="3"/>
      <c r="AB1926" s="3"/>
      <c r="AC1926" s="3"/>
      <c r="AD1926" s="3"/>
      <c r="AE1926" s="3"/>
    </row>
    <row r="1927" spans="1:31" x14ac:dyDescent="0.25">
      <c r="A1927" s="2"/>
      <c r="B1927" s="47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3"/>
      <c r="AA1927" s="3"/>
      <c r="AB1927" s="3"/>
      <c r="AC1927" s="3"/>
      <c r="AD1927" s="3"/>
      <c r="AE1927" s="3"/>
    </row>
    <row r="1928" spans="1:31" x14ac:dyDescent="0.25">
      <c r="A1928" s="2"/>
      <c r="B1928" s="47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3"/>
      <c r="AA1928" s="3"/>
      <c r="AB1928" s="3"/>
      <c r="AC1928" s="3"/>
      <c r="AD1928" s="3"/>
      <c r="AE1928" s="3"/>
    </row>
    <row r="1929" spans="1:31" x14ac:dyDescent="0.25">
      <c r="A1929" s="2"/>
      <c r="B1929" s="47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3"/>
      <c r="AA1929" s="3"/>
      <c r="AB1929" s="3"/>
      <c r="AC1929" s="3"/>
      <c r="AD1929" s="3"/>
      <c r="AE1929" s="3"/>
    </row>
    <row r="1930" spans="1:31" x14ac:dyDescent="0.25">
      <c r="A1930" s="2"/>
      <c r="B1930" s="47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3"/>
      <c r="AA1930" s="3"/>
      <c r="AB1930" s="3"/>
      <c r="AC1930" s="3"/>
      <c r="AD1930" s="3"/>
      <c r="AE1930" s="3"/>
    </row>
    <row r="1931" spans="1:31" x14ac:dyDescent="0.25">
      <c r="A1931" s="2"/>
      <c r="B1931" s="47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3"/>
      <c r="AA1931" s="3"/>
      <c r="AB1931" s="3"/>
      <c r="AC1931" s="3"/>
      <c r="AD1931" s="3"/>
      <c r="AE1931" s="3"/>
    </row>
    <row r="1932" spans="1:31" x14ac:dyDescent="0.25">
      <c r="A1932" s="2"/>
      <c r="B1932" s="47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3"/>
      <c r="AA1932" s="3"/>
      <c r="AB1932" s="3"/>
      <c r="AC1932" s="3"/>
      <c r="AD1932" s="3"/>
      <c r="AE1932" s="3"/>
    </row>
    <row r="1933" spans="1:31" x14ac:dyDescent="0.25">
      <c r="A1933" s="2"/>
      <c r="B1933" s="47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3"/>
      <c r="AA1933" s="3"/>
      <c r="AB1933" s="3"/>
      <c r="AC1933" s="3"/>
      <c r="AD1933" s="3"/>
      <c r="AE1933" s="3"/>
    </row>
    <row r="1934" spans="1:31" x14ac:dyDescent="0.25">
      <c r="A1934" s="2"/>
      <c r="B1934" s="47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3"/>
      <c r="AA1934" s="3"/>
      <c r="AB1934" s="3"/>
      <c r="AC1934" s="3"/>
      <c r="AD1934" s="3"/>
      <c r="AE1934" s="3"/>
    </row>
    <row r="1935" spans="1:31" x14ac:dyDescent="0.25">
      <c r="A1935" s="2"/>
      <c r="B1935" s="47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3"/>
      <c r="AA1935" s="3"/>
      <c r="AB1935" s="3"/>
      <c r="AC1935" s="3"/>
      <c r="AD1935" s="3"/>
      <c r="AE1935" s="3"/>
    </row>
    <row r="1936" spans="1:31" x14ac:dyDescent="0.25">
      <c r="A1936" s="2"/>
      <c r="B1936" s="47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3"/>
      <c r="AA1936" s="3"/>
      <c r="AB1936" s="3"/>
      <c r="AC1936" s="3"/>
      <c r="AD1936" s="3"/>
      <c r="AE1936" s="3"/>
    </row>
    <row r="1937" spans="1:31" x14ac:dyDescent="0.25">
      <c r="A1937" s="2"/>
      <c r="B1937" s="47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3"/>
      <c r="AA1937" s="3"/>
      <c r="AB1937" s="3"/>
      <c r="AC1937" s="3"/>
      <c r="AD1937" s="3"/>
      <c r="AE1937" s="3"/>
    </row>
    <row r="1938" spans="1:31" x14ac:dyDescent="0.25">
      <c r="A1938" s="2"/>
      <c r="B1938" s="47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3"/>
      <c r="AA1938" s="3"/>
      <c r="AB1938" s="3"/>
      <c r="AC1938" s="3"/>
      <c r="AD1938" s="3"/>
      <c r="AE1938" s="3"/>
    </row>
    <row r="1939" spans="1:31" x14ac:dyDescent="0.25">
      <c r="A1939" s="2"/>
      <c r="B1939" s="47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3"/>
      <c r="AA1939" s="3"/>
      <c r="AB1939" s="3"/>
      <c r="AC1939" s="3"/>
      <c r="AD1939" s="3"/>
      <c r="AE1939" s="3"/>
    </row>
    <row r="1940" spans="1:31" x14ac:dyDescent="0.25">
      <c r="A1940" s="2"/>
      <c r="B1940" s="47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3"/>
      <c r="AA1940" s="3"/>
      <c r="AB1940" s="3"/>
      <c r="AC1940" s="3"/>
      <c r="AD1940" s="3"/>
      <c r="AE1940" s="3"/>
    </row>
    <row r="1941" spans="1:31" x14ac:dyDescent="0.25">
      <c r="A1941" s="2"/>
      <c r="B1941" s="47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3"/>
      <c r="AA1941" s="3"/>
      <c r="AB1941" s="3"/>
      <c r="AC1941" s="3"/>
      <c r="AD1941" s="3"/>
      <c r="AE1941" s="3"/>
    </row>
    <row r="1942" spans="1:31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31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31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31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31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31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31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31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31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31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31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7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6"/>
      <c r="C1966" s="2"/>
      <c r="D1966" s="2"/>
      <c r="E1966" s="2"/>
      <c r="F1966" s="59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7"/>
      <c r="C1972" s="2"/>
      <c r="D1972" s="2"/>
      <c r="E1972" s="2"/>
      <c r="F1972" s="2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7"/>
      <c r="C1981" s="2"/>
      <c r="D1981" s="2"/>
      <c r="E1981" s="2"/>
      <c r="F1981" s="2"/>
      <c r="G1981" s="2"/>
      <c r="H1981" s="2"/>
      <c r="I1981" s="1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7"/>
      <c r="C1982" s="2"/>
      <c r="D1982" s="2"/>
      <c r="E1982" s="2"/>
      <c r="F1982" s="2"/>
      <c r="G1982" s="2"/>
      <c r="H1982" s="2"/>
      <c r="I1982" s="1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2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59"/>
      <c r="F2006" s="59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59"/>
      <c r="F2007" s="59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7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6"/>
      <c r="C2010" s="2"/>
      <c r="D2010" s="2"/>
      <c r="E2010" s="2"/>
      <c r="F2010" s="59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7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6"/>
      <c r="C2017" s="2"/>
      <c r="D2017" s="2"/>
      <c r="E2017" s="2"/>
      <c r="F2017" s="59"/>
      <c r="G2017" s="2"/>
      <c r="H2017" s="2"/>
      <c r="I2017" s="2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7"/>
      <c r="C2032" s="2"/>
      <c r="D2032" s="2"/>
      <c r="E2032" s="2"/>
      <c r="F2032" s="2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59"/>
      <c r="F2058" s="59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59"/>
      <c r="F2059" s="59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47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3"/>
      <c r="AA2060" s="3"/>
      <c r="AB2060" s="3"/>
      <c r="AC2060" s="3"/>
      <c r="AD2060" s="3"/>
      <c r="AE2060" s="3"/>
    </row>
    <row r="2061" spans="1:31" x14ac:dyDescent="0.25">
      <c r="A2061" s="2"/>
      <c r="B2061" s="128"/>
      <c r="C2061" s="129"/>
      <c r="D2061" s="129"/>
      <c r="E2061" s="129"/>
      <c r="F2061" s="129"/>
      <c r="G2061" s="129"/>
      <c r="H2061" s="129"/>
      <c r="I2061" s="130"/>
      <c r="J2061" s="130"/>
      <c r="K2061" s="130"/>
      <c r="L2061" s="130"/>
      <c r="M2061" s="130"/>
      <c r="N2061" s="129"/>
      <c r="O2061" s="129"/>
      <c r="P2061" s="129"/>
      <c r="Q2061" s="130"/>
      <c r="R2061" s="130"/>
      <c r="S2061" s="130"/>
      <c r="T2061" s="130"/>
      <c r="U2061" s="129"/>
      <c r="V2061" s="130"/>
      <c r="W2061" s="130"/>
      <c r="X2061" s="129"/>
      <c r="Y2061" s="130"/>
      <c r="Z2061" s="136"/>
      <c r="AA2061" s="136"/>
      <c r="AB2061" s="136"/>
      <c r="AC2061" s="136"/>
      <c r="AD2061" s="136"/>
      <c r="AE2061" s="136"/>
    </row>
    <row r="2062" spans="1:31" x14ac:dyDescent="0.25">
      <c r="A2062" s="2"/>
      <c r="B2062" s="46"/>
      <c r="C2062" s="2"/>
      <c r="D2062" s="2"/>
      <c r="E2062" s="2"/>
      <c r="F2062" s="59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3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3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3" x14ac:dyDescent="0.25">
      <c r="A2067" s="2"/>
      <c r="B2067" s="47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3" x14ac:dyDescent="0.25">
      <c r="A2068" s="2"/>
      <c r="B2068" s="47"/>
      <c r="C2068" s="2"/>
      <c r="D2068" s="2"/>
      <c r="E2068" s="2"/>
      <c r="F2068" s="2"/>
      <c r="G2068" s="2"/>
      <c r="H2068" s="2"/>
      <c r="I2068" s="2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3" x14ac:dyDescent="0.25">
      <c r="A2069" s="2"/>
      <c r="B2069" s="47"/>
      <c r="C2069" s="2"/>
      <c r="D2069" s="2"/>
      <c r="E2069" s="2"/>
      <c r="F2069" s="2"/>
      <c r="G2069" s="2"/>
      <c r="H2069" s="2"/>
      <c r="I2069" s="1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3" x14ac:dyDescent="0.25">
      <c r="A2070" s="2"/>
      <c r="B2070" s="46"/>
      <c r="C2070" s="2"/>
      <c r="D2070" s="2"/>
      <c r="E2070" s="2"/>
      <c r="F2070" s="59"/>
      <c r="G2070" s="2"/>
      <c r="H2070" s="2"/>
      <c r="I2070" s="2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</row>
    <row r="2071" spans="1:33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  <c r="AF2071" s="127"/>
      <c r="AG2071" s="127"/>
    </row>
    <row r="2072" spans="1:33" x14ac:dyDescent="0.25">
      <c r="A2072" s="2"/>
      <c r="B2072" s="47"/>
      <c r="C2072" s="2"/>
      <c r="D2072" s="2"/>
      <c r="E2072" s="2"/>
      <c r="F2072" s="2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3" x14ac:dyDescent="0.25">
      <c r="A2073" s="2"/>
      <c r="B2073" s="47"/>
      <c r="C2073" s="2"/>
      <c r="D2073" s="2"/>
      <c r="E2073" s="2"/>
      <c r="F2073" s="2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3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3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3" x14ac:dyDescent="0.25">
      <c r="A2076" s="2"/>
      <c r="B2076" s="47"/>
      <c r="C2076" s="2"/>
      <c r="D2076" s="2"/>
      <c r="E2076" s="2"/>
      <c r="F2076" s="2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3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3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3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3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7"/>
      <c r="C2083" s="2"/>
      <c r="D2083" s="2"/>
      <c r="E2083" s="2"/>
      <c r="F2083" s="2"/>
      <c r="G2083" s="2"/>
      <c r="H2083" s="2"/>
      <c r="I2083" s="1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2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7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6"/>
      <c r="C2114" s="2"/>
      <c r="D2114" s="2"/>
      <c r="E2114" s="2"/>
      <c r="F2114" s="59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7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6"/>
      <c r="C2123" s="2"/>
      <c r="D2123" s="2"/>
      <c r="E2123" s="2"/>
      <c r="F2123" s="59"/>
      <c r="G2123" s="2"/>
      <c r="H2123" s="2"/>
      <c r="I2123" s="2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2"/>
      <c r="F2124" s="2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2"/>
      <c r="F2125" s="2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47"/>
      <c r="C2127" s="2"/>
      <c r="D2127" s="2"/>
      <c r="E2127" s="2"/>
      <c r="F2127" s="2"/>
      <c r="G2127" s="2"/>
      <c r="H2127" s="2"/>
      <c r="I2127" s="1"/>
      <c r="J2127" s="1"/>
      <c r="K2127" s="1"/>
      <c r="L2127" s="1"/>
      <c r="M2127" s="1"/>
      <c r="N2127" s="2"/>
      <c r="O2127" s="2"/>
      <c r="P2127" s="2"/>
      <c r="Q2127" s="1"/>
      <c r="R2127" s="1"/>
      <c r="S2127" s="1"/>
      <c r="T2127" s="1"/>
      <c r="U2127" s="2"/>
      <c r="V2127" s="1"/>
      <c r="W2127" s="1"/>
      <c r="X2127" s="2"/>
      <c r="Y2127" s="1"/>
      <c r="Z2127" s="3"/>
      <c r="AA2127" s="3"/>
      <c r="AB2127" s="3"/>
      <c r="AC2127" s="3"/>
      <c r="AD2127" s="3"/>
      <c r="AE2127" s="3"/>
    </row>
    <row r="2128" spans="1:31" x14ac:dyDescent="0.25">
      <c r="A2128" s="2"/>
      <c r="B2128" s="47"/>
      <c r="C2128" s="2"/>
      <c r="D2128" s="2"/>
      <c r="E2128" s="2"/>
      <c r="F2128" s="2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1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1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1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1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1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1" x14ac:dyDescent="0.25">
      <c r="A2134" s="2"/>
      <c r="B2134" s="47"/>
      <c r="C2134" s="2"/>
      <c r="D2134" s="2"/>
      <c r="E2134" s="2"/>
      <c r="F2134" s="2"/>
      <c r="G2134" s="2"/>
      <c r="H2134" s="2"/>
      <c r="I2134" s="1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1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1" x14ac:dyDescent="0.25">
      <c r="A2136" s="2"/>
      <c r="B2136" s="47"/>
      <c r="C2136" s="2"/>
      <c r="D2136" s="2"/>
      <c r="E2136" s="2"/>
      <c r="F2136" s="2"/>
      <c r="G2136" s="2"/>
      <c r="H2136" s="2"/>
      <c r="I2136" s="1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1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</row>
    <row r="2138" spans="1:31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1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1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1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1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1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1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7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6"/>
      <c r="C2158" s="2"/>
      <c r="D2158" s="2"/>
      <c r="E2158" s="2"/>
      <c r="F2158" s="59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2"/>
      <c r="B2159" s="46"/>
      <c r="C2159" s="2"/>
      <c r="D2159" s="2"/>
      <c r="E2159" s="2"/>
      <c r="F2159" s="59"/>
      <c r="G2159" s="2"/>
      <c r="H2159" s="2"/>
      <c r="I2159" s="2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3"/>
      <c r="AA2159" s="3"/>
      <c r="AB2159" s="3"/>
      <c r="AC2159" s="3"/>
      <c r="AD2159" s="3"/>
      <c r="AE2159" s="3"/>
    </row>
    <row r="2160" spans="1:31" x14ac:dyDescent="0.25">
      <c r="A2160" s="45"/>
      <c r="B2160" s="54"/>
      <c r="C2160" s="45"/>
      <c r="D2160" s="45"/>
      <c r="E2160" s="45"/>
      <c r="F2160" s="45"/>
      <c r="G2160" s="45"/>
      <c r="H2160" s="45"/>
      <c r="I2160" s="48"/>
      <c r="J2160" s="48"/>
      <c r="K2160" s="48"/>
      <c r="L2160" s="48"/>
      <c r="M2160" s="48"/>
      <c r="N2160" s="45"/>
      <c r="O2160" s="45"/>
      <c r="P2160" s="45"/>
      <c r="Q2160" s="48"/>
      <c r="R2160" s="48"/>
      <c r="S2160" s="48"/>
      <c r="T2160" s="48"/>
      <c r="U2160" s="45"/>
      <c r="V2160" s="48"/>
      <c r="W2160" s="48"/>
      <c r="X2160" s="45"/>
      <c r="Y2160" s="48"/>
    </row>
    <row r="2161" spans="1:33" ht="15.75" thickBot="1" x14ac:dyDescent="0.3">
      <c r="A2161" s="45"/>
      <c r="B2161" s="54"/>
      <c r="C2161" s="45"/>
      <c r="D2161" s="45"/>
      <c r="E2161" s="45"/>
      <c r="F2161" s="45"/>
      <c r="G2161" s="45"/>
      <c r="H2161" s="45"/>
      <c r="I2161" s="48"/>
      <c r="J2161" s="48"/>
      <c r="K2161" s="48"/>
      <c r="L2161" s="48"/>
      <c r="M2161" s="48"/>
      <c r="N2161" s="45"/>
      <c r="O2161" s="45"/>
      <c r="P2161" s="45"/>
      <c r="Q2161" s="48"/>
      <c r="R2161" s="48"/>
      <c r="S2161" s="48"/>
      <c r="T2161" s="48"/>
      <c r="U2161" s="45"/>
      <c r="V2161" s="48"/>
      <c r="W2161" s="48"/>
      <c r="X2161" s="45"/>
      <c r="Y2161" s="48"/>
    </row>
    <row r="2162" spans="1:33" x14ac:dyDescent="0.25">
      <c r="A2162" s="21"/>
      <c r="B2162" s="49"/>
      <c r="C2162" s="21"/>
      <c r="D2162" s="21"/>
      <c r="E2162" s="21"/>
      <c r="F2162" s="21"/>
      <c r="G2162" s="21"/>
      <c r="H2162" s="21"/>
      <c r="I2162" s="21"/>
      <c r="J2162" s="21"/>
      <c r="K2162" s="21"/>
      <c r="L2162" s="21"/>
      <c r="M2162" s="21"/>
      <c r="N2162" s="21"/>
      <c r="O2162" s="21"/>
      <c r="P2162" s="22" t="s">
        <v>330</v>
      </c>
      <c r="Q2162" s="21">
        <f t="shared" ref="Q2162:AE2162" si="0">SUM(Q1:Q2161)</f>
        <v>1231228394096.7209</v>
      </c>
      <c r="R2162" s="21">
        <f t="shared" si="0"/>
        <v>0</v>
      </c>
      <c r="S2162" s="21">
        <f t="shared" si="0"/>
        <v>927641086642.12</v>
      </c>
      <c r="T2162" s="21">
        <f t="shared" si="0"/>
        <v>4216913234.6999993</v>
      </c>
      <c r="U2162" s="21">
        <f t="shared" si="0"/>
        <v>0</v>
      </c>
      <c r="V2162" s="21">
        <f t="shared" si="0"/>
        <v>674706117.55199993</v>
      </c>
      <c r="W2162" s="21">
        <f t="shared" si="0"/>
        <v>257464768141.19485</v>
      </c>
      <c r="X2162" s="21">
        <f t="shared" si="0"/>
        <v>0</v>
      </c>
      <c r="Y2162" s="21">
        <f t="shared" si="0"/>
        <v>41194362902.597252</v>
      </c>
      <c r="Z2162" s="21">
        <f t="shared" si="0"/>
        <v>0</v>
      </c>
      <c r="AA2162" s="21">
        <f t="shared" si="0"/>
        <v>0</v>
      </c>
      <c r="AB2162" s="21">
        <f t="shared" si="0"/>
        <v>0</v>
      </c>
      <c r="AC2162" s="21">
        <f t="shared" si="0"/>
        <v>39200980</v>
      </c>
      <c r="AD2162" s="21">
        <f t="shared" si="0"/>
        <v>0</v>
      </c>
      <c r="AE2162" s="21">
        <f t="shared" si="0"/>
        <v>3136078.4</v>
      </c>
      <c r="AF2162" s="137">
        <f>SUM(S2162:AE2162)-Q2162</f>
        <v>5779999.8430175781</v>
      </c>
    </row>
    <row r="2163" spans="1:33" ht="15.75" thickBot="1" x14ac:dyDescent="0.3">
      <c r="A2163" s="119"/>
      <c r="B2163" s="120"/>
      <c r="C2163" s="119"/>
      <c r="D2163" s="119"/>
      <c r="E2163" s="119"/>
      <c r="F2163" s="119"/>
      <c r="G2163" s="119"/>
      <c r="H2163" s="119"/>
      <c r="I2163" s="119"/>
      <c r="J2163" s="119"/>
      <c r="K2163" s="119"/>
      <c r="L2163" s="119"/>
      <c r="M2163" s="119"/>
      <c r="N2163" s="119"/>
      <c r="O2163" s="119"/>
      <c r="P2163" s="121" t="s">
        <v>331</v>
      </c>
      <c r="Q2163" s="119">
        <f t="shared" ref="Q2163:AE2163" si="1">SUBTOTAL(9,Q1:Q2161)</f>
        <v>1231228394096.7209</v>
      </c>
      <c r="R2163" s="119">
        <f t="shared" si="1"/>
        <v>0</v>
      </c>
      <c r="S2163" s="119">
        <f t="shared" si="1"/>
        <v>927641086642.12</v>
      </c>
      <c r="T2163" s="119">
        <f t="shared" si="1"/>
        <v>4216913234.6999993</v>
      </c>
      <c r="U2163" s="119">
        <f t="shared" si="1"/>
        <v>0</v>
      </c>
      <c r="V2163" s="119">
        <f t="shared" si="1"/>
        <v>674706117.55199993</v>
      </c>
      <c r="W2163" s="119">
        <f t="shared" si="1"/>
        <v>257464768141.19485</v>
      </c>
      <c r="X2163" s="119">
        <f t="shared" si="1"/>
        <v>0</v>
      </c>
      <c r="Y2163" s="119">
        <f t="shared" si="1"/>
        <v>41194362902.597252</v>
      </c>
      <c r="Z2163" s="119">
        <f t="shared" si="1"/>
        <v>0</v>
      </c>
      <c r="AA2163" s="119">
        <f t="shared" si="1"/>
        <v>0</v>
      </c>
      <c r="AB2163" s="119">
        <f t="shared" si="1"/>
        <v>0</v>
      </c>
      <c r="AC2163" s="119">
        <f t="shared" si="1"/>
        <v>39200980</v>
      </c>
      <c r="AD2163" s="119">
        <f t="shared" si="1"/>
        <v>0</v>
      </c>
      <c r="AE2163" s="119">
        <f t="shared" si="1"/>
        <v>3136078.4</v>
      </c>
      <c r="AF2163" s="138">
        <f>SUM(S2163:AE2163)-Q2163</f>
        <v>5779999.8430175781</v>
      </c>
      <c r="AG2163" s="52"/>
    </row>
    <row r="2164" spans="1:33" x14ac:dyDescent="0.25">
      <c r="P2164" s="19"/>
      <c r="Q2164" s="5"/>
      <c r="R2164" s="5"/>
      <c r="S2164" s="5"/>
      <c r="T2164" s="5"/>
      <c r="U2164" s="5"/>
      <c r="V2164" s="5"/>
      <c r="W2164" s="5"/>
      <c r="X2164" s="5"/>
      <c r="Y2164" s="5"/>
      <c r="AF2164" s="5"/>
    </row>
    <row r="2165" spans="1:33" x14ac:dyDescent="0.25">
      <c r="P2165" s="20"/>
      <c r="Q2165" s="5">
        <f>+Q2162-Q2163</f>
        <v>0</v>
      </c>
      <c r="R2165" s="5">
        <f t="shared" ref="R2165:AD2165" si="2">+R2162-R2163</f>
        <v>0</v>
      </c>
      <c r="S2165" s="5">
        <f t="shared" si="2"/>
        <v>0</v>
      </c>
      <c r="T2165" s="5">
        <f t="shared" si="2"/>
        <v>0</v>
      </c>
      <c r="U2165" s="5">
        <f t="shared" si="2"/>
        <v>0</v>
      </c>
      <c r="V2165" s="5">
        <f t="shared" si="2"/>
        <v>0</v>
      </c>
      <c r="W2165" s="5">
        <f>+W2162-W2163</f>
        <v>0</v>
      </c>
      <c r="X2165" s="5">
        <f t="shared" si="2"/>
        <v>0</v>
      </c>
      <c r="Y2165" s="5">
        <f t="shared" si="2"/>
        <v>0</v>
      </c>
      <c r="Z2165" s="5">
        <f t="shared" si="2"/>
        <v>0</v>
      </c>
      <c r="AA2165" s="5">
        <f t="shared" si="2"/>
        <v>0</v>
      </c>
      <c r="AB2165" s="5">
        <f t="shared" si="2"/>
        <v>0</v>
      </c>
      <c r="AC2165" s="5">
        <f>+AC2162-AC2163</f>
        <v>0</v>
      </c>
      <c r="AD2165" s="5">
        <f t="shared" si="2"/>
        <v>0</v>
      </c>
      <c r="AE2165" s="5">
        <f>+AE2162-AE2163</f>
        <v>0</v>
      </c>
      <c r="AF2165" s="5">
        <f>+AF2162-AF2163</f>
        <v>0</v>
      </c>
    </row>
    <row r="2166" spans="1:33" x14ac:dyDescent="0.25">
      <c r="Q2166" s="5"/>
      <c r="R2166" s="5"/>
      <c r="S2166" s="5"/>
      <c r="T2166" s="5"/>
      <c r="U2166" s="5"/>
      <c r="V2166" s="5"/>
      <c r="W2166" s="5"/>
      <c r="X2166" s="5"/>
      <c r="Y2166" s="5"/>
    </row>
    <row r="2167" spans="1:33" x14ac:dyDescent="0.25">
      <c r="Q2167" s="7"/>
      <c r="S2167" s="13"/>
      <c r="W2167" s="6"/>
      <c r="AC2167" s="5">
        <f>+AC2163*0.3</f>
        <v>11760294</v>
      </c>
      <c r="AE2167" s="5">
        <f>+AE2163*0.3</f>
        <v>940823.5199999999</v>
      </c>
    </row>
    <row r="2168" spans="1:33" x14ac:dyDescent="0.25">
      <c r="Q2168" s="5"/>
      <c r="S2168" s="13"/>
      <c r="AC2168" s="5">
        <f>+AC2163-AC2167</f>
        <v>27440686</v>
      </c>
      <c r="AE2168" s="5">
        <f>+AE2163-AE2167</f>
        <v>2195254.88</v>
      </c>
    </row>
    <row r="2169" spans="1:33" x14ac:dyDescent="0.25">
      <c r="Q2169" s="100"/>
      <c r="T2169" s="5"/>
    </row>
    <row r="2170" spans="1:33" x14ac:dyDescent="0.25">
      <c r="Q2170" s="7"/>
    </row>
    <row r="2171" spans="1:33" x14ac:dyDescent="0.25">
      <c r="Q2171" s="5"/>
    </row>
    <row r="2172" spans="1:33" x14ac:dyDescent="0.25">
      <c r="Q2172" s="13"/>
    </row>
    <row r="2173" spans="1:33" x14ac:dyDescent="0.25">
      <c r="Q2173" s="5"/>
    </row>
    <row r="2175" spans="1:33" x14ac:dyDescent="0.25">
      <c r="Q2175" s="13"/>
    </row>
  </sheetData>
  <autoFilter ref="A1:XDV1"/>
  <sortState ref="A2585:AP2879">
    <sortCondition ref="B2585:B2879"/>
    <sortCondition ref="D2585:D2879"/>
  </sortState>
  <conditionalFormatting sqref="B134:B2159">
    <cfRule type="containsText" dxfId="0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zoomScaleNormal="100" workbookViewId="0">
      <pane ySplit="6" topLeftCell="A7" activePane="bottomLeft" state="frozen"/>
      <selection activeCell="B628" sqref="B628"/>
      <selection pane="bottomLeft" activeCell="F11" sqref="F11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9" style="7" bestFit="1" customWidth="1"/>
    <col min="6" max="6" width="19" style="7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7.28515625" style="7" bestFit="1" customWidth="1"/>
    <col min="11" max="11" width="19.140625" style="7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321</v>
      </c>
      <c r="E1" s="10"/>
      <c r="F1" s="10"/>
      <c r="H1" s="10"/>
    </row>
    <row r="2" spans="1:14" x14ac:dyDescent="0.25">
      <c r="C2" s="17" t="s">
        <v>414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49" t="s">
        <v>393</v>
      </c>
      <c r="H4" s="150"/>
      <c r="I4" s="149" t="s">
        <v>388</v>
      </c>
      <c r="J4" s="150"/>
      <c r="K4" s="149" t="s">
        <v>392</v>
      </c>
      <c r="L4" s="150"/>
      <c r="M4" s="10"/>
    </row>
    <row r="5" spans="1:14" ht="15.75" thickBot="1" x14ac:dyDescent="0.3">
      <c r="C5" s="10"/>
      <c r="D5" s="10"/>
      <c r="E5" s="149" t="s">
        <v>332</v>
      </c>
      <c r="F5" s="150"/>
      <c r="G5" s="151" t="s">
        <v>386</v>
      </c>
      <c r="H5" s="152"/>
      <c r="I5" s="151" t="s">
        <v>385</v>
      </c>
      <c r="J5" s="152"/>
      <c r="K5" s="153" t="s">
        <v>387</v>
      </c>
      <c r="L5" s="152"/>
      <c r="M5" s="10"/>
    </row>
    <row r="6" spans="1:14" ht="15.75" thickBot="1" x14ac:dyDescent="0.3">
      <c r="B6" s="69" t="s">
        <v>326</v>
      </c>
      <c r="C6" s="151" t="s">
        <v>320</v>
      </c>
      <c r="D6" s="152"/>
      <c r="E6" s="83" t="s">
        <v>319</v>
      </c>
      <c r="F6" s="62" t="s">
        <v>318</v>
      </c>
      <c r="G6" s="63" t="s">
        <v>319</v>
      </c>
      <c r="H6" s="64" t="s">
        <v>318</v>
      </c>
      <c r="I6" s="63" t="s">
        <v>319</v>
      </c>
      <c r="J6" s="64" t="s">
        <v>318</v>
      </c>
      <c r="K6" s="63" t="s">
        <v>319</v>
      </c>
      <c r="L6" s="64" t="s">
        <v>318</v>
      </c>
      <c r="M6" s="10"/>
      <c r="N6" s="15" t="s">
        <v>355</v>
      </c>
    </row>
    <row r="7" spans="1:14" ht="15.75" thickBot="1" x14ac:dyDescent="0.3">
      <c r="A7" s="147" t="s">
        <v>1061</v>
      </c>
      <c r="B7" s="70" t="s">
        <v>1058</v>
      </c>
      <c r="C7" s="71">
        <f>+DECLARACION!B27</f>
        <v>44287</v>
      </c>
      <c r="D7" s="71">
        <f>+DECLARACION!C27</f>
        <v>44301</v>
      </c>
      <c r="E7" s="72">
        <v>578731028350.93005</v>
      </c>
      <c r="F7" s="73">
        <v>20477732663.886795</v>
      </c>
      <c r="G7" s="74">
        <v>396155434360.09009</v>
      </c>
      <c r="H7" s="75">
        <v>13338391205.75079</v>
      </c>
      <c r="I7" s="74">
        <v>45437707147.774994</v>
      </c>
      <c r="J7" s="75">
        <v>496852647.49999982</v>
      </c>
      <c r="K7" s="74">
        <v>137137886843.06497</v>
      </c>
      <c r="L7" s="75">
        <v>6642488810.6360054</v>
      </c>
      <c r="N7" s="39"/>
    </row>
    <row r="8" spans="1:14" ht="15.75" thickBot="1" x14ac:dyDescent="0.3">
      <c r="A8" s="148"/>
      <c r="B8" s="70" t="s">
        <v>1059</v>
      </c>
      <c r="C8" s="71">
        <f>+DECLARACION!B28</f>
        <v>44302</v>
      </c>
      <c r="D8" s="71">
        <f>+DECLARACION!C28</f>
        <v>44316</v>
      </c>
      <c r="E8" s="76">
        <v>610630940647.08545</v>
      </c>
      <c r="F8" s="77">
        <v>21394472434.662395</v>
      </c>
      <c r="G8" s="78">
        <v>437409213856.65991</v>
      </c>
      <c r="H8" s="79">
        <v>13908084664.687996</v>
      </c>
      <c r="I8" s="78">
        <v>25944230031.249996</v>
      </c>
      <c r="J8" s="79">
        <v>260001754.80000001</v>
      </c>
      <c r="K8" s="78">
        <v>147277496759.1756</v>
      </c>
      <c r="L8" s="79">
        <v>7226386015.1743994</v>
      </c>
      <c r="N8" s="40">
        <f>SUM(E7:E8)+SUM(F7:F8)</f>
        <v>1231234174096.5649</v>
      </c>
    </row>
    <row r="9" spans="1:14" ht="15.75" thickBot="1" x14ac:dyDescent="0.3">
      <c r="E9" s="65">
        <f>SUM(E7:E8)</f>
        <v>1189361968998.0156</v>
      </c>
      <c r="F9" s="66">
        <f>SUM(F7:F8)</f>
        <v>41872205098.549194</v>
      </c>
      <c r="G9" s="65">
        <f t="shared" ref="G9:L9" si="0">SUM(G7:G8)</f>
        <v>833564648216.75</v>
      </c>
      <c r="H9" s="67">
        <f t="shared" si="0"/>
        <v>27246475870.438786</v>
      </c>
      <c r="I9" s="65">
        <f t="shared" si="0"/>
        <v>71381937179.024994</v>
      </c>
      <c r="J9" s="67">
        <f t="shared" si="0"/>
        <v>756854402.29999983</v>
      </c>
      <c r="K9" s="65">
        <f t="shared" si="0"/>
        <v>284415383602.2406</v>
      </c>
      <c r="L9" s="68">
        <f t="shared" si="0"/>
        <v>13868874825.810406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332</v>
      </c>
      <c r="D11" s="40">
        <f>+E9+F9</f>
        <v>1231234174096.5649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389</v>
      </c>
      <c r="E14" s="55" t="s">
        <v>390</v>
      </c>
      <c r="F14" s="55" t="s">
        <v>391</v>
      </c>
      <c r="G14" s="5"/>
      <c r="J14" s="55" t="s">
        <v>389</v>
      </c>
      <c r="K14" s="55" t="s">
        <v>390</v>
      </c>
      <c r="L14" s="55" t="s">
        <v>391</v>
      </c>
      <c r="M14" s="5"/>
      <c r="N14" s="5"/>
    </row>
    <row r="15" spans="1:14" ht="42.75" customHeight="1" x14ac:dyDescent="0.25">
      <c r="C15" s="95" t="s">
        <v>416</v>
      </c>
      <c r="D15" s="97">
        <f>+G9</f>
        <v>833564648216.75</v>
      </c>
      <c r="E15" s="122">
        <f>+I9</f>
        <v>71381937179.024994</v>
      </c>
      <c r="F15" s="122">
        <f>+K9</f>
        <v>284415383602.2406</v>
      </c>
      <c r="G15" s="94">
        <f>SUM(D15:F15)</f>
        <v>1189361968998.0156</v>
      </c>
      <c r="I15" s="95" t="s">
        <v>417</v>
      </c>
      <c r="J15" s="94">
        <f>+H9</f>
        <v>27246475870.438786</v>
      </c>
      <c r="K15" s="94">
        <f>+J9</f>
        <v>756854402.29999983</v>
      </c>
      <c r="L15" s="94">
        <f>+L9</f>
        <v>13868874825.810406</v>
      </c>
      <c r="M15" s="94">
        <f>SUM(J15:L15)</f>
        <v>41872205098.549194</v>
      </c>
    </row>
    <row r="16" spans="1:14" ht="24" x14ac:dyDescent="0.25">
      <c r="C16" s="95" t="s">
        <v>413</v>
      </c>
      <c r="D16" s="96">
        <f>+(D15+E15+F15)*0.3</f>
        <v>356808590699.40466</v>
      </c>
      <c r="E16" s="96">
        <v>0</v>
      </c>
      <c r="F16" s="96">
        <v>0</v>
      </c>
      <c r="G16" s="94">
        <f>SUM(D16:F16)</f>
        <v>356808590699.40466</v>
      </c>
      <c r="I16" s="95" t="s">
        <v>413</v>
      </c>
      <c r="J16" s="96">
        <f>+(J15+K15+L15)*0.3</f>
        <v>12561661529.564758</v>
      </c>
      <c r="K16" s="93">
        <v>0</v>
      </c>
      <c r="L16" s="93"/>
      <c r="M16" s="94">
        <f>SUM(J16:L16)</f>
        <v>12561661529.564758</v>
      </c>
    </row>
    <row r="17" spans="3:17" ht="24" x14ac:dyDescent="0.25">
      <c r="C17" s="95" t="s">
        <v>415</v>
      </c>
      <c r="D17" s="123">
        <f>+D15-D16</f>
        <v>476756057517.34534</v>
      </c>
      <c r="E17" s="98">
        <f>+E15-E16</f>
        <v>71381937179.024994</v>
      </c>
      <c r="F17" s="98">
        <f t="shared" ref="F17" si="1">+F15-F16</f>
        <v>284415383602.2406</v>
      </c>
      <c r="G17" s="56">
        <f>+G15-G16</f>
        <v>832553378298.61096</v>
      </c>
      <c r="I17" s="95" t="s">
        <v>415</v>
      </c>
      <c r="J17" s="124">
        <f>+J15-J16</f>
        <v>14684814340.874027</v>
      </c>
      <c r="K17" s="124">
        <f t="shared" ref="K17:L17" si="2">+K15-K16</f>
        <v>756854402.29999983</v>
      </c>
      <c r="L17" s="124">
        <f t="shared" si="2"/>
        <v>13868874825.810406</v>
      </c>
      <c r="M17" s="56">
        <f>+M15-M16</f>
        <v>29310543568.984436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393</v>
      </c>
      <c r="H21" s="55" t="s">
        <v>388</v>
      </c>
      <c r="I21" s="55" t="s">
        <v>392</v>
      </c>
      <c r="P21" s="39"/>
      <c r="Q21" s="92"/>
    </row>
    <row r="22" spans="3:17" x14ac:dyDescent="0.25">
      <c r="G22" s="15" t="s">
        <v>389</v>
      </c>
      <c r="H22" s="15" t="s">
        <v>390</v>
      </c>
      <c r="I22" s="15" t="s">
        <v>391</v>
      </c>
      <c r="P22" s="39"/>
      <c r="Q22" s="39"/>
    </row>
    <row r="23" spans="3:17" x14ac:dyDescent="0.25">
      <c r="F23" s="118" t="s">
        <v>332</v>
      </c>
      <c r="G23" s="40">
        <f>+D17</f>
        <v>476756057517.34534</v>
      </c>
      <c r="H23" s="40">
        <f>+I9</f>
        <v>71381937179.024994</v>
      </c>
      <c r="I23" s="40">
        <f>+K9</f>
        <v>284415383602.2406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832553378298.61096</v>
      </c>
    </row>
    <row r="26" spans="3:17" x14ac:dyDescent="0.25">
      <c r="I26" s="5">
        <f>+I25-DECLARACION!G32</f>
        <v>0</v>
      </c>
    </row>
    <row r="30" spans="3:17" x14ac:dyDescent="0.25">
      <c r="D30" s="11" t="s">
        <v>329</v>
      </c>
      <c r="E30" s="9">
        <f>+G30+I30+K30</f>
        <v>610630940647.08545</v>
      </c>
      <c r="F30" s="9">
        <f>+H30+J30+L30</f>
        <v>21394472434.662395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437409213856.65991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13908084664.687996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25944230031.249996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260001754.80000001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147277496759.1756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7226386015.1743994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4" t="s">
        <v>354</v>
      </c>
      <c r="B1" s="154"/>
      <c r="C1" s="154"/>
      <c r="D1" s="154"/>
      <c r="E1" s="154"/>
      <c r="F1" s="15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4" t="s">
        <v>353</v>
      </c>
      <c r="B2" s="154"/>
      <c r="C2" s="154"/>
      <c r="D2" s="154"/>
      <c r="E2" s="154"/>
      <c r="F2" s="15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4" t="s">
        <v>352</v>
      </c>
      <c r="B3" s="154"/>
      <c r="C3" s="154"/>
      <c r="D3" s="154"/>
      <c r="E3" s="154"/>
      <c r="F3" s="15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4" t="s">
        <v>746</v>
      </c>
      <c r="B4" s="154"/>
      <c r="C4" s="154"/>
      <c r="D4" s="154"/>
      <c r="E4" s="154"/>
      <c r="F4" s="15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4" t="s">
        <v>395</v>
      </c>
      <c r="B5" s="154"/>
      <c r="C5" s="154"/>
      <c r="D5" s="154"/>
      <c r="E5" s="154"/>
      <c r="F5" s="15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351</v>
      </c>
      <c r="B7" s="154" t="s">
        <v>350</v>
      </c>
      <c r="C7" s="154"/>
      <c r="D7" s="26"/>
      <c r="E7" s="26"/>
      <c r="F7" s="26"/>
      <c r="G7" s="26"/>
      <c r="H7" s="26"/>
      <c r="I7" s="37" t="s">
        <v>351</v>
      </c>
      <c r="J7" s="154" t="s">
        <v>350</v>
      </c>
      <c r="K7" s="154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+'EXPRESS 2707 VENTAS '!A7</f>
        <v>MAR</v>
      </c>
      <c r="B20" s="88">
        <f>P20*0</f>
        <v>0</v>
      </c>
      <c r="C20" s="88">
        <f>P20*13%</f>
        <v>61978287477.254898</v>
      </c>
      <c r="D20" s="88">
        <f>P20*24%</f>
        <v>114421453804.16287</v>
      </c>
      <c r="E20" s="88">
        <f>P20*16%</f>
        <v>76280969202.775253</v>
      </c>
      <c r="F20" s="88">
        <f>P20*0%</f>
        <v>0</v>
      </c>
      <c r="G20" s="88">
        <f>P20*0.013%</f>
        <v>61978287.47725489</v>
      </c>
      <c r="H20" s="88">
        <f>P20*6.987%</f>
        <v>33310945738.736919</v>
      </c>
      <c r="I20" s="88">
        <f>P20*10%</f>
        <v>47675605751.734535</v>
      </c>
      <c r="J20" s="88">
        <f>P20*12%</f>
        <v>57210726902.081436</v>
      </c>
      <c r="K20" s="88">
        <f>P20*4%</f>
        <v>19070242300.693813</v>
      </c>
      <c r="L20" s="88">
        <f>P20*0%</f>
        <v>0</v>
      </c>
      <c r="M20" s="88">
        <f>P20*11%</f>
        <v>52443166326.90799</v>
      </c>
      <c r="N20" s="88">
        <f>P20*2%</f>
        <v>9535121150.3469067</v>
      </c>
      <c r="O20" s="88">
        <f>P20*1%</f>
        <v>4767560575.1734533</v>
      </c>
      <c r="P20" s="89">
        <f>+'EXPRESS 2707 VENTAS '!D17</f>
        <v>476756057517.34534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61978287477.254898</v>
      </c>
      <c r="D23" s="31">
        <f t="shared" si="3"/>
        <v>114421453804.16287</v>
      </c>
      <c r="E23" s="31">
        <f t="shared" si="3"/>
        <v>76280969202.775253</v>
      </c>
      <c r="F23" s="31">
        <f t="shared" si="3"/>
        <v>0</v>
      </c>
      <c r="G23" s="31">
        <f t="shared" si="3"/>
        <v>61978287.47725489</v>
      </c>
      <c r="H23" s="31">
        <f t="shared" si="3"/>
        <v>33310945738.736919</v>
      </c>
      <c r="I23" s="31">
        <f t="shared" si="3"/>
        <v>47675605751.734535</v>
      </c>
      <c r="J23" s="31">
        <f t="shared" si="3"/>
        <v>57210726902.081436</v>
      </c>
      <c r="K23" s="31">
        <f t="shared" si="3"/>
        <v>19070242300.693813</v>
      </c>
      <c r="L23" s="31">
        <f t="shared" si="3"/>
        <v>0</v>
      </c>
      <c r="M23" s="31">
        <f t="shared" si="3"/>
        <v>52443166326.90799</v>
      </c>
      <c r="N23" s="31">
        <f t="shared" si="3"/>
        <v>9535121150.3469067</v>
      </c>
      <c r="O23" s="31">
        <f t="shared" si="3"/>
        <v>4767560575.1734533</v>
      </c>
      <c r="P23" s="8">
        <f>SUM(B23:O23)</f>
        <v>476756057517.34534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H24" sqref="H24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4" t="s">
        <v>397</v>
      </c>
      <c r="B1" s="154"/>
      <c r="C1" s="154"/>
      <c r="D1" s="154"/>
      <c r="E1" s="154"/>
      <c r="F1" s="38"/>
      <c r="G1" s="38"/>
      <c r="H1" s="38"/>
      <c r="I1" s="38"/>
      <c r="J1" s="38"/>
      <c r="K1" s="38"/>
    </row>
    <row r="2" spans="1:12" ht="15.75" x14ac:dyDescent="0.25">
      <c r="A2" s="154" t="s">
        <v>353</v>
      </c>
      <c r="B2" s="154"/>
      <c r="C2" s="154"/>
      <c r="D2" s="154"/>
      <c r="E2" s="154"/>
      <c r="F2" s="38"/>
      <c r="G2" s="38"/>
      <c r="H2" s="38"/>
      <c r="I2" s="38"/>
      <c r="J2" s="38"/>
      <c r="K2" s="38"/>
    </row>
    <row r="3" spans="1:12" ht="15.75" x14ac:dyDescent="0.25">
      <c r="A3" s="154" t="s">
        <v>352</v>
      </c>
      <c r="B3" s="154"/>
      <c r="C3" s="154"/>
      <c r="D3" s="154"/>
      <c r="E3" s="154"/>
      <c r="F3" s="38"/>
      <c r="G3" s="38"/>
      <c r="H3" s="38"/>
      <c r="I3" s="38"/>
      <c r="J3" s="38"/>
      <c r="K3" s="38"/>
    </row>
    <row r="4" spans="1:12" ht="15.75" x14ac:dyDescent="0.25">
      <c r="A4" s="154" t="str">
        <f>+'0201   RELDE ING TRIM 02-2020'!A4:F4</f>
        <v xml:space="preserve"> DESDE EL 01/12/2020 HASTA EL 31/12/2020</v>
      </c>
      <c r="B4" s="154"/>
      <c r="C4" s="154"/>
      <c r="D4" s="154"/>
      <c r="E4" s="154"/>
      <c r="F4" s="117"/>
      <c r="G4" s="38"/>
      <c r="H4" s="38"/>
      <c r="I4" s="38"/>
      <c r="J4" s="38"/>
      <c r="K4" s="38"/>
    </row>
    <row r="5" spans="1:12" ht="15.75" x14ac:dyDescent="0.25">
      <c r="A5" s="154" t="s">
        <v>398</v>
      </c>
      <c r="B5" s="154"/>
      <c r="C5" s="154"/>
      <c r="D5" s="154"/>
      <c r="E5" s="154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351</v>
      </c>
      <c r="B7" s="81"/>
      <c r="C7" s="26"/>
      <c r="D7" s="26"/>
      <c r="E7" s="26"/>
      <c r="F7" s="26"/>
      <c r="G7" s="81" t="s">
        <v>351</v>
      </c>
      <c r="H7" s="154" t="s">
        <v>350</v>
      </c>
      <c r="I7" s="154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348</v>
      </c>
      <c r="I8" s="27"/>
      <c r="J8" s="27"/>
      <c r="K8" s="27"/>
    </row>
    <row r="9" spans="1:12" x14ac:dyDescent="0.25">
      <c r="A9" s="26">
        <v>2202</v>
      </c>
      <c r="B9" s="27" t="s">
        <v>347</v>
      </c>
      <c r="C9" s="27"/>
      <c r="D9" s="27"/>
      <c r="E9" s="27"/>
      <c r="F9" s="27"/>
      <c r="G9" s="26">
        <v>2210</v>
      </c>
      <c r="H9" s="27" t="s">
        <v>346</v>
      </c>
      <c r="I9" s="27"/>
      <c r="J9" s="27"/>
      <c r="K9" s="27"/>
    </row>
    <row r="10" spans="1:12" x14ac:dyDescent="0.25">
      <c r="A10" s="26">
        <v>2203</v>
      </c>
      <c r="B10" s="27" t="s">
        <v>345</v>
      </c>
      <c r="C10" s="27"/>
      <c r="D10" s="27"/>
      <c r="E10" s="27"/>
      <c r="F10" s="27"/>
      <c r="G10" s="26">
        <v>2212</v>
      </c>
      <c r="H10" s="27" t="s">
        <v>344</v>
      </c>
      <c r="I10" s="27"/>
      <c r="J10" s="27"/>
      <c r="K10" s="27"/>
    </row>
    <row r="11" spans="1:12" x14ac:dyDescent="0.25">
      <c r="A11" s="26">
        <v>2204</v>
      </c>
      <c r="B11" s="27" t="s">
        <v>343</v>
      </c>
      <c r="C11" s="27"/>
      <c r="D11" s="27"/>
      <c r="E11" s="27"/>
      <c r="F11" s="27"/>
      <c r="G11" s="26">
        <v>2247</v>
      </c>
      <c r="H11" s="36" t="s">
        <v>340</v>
      </c>
      <c r="I11" s="36"/>
      <c r="J11" s="36"/>
      <c r="K11" s="36"/>
    </row>
    <row r="12" spans="1:12" x14ac:dyDescent="0.25">
      <c r="A12" s="26">
        <v>2205</v>
      </c>
      <c r="B12" s="36" t="s">
        <v>341</v>
      </c>
      <c r="C12" s="36"/>
      <c r="D12" s="36"/>
      <c r="E12" s="36"/>
      <c r="F12" s="36"/>
      <c r="G12" s="26">
        <v>2261</v>
      </c>
      <c r="H12" s="36" t="s">
        <v>338</v>
      </c>
      <c r="I12" s="36"/>
      <c r="J12" s="36"/>
      <c r="K12" s="36"/>
    </row>
    <row r="13" spans="1:12" x14ac:dyDescent="0.25">
      <c r="A13" s="26">
        <v>2207</v>
      </c>
      <c r="B13" s="36" t="s">
        <v>337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334</v>
      </c>
    </row>
    <row r="17" spans="1:12" s="90" customFormat="1" x14ac:dyDescent="0.25">
      <c r="A17" s="87" t="str">
        <f>+'0201   RELDE ING TRIM 02-2020'!A20</f>
        <v>MAR</v>
      </c>
      <c r="B17" s="88">
        <f>L17*13%</f>
        <v>9279651833.2732487</v>
      </c>
      <c r="C17" s="88">
        <f>L17*23%</f>
        <v>16417845551.175749</v>
      </c>
      <c r="D17" s="88">
        <f>L17*14%</f>
        <v>9993471205.0634995</v>
      </c>
      <c r="E17" s="88">
        <f>L17*0%</f>
        <v>0</v>
      </c>
      <c r="F17" s="88">
        <f>L17*7%</f>
        <v>4996735602.5317497</v>
      </c>
      <c r="G17" s="88">
        <f>L17*8%</f>
        <v>5710554974.3219995</v>
      </c>
      <c r="H17" s="88">
        <f>L17*15%</f>
        <v>10707290576.853748</v>
      </c>
      <c r="I17" s="88">
        <f>L17*6%</f>
        <v>4282916230.7414994</v>
      </c>
      <c r="J17" s="88">
        <f>L17*12%</f>
        <v>8565832461.4829988</v>
      </c>
      <c r="K17" s="88">
        <f>L17*2%</f>
        <v>1427638743.5804999</v>
      </c>
      <c r="L17" s="89">
        <f>+'EXPRESS 2707 VENTAS '!E17</f>
        <v>71381937179.024994</v>
      </c>
    </row>
    <row r="18" spans="1:12" hidden="1" x14ac:dyDescent="0.25">
      <c r="A18" s="30" t="s">
        <v>327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328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333</v>
      </c>
      <c r="B20" s="85">
        <f>+B17</f>
        <v>9279651833.2732487</v>
      </c>
      <c r="C20" s="85">
        <f t="shared" ref="C20:K20" si="2">+C17</f>
        <v>16417845551.175749</v>
      </c>
      <c r="D20" s="85">
        <f t="shared" si="2"/>
        <v>9993471205.0634995</v>
      </c>
      <c r="E20" s="85">
        <f t="shared" si="2"/>
        <v>0</v>
      </c>
      <c r="F20" s="85">
        <f t="shared" si="2"/>
        <v>4996735602.5317497</v>
      </c>
      <c r="G20" s="85">
        <f t="shared" si="2"/>
        <v>5710554974.3219995</v>
      </c>
      <c r="H20" s="85">
        <f t="shared" si="2"/>
        <v>10707290576.853748</v>
      </c>
      <c r="I20" s="85">
        <f t="shared" si="2"/>
        <v>4282916230.7414994</v>
      </c>
      <c r="J20" s="85">
        <f t="shared" si="2"/>
        <v>8565832461.4829988</v>
      </c>
      <c r="K20" s="85">
        <f t="shared" si="2"/>
        <v>1427638743.5804999</v>
      </c>
      <c r="L20" s="8">
        <f>SUM(B20:K20)</f>
        <v>71381937179.025009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4" t="s">
        <v>354</v>
      </c>
      <c r="B1" s="154"/>
      <c r="C1" s="154"/>
      <c r="D1" s="154"/>
      <c r="E1" s="154"/>
      <c r="F1" s="154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4" t="s">
        <v>353</v>
      </c>
      <c r="B2" s="154"/>
      <c r="C2" s="154"/>
      <c r="D2" s="154"/>
      <c r="E2" s="154"/>
      <c r="F2" s="154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4" t="s">
        <v>352</v>
      </c>
      <c r="B3" s="154"/>
      <c r="C3" s="154"/>
      <c r="D3" s="154"/>
      <c r="E3" s="154"/>
      <c r="F3" s="154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4" t="str">
        <f>+'0201   RELDE ING TRIM 02-2020'!A4:F4</f>
        <v xml:space="preserve"> DESDE EL 01/12/2020 HASTA EL 31/12/2020</v>
      </c>
      <c r="B4" s="154"/>
      <c r="C4" s="154"/>
      <c r="D4" s="154"/>
      <c r="E4" s="154"/>
      <c r="F4" s="154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4" t="s">
        <v>396</v>
      </c>
      <c r="B5" s="154"/>
      <c r="C5" s="154"/>
      <c r="D5" s="154"/>
      <c r="E5" s="154"/>
      <c r="F5" s="154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351</v>
      </c>
      <c r="B7" s="154" t="s">
        <v>350</v>
      </c>
      <c r="C7" s="154"/>
      <c r="D7" s="26"/>
      <c r="E7" s="26"/>
      <c r="F7" s="26"/>
      <c r="G7" s="26"/>
      <c r="H7" s="26"/>
      <c r="I7" s="53" t="s">
        <v>351</v>
      </c>
      <c r="J7" s="154" t="s">
        <v>350</v>
      </c>
      <c r="K7" s="154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+'0202 ING TRIM HOYADA'!A17</f>
        <v>MAR</v>
      </c>
      <c r="B20" s="88">
        <f>P20*0</f>
        <v>0</v>
      </c>
      <c r="C20" s="88">
        <f>P20*10%</f>
        <v>28441538360.22406</v>
      </c>
      <c r="D20" s="88">
        <f>P20*24%</f>
        <v>68259692064.537743</v>
      </c>
      <c r="E20" s="88">
        <f>P20*16%</f>
        <v>45506461376.358498</v>
      </c>
      <c r="F20" s="88">
        <f>P20*0%</f>
        <v>0</v>
      </c>
      <c r="G20" s="88">
        <f>P20*0.013%</f>
        <v>36973999.868291274</v>
      </c>
      <c r="H20" s="88">
        <f>P20*6.987%</f>
        <v>19872102852.288551</v>
      </c>
      <c r="I20" s="88">
        <f>P20*13%</f>
        <v>36973999868.291283</v>
      </c>
      <c r="J20" s="88">
        <f>P20*12%</f>
        <v>34129846032.268871</v>
      </c>
      <c r="K20" s="88">
        <f>P20*4%</f>
        <v>11376615344.089624</v>
      </c>
      <c r="L20" s="88">
        <f>P20*0%</f>
        <v>0</v>
      </c>
      <c r="M20" s="88">
        <f>P20*11%</f>
        <v>31285692196.246468</v>
      </c>
      <c r="N20" s="88">
        <f>P20*2%</f>
        <v>5688307672.0448122</v>
      </c>
      <c r="O20" s="88">
        <f>P20*1%</f>
        <v>2844153836.0224061</v>
      </c>
      <c r="P20" s="89">
        <f>+'EXPRESS 2707 VENTAS '!F17</f>
        <v>284415383602.2406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28441538360.22406</v>
      </c>
      <c r="D23" s="31">
        <f t="shared" si="3"/>
        <v>68259692064.537743</v>
      </c>
      <c r="E23" s="31">
        <f t="shared" si="3"/>
        <v>45506461376.358498</v>
      </c>
      <c r="F23" s="31">
        <f t="shared" si="3"/>
        <v>0</v>
      </c>
      <c r="G23" s="31">
        <f t="shared" si="3"/>
        <v>36973999.868291274</v>
      </c>
      <c r="H23" s="31">
        <f t="shared" si="3"/>
        <v>19872102852.288551</v>
      </c>
      <c r="I23" s="31">
        <f t="shared" si="3"/>
        <v>36973999868.291283</v>
      </c>
      <c r="J23" s="31">
        <f t="shared" si="3"/>
        <v>34129846032.268871</v>
      </c>
      <c r="K23" s="31">
        <f t="shared" si="3"/>
        <v>11376615344.089624</v>
      </c>
      <c r="L23" s="31">
        <f t="shared" si="3"/>
        <v>0</v>
      </c>
      <c r="M23" s="31">
        <f t="shared" si="3"/>
        <v>31285692196.246468</v>
      </c>
      <c r="N23" s="31">
        <f t="shared" si="3"/>
        <v>5688307672.0448122</v>
      </c>
      <c r="O23" s="31">
        <f t="shared" si="3"/>
        <v>2844153836.0224061</v>
      </c>
      <c r="P23" s="8">
        <f>SUM(B23:O23)</f>
        <v>284415383602.2406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RESUMEN</vt:lpstr>
      <vt:lpstr>ABRIL 2021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2021-06-02T17:59:12Z</dcterms:modified>
</cp:coreProperties>
</file>