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ISTEMA-1\Desktop\Respaldo Paola\PATENTE\2022\02- FEBRERO\"/>
    </mc:Choice>
  </mc:AlternateContent>
  <bookViews>
    <workbookView xWindow="7980" yWindow="-15" windowWidth="7995" windowHeight="10140" activeTab="3"/>
  </bookViews>
  <sheets>
    <sheet name="DECLARACION" sheetId="11" r:id="rId1"/>
    <sheet name="FEBRERO" sheetId="1" r:id="rId2"/>
    <sheet name="RESUMEN" sheetId="2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externalReferences>
    <externalReference r:id="rId8"/>
  </externalReferences>
  <definedNames>
    <definedName name="_xlnm._FilterDatabase" localSheetId="1" hidden="1">FEBRERO!$A$1:$AR$1771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'!$A$1:$M$28</definedName>
    <definedName name="NativeTimeline_Fecha">#N/A</definedName>
    <definedName name="SegmentaciónDeDatos_Fecha">#N/A</definedName>
    <definedName name="SegmentaciónDeDatos_Sucursal">#N/A</definedName>
  </definedNames>
  <calcPr calcId="162913"/>
  <pivotCaches>
    <pivotCache cacheId="1" r:id="rId9"/>
  </pivotCaches>
  <extLst>
    <ext xmlns:x14="http://schemas.microsoft.com/office/spreadsheetml/2009/9/main" uri="{BBE1A952-AA13-448e-AADC-164F8A28A991}">
      <x14:slicerCaches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9" i="3" l="1"/>
  <c r="L19" i="3"/>
  <c r="N17" i="3"/>
  <c r="N19" i="3" s="1"/>
  <c r="M17" i="3"/>
  <c r="L17" i="3"/>
  <c r="K17" i="3"/>
  <c r="K15" i="3"/>
  <c r="D17" i="3"/>
  <c r="K16" i="3"/>
  <c r="O15" i="3"/>
  <c r="D15" i="3"/>
  <c r="D16" i="3"/>
  <c r="S1757" i="1"/>
  <c r="Q1757" i="1"/>
  <c r="Y1705" i="1"/>
  <c r="Y1703" i="1"/>
  <c r="W1703" i="1"/>
  <c r="Y1572" i="1"/>
  <c r="W1570" i="1"/>
  <c r="Y1570" i="1" s="1"/>
  <c r="S1563" i="1"/>
  <c r="Q1563" i="1"/>
  <c r="S1499" i="1"/>
  <c r="Q1499" i="1"/>
  <c r="S1491" i="1"/>
  <c r="Q1491" i="1"/>
  <c r="Q1477" i="1"/>
  <c r="Y1424" i="1"/>
  <c r="S1424" i="1"/>
  <c r="Y1422" i="1"/>
  <c r="W1422" i="1"/>
  <c r="S1379" i="1"/>
  <c r="Q1379" i="1"/>
  <c r="S1244" i="1"/>
  <c r="Q1244" i="1"/>
  <c r="S1128" i="1"/>
  <c r="K18" i="3" l="1"/>
  <c r="O18" i="3" s="1"/>
  <c r="O19" i="3" s="1"/>
  <c r="K19" i="3" l="1"/>
  <c r="Y923" i="1" l="1"/>
  <c r="Q923" i="1"/>
  <c r="W897" i="1"/>
  <c r="Y897" i="1" s="1"/>
  <c r="S897" i="1"/>
  <c r="Y895" i="1"/>
  <c r="S884" i="1"/>
  <c r="Q884" i="1"/>
  <c r="Y859" i="1"/>
  <c r="Q859" i="1"/>
  <c r="W830" i="1"/>
  <c r="Y830" i="1" s="1"/>
  <c r="S822" i="1"/>
  <c r="Q822" i="1"/>
  <c r="Y786" i="1"/>
  <c r="Q786" i="1"/>
  <c r="Y785" i="1"/>
  <c r="Q785" i="1"/>
  <c r="Y725" i="1"/>
  <c r="Q725" i="1"/>
  <c r="Y724" i="1"/>
  <c r="Q724" i="1"/>
  <c r="W722" i="1"/>
  <c r="Y722" i="1" s="1"/>
  <c r="S710" i="1"/>
  <c r="Q710" i="1"/>
  <c r="Y664" i="1"/>
  <c r="Q664" i="1"/>
  <c r="W663" i="1"/>
  <c r="Y663" i="1" s="1"/>
  <c r="Y615" i="1"/>
  <c r="Q615" i="1"/>
  <c r="Y555" i="1"/>
  <c r="Q555" i="1" s="1"/>
  <c r="Y554" i="1"/>
  <c r="Q554" i="1" s="1"/>
  <c r="Y496" i="1"/>
  <c r="W496" i="1"/>
  <c r="S496" i="1"/>
  <c r="Y489" i="1"/>
  <c r="Q489" i="1" s="1"/>
  <c r="S451" i="1"/>
  <c r="Q451" i="1"/>
  <c r="S439" i="1"/>
  <c r="Q439" i="1"/>
  <c r="Y422" i="1"/>
  <c r="Q422" i="1" s="1"/>
  <c r="Y421" i="1"/>
  <c r="Q421" i="1" s="1"/>
  <c r="Y400" i="1"/>
  <c r="S367" i="1"/>
  <c r="Q367" i="1"/>
  <c r="Y364" i="1"/>
  <c r="Q364" i="1"/>
  <c r="Y283" i="1"/>
  <c r="Q283" i="1" s="1"/>
  <c r="S275" i="1"/>
  <c r="Q275" i="1"/>
  <c r="Y227" i="1"/>
  <c r="Q227" i="1" s="1"/>
  <c r="Y165" i="1"/>
  <c r="Q165" i="1" s="1"/>
  <c r="Y164" i="1"/>
  <c r="Q164" i="1" s="1"/>
  <c r="S144" i="1"/>
  <c r="Q144" i="1"/>
  <c r="S142" i="1"/>
  <c r="Q142" i="1"/>
  <c r="W125" i="1"/>
  <c r="Y125" i="1" s="1"/>
  <c r="Y88" i="1"/>
  <c r="Q88" i="1" s="1"/>
  <c r="S75" i="1"/>
  <c r="Q75" i="1"/>
  <c r="S43" i="1"/>
  <c r="Q43" i="1"/>
  <c r="Y29" i="1"/>
  <c r="Q29" i="1" s="1"/>
  <c r="Q28" i="1"/>
  <c r="Y23" i="1"/>
  <c r="Q23" i="1" s="1"/>
  <c r="Y22" i="1"/>
  <c r="Q22" i="1" s="1"/>
  <c r="Y21" i="1"/>
  <c r="Q21" i="1" s="1"/>
  <c r="Y20" i="1"/>
  <c r="Q20" i="1" s="1"/>
  <c r="Y19" i="1"/>
  <c r="Q19" i="1" s="1"/>
  <c r="Y18" i="1"/>
  <c r="Q18" i="1" s="1"/>
  <c r="Y17" i="1"/>
  <c r="Q17" i="1" s="1"/>
  <c r="Y16" i="1"/>
  <c r="Q16" i="1" s="1"/>
  <c r="Y15" i="1"/>
  <c r="Q15" i="1" s="1"/>
  <c r="Y14" i="1"/>
  <c r="Q14" i="1" s="1"/>
  <c r="Y13" i="1"/>
  <c r="Q13" i="1" s="1"/>
  <c r="Y12" i="1"/>
  <c r="Q12" i="1" s="1"/>
  <c r="Y11" i="1"/>
  <c r="Q11" i="1" s="1"/>
  <c r="Y10" i="1"/>
  <c r="Q10" i="1" s="1"/>
  <c r="Y9" i="1"/>
  <c r="Q9" i="1" s="1"/>
  <c r="Y8" i="1"/>
  <c r="Q8" i="1"/>
  <c r="Y7" i="1"/>
  <c r="Q7" i="1" s="1"/>
  <c r="Y6" i="1"/>
  <c r="Q6" i="1" s="1"/>
  <c r="Y5" i="1"/>
  <c r="Q5" i="1" s="1"/>
  <c r="Q3" i="1"/>
  <c r="Q2" i="1"/>
  <c r="C11" i="11" l="1"/>
  <c r="B11" i="11"/>
  <c r="C10" i="11"/>
  <c r="G15" i="3" l="1"/>
  <c r="F15" i="3"/>
  <c r="E15" i="3"/>
  <c r="N15" i="3"/>
  <c r="M15" i="3"/>
  <c r="L15" i="3"/>
  <c r="G17" i="3"/>
  <c r="G19" i="3" s="1"/>
  <c r="F17" i="3"/>
  <c r="F19" i="3" s="1"/>
  <c r="E17" i="3"/>
  <c r="E9" i="3"/>
  <c r="H17" i="3" l="1"/>
  <c r="E19" i="3"/>
  <c r="D18" i="3"/>
  <c r="D19" i="3" s="1"/>
  <c r="H25" i="3" s="1"/>
  <c r="H15" i="3"/>
  <c r="E27" i="11" l="1"/>
  <c r="G10" i="11" l="1"/>
  <c r="H27" i="11" s="1"/>
  <c r="G11" i="11"/>
  <c r="L9" i="3" l="1"/>
  <c r="P8" i="3"/>
  <c r="N32" i="3"/>
  <c r="M32" i="3"/>
  <c r="N9" i="3" l="1"/>
  <c r="M9" i="3"/>
  <c r="K25" i="3" s="1"/>
  <c r="AE1801" i="1"/>
  <c r="AC1801" i="1"/>
  <c r="F11" i="11" l="1"/>
  <c r="H11" i="11"/>
  <c r="I11" i="11"/>
  <c r="J11" i="11"/>
  <c r="K11" i="11"/>
  <c r="L11" i="11"/>
  <c r="M11" i="11"/>
  <c r="M10" i="11"/>
  <c r="L10" i="11"/>
  <c r="J27" i="11" s="1"/>
  <c r="K10" i="11"/>
  <c r="J10" i="11"/>
  <c r="I10" i="11"/>
  <c r="H10" i="11"/>
  <c r="F10" i="11"/>
  <c r="I27" i="11" l="1"/>
  <c r="H28" i="11"/>
  <c r="I28" i="11"/>
  <c r="J28" i="11"/>
  <c r="B8" i="3"/>
  <c r="B7" i="3"/>
  <c r="G28" i="11" l="1"/>
  <c r="G38" i="11" s="1"/>
  <c r="G27" i="11"/>
  <c r="G32" i="11" s="1"/>
  <c r="A28" i="11"/>
  <c r="A27" i="11"/>
  <c r="B28" i="11"/>
  <c r="C28" i="11"/>
  <c r="C27" i="11"/>
  <c r="B27" i="11"/>
  <c r="F27" i="11" l="1"/>
  <c r="AE1800" i="1"/>
  <c r="AC1800" i="1"/>
  <c r="AC1803" i="1" l="1"/>
  <c r="R1800" i="1" l="1"/>
  <c r="T1800" i="1"/>
  <c r="U1800" i="1"/>
  <c r="V1800" i="1"/>
  <c r="X1800" i="1"/>
  <c r="Z1800" i="1"/>
  <c r="AA1800" i="1"/>
  <c r="AB1800" i="1"/>
  <c r="AD1800" i="1"/>
  <c r="R1801" i="1"/>
  <c r="T1801" i="1"/>
  <c r="U1801" i="1"/>
  <c r="V1801" i="1"/>
  <c r="X1801" i="1"/>
  <c r="Z1801" i="1"/>
  <c r="AA1801" i="1"/>
  <c r="AB1801" i="1"/>
  <c r="AD1801" i="1"/>
  <c r="S1800" i="1"/>
  <c r="T1803" i="1" l="1"/>
  <c r="X1803" i="1"/>
  <c r="Z1803" i="1"/>
  <c r="V1803" i="1"/>
  <c r="AD1803" i="1"/>
  <c r="AA1803" i="1"/>
  <c r="AB1803" i="1"/>
  <c r="R1803" i="1"/>
  <c r="U1803" i="1"/>
  <c r="W1800" i="1"/>
  <c r="W1801" i="1"/>
  <c r="S1801" i="1"/>
  <c r="S1803" i="1" s="1"/>
  <c r="Y1801" i="1"/>
  <c r="Y1800" i="1"/>
  <c r="Q1801" i="1"/>
  <c r="Q1800" i="1"/>
  <c r="AF1800" i="1" l="1"/>
  <c r="AE1803" i="1"/>
  <c r="W1803" i="1"/>
  <c r="Q1803" i="1"/>
  <c r="AF1801" i="1"/>
  <c r="Y1803" i="1"/>
  <c r="AF1803" i="1" l="1"/>
  <c r="F9" i="3"/>
  <c r="D11" i="3" s="1"/>
  <c r="D8" i="3" l="1"/>
  <c r="C8" i="3"/>
  <c r="D7" i="3"/>
  <c r="C7" i="3"/>
  <c r="A4" i="10" l="1"/>
  <c r="G12" i="11" l="1"/>
  <c r="H12" i="11"/>
  <c r="I12" i="11"/>
  <c r="J12" i="11"/>
  <c r="K12" i="11"/>
  <c r="L12" i="11"/>
  <c r="M12" i="11"/>
  <c r="F12" i="11" l="1"/>
  <c r="F16" i="11" s="1"/>
  <c r="H16" i="11"/>
  <c r="A4" i="9" l="1"/>
  <c r="A20" i="5" l="1"/>
  <c r="A17" i="10" s="1"/>
  <c r="A20" i="9" s="1"/>
  <c r="L19" i="10" l="1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I9" i="3"/>
  <c r="I25" i="3" s="1"/>
  <c r="J9" i="3"/>
  <c r="K9" i="3"/>
  <c r="J25" i="3" s="1"/>
  <c r="J27" i="3" l="1"/>
  <c r="H18" i="3" l="1"/>
  <c r="H19" i="3" s="1"/>
  <c r="J28" i="3"/>
  <c r="P22" i="9"/>
  <c r="P21" i="9"/>
  <c r="L17" i="10" l="1"/>
  <c r="B17" i="10" s="1"/>
  <c r="B20" i="10" s="1"/>
  <c r="G36" i="11"/>
  <c r="G39" i="11" s="1"/>
  <c r="P20" i="9"/>
  <c r="G20" i="9" s="1"/>
  <c r="G23" i="9" s="1"/>
  <c r="P20" i="5"/>
  <c r="D17" i="10"/>
  <c r="D20" i="10" s="1"/>
  <c r="H17" i="10"/>
  <c r="H20" i="10" s="1"/>
  <c r="F17" i="10"/>
  <c r="F20" i="10" s="1"/>
  <c r="K17" i="10"/>
  <c r="K20" i="10" s="1"/>
  <c r="C17" i="10"/>
  <c r="C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G17" i="10" l="1"/>
  <c r="G20" i="10" s="1"/>
  <c r="E17" i="10"/>
  <c r="E20" i="10" s="1"/>
  <c r="I17" i="10"/>
  <c r="I20" i="10" s="1"/>
  <c r="H20" i="9"/>
  <c r="B20" i="9"/>
  <c r="B23" i="9" s="1"/>
  <c r="D20" i="9"/>
  <c r="D23" i="9" s="1"/>
  <c r="C20" i="5"/>
  <c r="I20" i="5"/>
  <c r="G20" i="5"/>
  <c r="H20" i="5"/>
  <c r="B20" i="5"/>
  <c r="O20" i="9"/>
  <c r="K20" i="9"/>
  <c r="C20" i="9"/>
  <c r="L20" i="9"/>
  <c r="N20" i="9"/>
  <c r="J20" i="9"/>
  <c r="F20" i="9"/>
  <c r="M20" i="9"/>
  <c r="I20" i="9"/>
  <c r="E20" i="9"/>
  <c r="E23" i="9" s="1"/>
  <c r="L20" i="10" l="1"/>
  <c r="L21" i="10" s="1"/>
  <c r="M23" i="9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J32" i="3"/>
  <c r="I32" i="3"/>
  <c r="K32" i="3"/>
  <c r="L32" i="3"/>
  <c r="G32" i="3"/>
  <c r="H32" i="3"/>
  <c r="F32" i="3" l="1"/>
  <c r="E32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  <c r="F28" i="11" l="1"/>
</calcChain>
</file>

<file path=xl/comments1.xml><?xml version="1.0" encoding="utf-8"?>
<comments xmlns="http://schemas.openxmlformats.org/spreadsheetml/2006/main">
  <authors>
    <author>CONTABILIDAD AUX</author>
  </authors>
  <commentList>
    <comment ref="D19" authorId="0" shapeId="0">
      <text/>
    </comment>
    <comment ref="K19" authorId="0" shapeId="0">
      <text/>
    </comment>
    <comment ref="D32" authorId="0" shape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<sst xmlns="http://schemas.openxmlformats.org/spreadsheetml/2006/main" count="42588" uniqueCount="4409">
  <si>
    <t>-</t>
  </si>
  <si>
    <t/>
  </si>
  <si>
    <t>VENTAS NO CONTRIBUYENTES</t>
  </si>
  <si>
    <t>FC</t>
  </si>
  <si>
    <t>Z1F0017848</t>
  </si>
  <si>
    <t>015</t>
  </si>
  <si>
    <t>0201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</si>
  <si>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</si>
  <si>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</si>
  <si>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</si>
  <si>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</si>
  <si>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</si>
  <si>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</si>
  <si>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</si>
  <si>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</si>
  <si>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</si>
  <si>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</si>
  <si>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</si>
  <si>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</si>
  <si>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</si>
  <si>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</si>
  <si>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</si>
  <si>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</si>
  <si>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</si>
  <si>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</si>
  <si>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</si>
  <si>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</si>
  <si>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</si>
  <si>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</si>
  <si>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</si>
  <si>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</si>
  <si>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</si>
  <si>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</si>
  <si>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</si>
  <si>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</si>
  <si>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</si>
  <si>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</si>
  <si>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</si>
  <si>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</si>
  <si>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</si>
  <si>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</si>
  <si>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</si>
  <si>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</si>
  <si>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</si>
  <si>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</si>
  <si>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</si>
  <si>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</si>
  <si>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</si>
  <si>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</si>
  <si>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</si>
  <si>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</si>
  <si>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</si>
  <si>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</si>
  <si>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</si>
  <si>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</si>
  <si>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</si>
  <si>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</si>
  <si>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</si>
  <si>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</si>
  <si>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</si>
  <si>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</si>
  <si>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</si>
  <si>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</si>
  <si>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</si>
  <si>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</si>
  <si>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</si>
  <si>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</si>
  <si>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</si>
  <si>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</si>
  <si>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</si>
  <si>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</si>
  <si>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</si>
  <si>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</si>
  <si>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</si>
  <si>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</si>
  <si>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</si>
  <si>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</si>
  <si>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</si>
  <si>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</si>
  <si>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</si>
  <si>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</si>
  <si>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</si>
  <si>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</si>
  <si>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</si>
  <si>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</si>
  <si>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</si>
  <si>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</si>
  <si>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</si>
  <si>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</si>
  <si>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</si>
  <si>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</si>
  <si>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</si>
  <si>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</si>
  <si>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</si>
  <si>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</si>
  <si>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</si>
  <si>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</si>
  <si>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</si>
  <si>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</si>
  <si>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</si>
  <si>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</si>
  <si>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</si>
  <si>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</si>
  <si>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</si>
  <si>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</si>
  <si>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</si>
  <si>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</si>
  <si>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</si>
  <si>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</si>
  <si>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</si>
  <si>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</si>
  <si>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</si>
  <si>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</si>
  <si>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</si>
  <si>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</si>
  <si>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</si>
  <si>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</si>
  <si>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</si>
  <si>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</si>
  <si>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</si>
  <si>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</si>
  <si>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</si>
  <si>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</si>
  <si>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</si>
  <si>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</si>
  <si>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</si>
  <si>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</si>
  <si>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</si>
  <si>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</si>
  <si>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</si>
  <si>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</si>
  <si>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</si>
  <si>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</si>
  <si>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</si>
  <si>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</si>
  <si>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</si>
  <si>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</si>
  <si>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</si>
  <si>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</si>
  <si>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</si>
  <si>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</si>
  <si>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</si>
  <si>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</si>
  <si>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</si>
  <si>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</si>
  <si>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</si>
  <si>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</si>
  <si>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</si>
  <si>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</si>
  <si>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</si>
  <si>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</si>
  <si>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</si>
  <si>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</si>
  <si>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</si>
  <si>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</si>
  <si>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</si>
  <si>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</si>
  <si>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</si>
  <si>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</si>
  <si>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</si>
  <si>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</si>
  <si>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</si>
  <si>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</si>
  <si>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</si>
  <si>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</si>
  <si>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</si>
  <si>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</si>
  <si>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</si>
  <si>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</si>
  <si>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</si>
  <si>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</si>
  <si>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</si>
  <si>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</si>
  <si>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</si>
  <si>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</si>
  <si>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</si>
  <si>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</si>
  <si>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</si>
  <si>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</si>
  <si>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</si>
  <si>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</si>
  <si>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</si>
  <si>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</si>
  <si>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</si>
  <si>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</si>
  <si>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</si>
  <si>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</si>
  <si>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</si>
  <si>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</si>
  <si>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</si>
  <si>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</si>
  <si>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</si>
  <si>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</si>
  <si>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</si>
  <si>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</si>
  <si>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</si>
  <si>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</si>
  <si>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</si>
  <si>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</si>
  <si>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</si>
  <si>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</si>
  <si>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</si>
  <si>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</si>
  <si>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</si>
  <si>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</si>
  <si>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</si>
  <si>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</si>
  <si>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</si>
  <si>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</si>
  <si>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</si>
  <si>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</si>
  <si>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</si>
  <si>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</si>
  <si>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</si>
  <si>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</si>
  <si>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</si>
  <si>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</si>
  <si>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</si>
  <si>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</si>
  <si>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</si>
  <si>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</si>
  <si>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</si>
  <si>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</si>
  <si>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</si>
  <si>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</si>
  <si>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</si>
  <si>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</si>
  <si>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</si>
  <si>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</si>
  <si>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</si>
  <si>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</si>
  <si>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</si>
  <si>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</si>
  <si>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</si>
  <si>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</si>
  <si>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</si>
  <si>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</si>
  <si>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</si>
  <si>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</si>
  <si>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</si>
  <si>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</si>
  <si>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</si>
  <si>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</si>
  <si>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</si>
  <si>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</si>
  <si>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</si>
  <si>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</si>
  <si>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</si>
  <si>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</si>
  <si>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</si>
  <si>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</si>
  <si>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</si>
  <si>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</si>
  <si>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</si>
  <si>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</si>
  <si>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</si>
  <si>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</si>
  <si>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</si>
  <si>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</si>
  <si>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</si>
  <si>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</si>
  <si>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</si>
  <si>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</si>
  <si>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</si>
  <si>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</si>
  <si>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</si>
  <si>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</si>
  <si>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</si>
  <si>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</si>
  <si>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</si>
  <si>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</si>
  <si>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</si>
  <si>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</si>
  <si>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</si>
  <si>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</si>
  <si>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</si>
  <si>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</si>
  <si>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</si>
  <si>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</si>
  <si>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</si>
  <si>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</si>
  <si>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</si>
  <si>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</si>
  <si>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</si>
  <si>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</si>
  <si>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</si>
  <si>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</si>
  <si>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</si>
  <si>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</si>
  <si>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</si>
  <si>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</si>
  <si>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</si>
  <si>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</si>
  <si>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</si>
  <si>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</si>
  <si>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</si>
  <si>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</si>
  <si>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</si>
  <si>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</si>
  <si>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</si>
  <si>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</si>
  <si>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</si>
  <si>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</si>
  <si>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</si>
  <si>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</si>
  <si>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</si>
  <si>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</si>
  <si>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</si>
  <si>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</si>
  <si>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</si>
  <si>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</si>
  <si>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</si>
  <si>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</si>
  <si>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</si>
  <si>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</si>
  <si>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</si>
  <si>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</si>
  <si>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</si>
  <si>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</si>
  <si>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</si>
  <si>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</si>
  <si>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</si>
  <si>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</si>
  <si>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</si>
  <si>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</si>
  <si>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</si>
  <si>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</si>
  <si>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</si>
  <si>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</si>
  <si>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</si>
  <si>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</si>
  <si>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</si>
  <si>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</si>
  <si>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</si>
  <si>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</si>
  <si>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</si>
  <si>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</si>
  <si>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</si>
  <si>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</si>
  <si>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</si>
  <si>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</si>
  <si>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</si>
  <si>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</si>
  <si>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</si>
  <si>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</si>
  <si>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</si>
  <si>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</si>
  <si>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</si>
  <si>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</si>
  <si>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</si>
  <si>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</si>
  <si>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</si>
  <si>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</si>
  <si>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</si>
  <si>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</si>
  <si>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</si>
  <si>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</si>
  <si>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</si>
  <si>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</si>
  <si>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</si>
  <si>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</si>
  <si>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</si>
  <si>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</si>
  <si>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</si>
  <si>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</si>
  <si>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</si>
  <si>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</si>
  <si>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</si>
  <si>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</si>
  <si>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</si>
  <si>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</si>
  <si>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</si>
  <si>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</si>
  <si>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</si>
  <si>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</si>
  <si>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</si>
  <si>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</si>
  <si>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</si>
  <si>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</si>
  <si>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</si>
  <si>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</si>
  <si>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</si>
  <si>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</si>
  <si>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</si>
  <si>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</si>
  <si>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</si>
  <si>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</si>
  <si>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</si>
  <si>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</si>
  <si>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</si>
  <si>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</si>
  <si>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</si>
  <si>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</si>
  <si>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</si>
  <si>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</si>
  <si>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</si>
  <si>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</si>
  <si>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</si>
  <si>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</si>
  <si>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</si>
  <si>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</si>
  <si>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</si>
  <si>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</si>
  <si>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</si>
  <si>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MONTO DE  LA DECLARACIÓN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</si>
  <si>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</si>
  <si>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</si>
  <si>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</si>
  <si>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</si>
  <si>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</si>
  <si>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</si>
  <si>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</si>
  <si>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</si>
  <si>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</si>
  <si>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</si>
  <si>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</si>
  <si>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</si>
  <si>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</si>
  <si>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</si>
  <si>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</si>
  <si>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</si>
  <si>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</si>
  <si>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</si>
  <si>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</si>
  <si>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</si>
  <si>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</si>
  <si>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</si>
  <si>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</si>
  <si>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</si>
  <si>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</si>
  <si>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</si>
  <si>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</si>
  <si>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</si>
  <si>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</si>
  <si>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</si>
  <si>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</si>
  <si>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</si>
  <si>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</si>
  <si>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</si>
  <si>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</si>
  <si>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</si>
  <si>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</si>
  <si>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</si>
  <si>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</si>
  <si>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</si>
  <si>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</si>
  <si>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</si>
  <si>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</si>
  <si>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</si>
  <si>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</si>
  <si>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</si>
  <si>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</si>
  <si>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</si>
  <si>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</si>
  <si>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</si>
  <si>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</si>
  <si>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</si>
  <si>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</si>
  <si>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</si>
  <si>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</si>
  <si>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</si>
  <si>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</si>
  <si>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</si>
  <si>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</si>
  <si>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</si>
  <si>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</si>
  <si>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</si>
  <si>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</si>
  <si>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</si>
  <si>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</si>
  <si>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</si>
  <si>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</si>
  <si>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</si>
  <si>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</si>
  <si>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</si>
  <si>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</si>
  <si>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</si>
  <si>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</si>
  <si>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</si>
  <si>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</si>
  <si>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</si>
  <si>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</si>
  <si>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</si>
  <si>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</si>
  <si>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</si>
  <si>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</si>
  <si>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</si>
  <si>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</si>
  <si>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</si>
  <si>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</si>
  <si>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</si>
  <si>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</si>
  <si>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</si>
  <si>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</si>
  <si>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</si>
  <si>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</si>
  <si>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</si>
  <si>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</si>
  <si>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</si>
  <si>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</si>
  <si>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</si>
  <si>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</si>
  <si>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</si>
  <si>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</si>
  <si>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</si>
  <si>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</si>
  <si>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</si>
  <si>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</si>
  <si>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</si>
  <si>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</si>
  <si>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</si>
  <si>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</si>
  <si>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</si>
  <si>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</si>
  <si>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</si>
  <si>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</si>
  <si>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</si>
  <si>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</si>
  <si>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</si>
  <si>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</si>
  <si>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</si>
  <si>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</si>
  <si>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</si>
  <si>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</si>
  <si>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</si>
  <si>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</si>
  <si>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</si>
  <si>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</si>
  <si>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</si>
  <si>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</si>
  <si>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</si>
  <si>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</si>
  <si>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</si>
  <si>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</si>
  <si>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</si>
  <si>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</si>
  <si>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</si>
  <si>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</si>
  <si>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</si>
  <si>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</si>
  <si>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</si>
  <si>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</si>
  <si>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</si>
  <si>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</si>
  <si>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</si>
  <si>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</si>
  <si>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</si>
  <si>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</si>
  <si>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</si>
  <si>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</si>
  <si>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</si>
  <si>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</si>
  <si>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</si>
  <si>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</si>
  <si>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</si>
  <si>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</si>
  <si>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</si>
  <si>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</si>
  <si>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</si>
  <si>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</si>
  <si>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</si>
  <si>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</si>
  <si>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</si>
  <si>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</si>
  <si>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</si>
  <si>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</si>
  <si>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</si>
  <si>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</si>
  <si>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</si>
  <si>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</si>
  <si>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</si>
  <si>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</si>
  <si>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</si>
  <si>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</si>
  <si>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</si>
  <si>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</si>
  <si>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</si>
  <si>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</si>
  <si>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</si>
  <si>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</si>
  <si>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</si>
  <si>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</si>
  <si>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</si>
  <si>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</si>
  <si>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</si>
  <si>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</si>
  <si>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</si>
  <si>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</si>
  <si>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</si>
  <si>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</si>
  <si>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</si>
  <si>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</si>
  <si>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</si>
  <si>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</si>
  <si>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</si>
  <si>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</si>
  <si>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</si>
  <si>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</si>
  <si>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</si>
  <si>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</si>
  <si>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</si>
  <si>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</si>
  <si>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</si>
  <si>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</si>
  <si>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</si>
  <si>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</si>
  <si>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</si>
  <si>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</si>
  <si>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</si>
  <si>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</si>
  <si>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</si>
  <si>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</si>
  <si>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</si>
  <si>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</si>
  <si>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</si>
  <si>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</si>
  <si>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</si>
  <si>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</si>
  <si>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</si>
  <si>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</si>
  <si>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</si>
  <si>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</si>
  <si>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</si>
  <si>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</si>
  <si>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</si>
  <si>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</si>
  <si>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</si>
  <si>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</si>
  <si>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</si>
  <si>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</si>
  <si>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</si>
  <si>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</si>
  <si>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</si>
  <si>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</si>
  <si>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</si>
  <si>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</si>
  <si>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</si>
  <si>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</si>
  <si>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</si>
  <si>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</si>
  <si>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</si>
  <si>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</si>
  <si>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</si>
  <si>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</si>
  <si>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</si>
  <si>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</si>
  <si>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</si>
  <si>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</si>
  <si>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</si>
  <si>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</si>
  <si>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</si>
  <si>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</si>
  <si>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</si>
  <si>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</si>
  <si>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</si>
  <si>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</si>
  <si>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</si>
  <si>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</si>
  <si>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</si>
  <si>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</si>
  <si>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</si>
  <si>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</si>
  <si>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</si>
  <si>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</si>
  <si>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</si>
  <si>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</si>
  <si>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</si>
  <si>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</si>
  <si>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</si>
  <si>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</si>
  <si>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</si>
  <si>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</si>
  <si>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</si>
  <si>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</si>
  <si>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</si>
  <si>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</si>
  <si>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</si>
  <si>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</si>
  <si>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</si>
  <si>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</si>
  <si>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</si>
  <si>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</si>
  <si>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</si>
  <si>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</si>
  <si>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</si>
  <si>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</si>
  <si>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</si>
  <si>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</si>
  <si>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</si>
  <si>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</si>
  <si>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</si>
  <si>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</si>
  <si>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</si>
  <si>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</si>
  <si>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</si>
  <si>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</si>
  <si>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</si>
  <si>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</si>
  <si>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</si>
  <si>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</si>
  <si>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</si>
  <si>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</si>
  <si>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</si>
  <si>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</si>
  <si>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</si>
  <si>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</si>
  <si>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</si>
  <si>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</si>
  <si>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</si>
  <si>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</si>
  <si>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</si>
  <si>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</si>
  <si>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</si>
  <si>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</si>
  <si>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</si>
  <si>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</si>
  <si>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</si>
  <si>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</si>
  <si>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</si>
  <si>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</si>
  <si>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</si>
  <si>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</si>
  <si>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</si>
  <si>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</si>
  <si>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</si>
  <si>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J317391004</t>
  </si>
  <si>
    <t>Z1F0000338</t>
  </si>
  <si>
    <t xml:space="preserve"> DESDE EL 01/12/2020 HASTA EL 31/12/2020</t>
  </si>
  <si>
    <t>DISTRIBUIDORA MONTOVJ C.A</t>
  </si>
  <si>
    <t>ALIMENTOS COMARCA C.A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</si>
  <si>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</si>
  <si>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</si>
  <si>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</si>
  <si>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</si>
  <si>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</si>
  <si>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</si>
  <si>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</si>
  <si>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</si>
  <si>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</si>
  <si>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</si>
  <si>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</si>
  <si>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</si>
  <si>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</si>
  <si>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</si>
  <si>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</si>
  <si>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</si>
  <si>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</si>
  <si>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</si>
  <si>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</si>
  <si>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</si>
  <si>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</si>
  <si>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</si>
  <si>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</si>
  <si>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</si>
  <si>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</si>
  <si>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</si>
  <si>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</si>
  <si>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</si>
  <si>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</si>
  <si>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</si>
  <si>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</si>
  <si>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</si>
  <si>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</si>
  <si>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</si>
  <si>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</si>
  <si>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</si>
  <si>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</si>
  <si>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</si>
  <si>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</si>
  <si>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</si>
  <si>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</si>
  <si>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</si>
  <si>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</si>
  <si>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</si>
  <si>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</si>
  <si>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</si>
  <si>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</si>
  <si>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</si>
  <si>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</si>
  <si>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</si>
  <si>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</si>
  <si>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</si>
  <si>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</si>
  <si>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</si>
  <si>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</si>
  <si>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</si>
  <si>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</si>
  <si>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</si>
  <si>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</si>
  <si>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</si>
  <si>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</si>
  <si>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</si>
  <si>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</si>
  <si>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</si>
  <si>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</si>
  <si>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</si>
  <si>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</si>
  <si>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</si>
  <si>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</si>
  <si>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</si>
  <si>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</si>
  <si>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</si>
  <si>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</si>
  <si>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</si>
  <si>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</si>
  <si>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</si>
  <si>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</si>
  <si>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</si>
  <si>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</si>
  <si>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</si>
  <si>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</si>
  <si>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</si>
  <si>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</si>
  <si>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</si>
  <si>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</si>
  <si>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</si>
  <si>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</si>
  <si>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</si>
  <si>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</si>
  <si>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</si>
  <si>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</si>
  <si>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</si>
  <si>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</si>
  <si>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</si>
  <si>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</si>
  <si>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</si>
  <si>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</si>
  <si>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</si>
  <si>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</si>
  <si>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</si>
  <si>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</si>
  <si>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</si>
  <si>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</si>
  <si>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</si>
  <si>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</si>
  <si>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</si>
  <si>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</si>
  <si>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</si>
  <si>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</si>
  <si>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</si>
  <si>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</si>
  <si>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</si>
  <si>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</si>
  <si>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</si>
  <si>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</si>
  <si>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</si>
  <si>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</si>
  <si>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</si>
  <si>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</si>
  <si>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</si>
  <si>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</si>
  <si>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</si>
  <si>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</si>
  <si>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</si>
  <si>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</si>
  <si>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</si>
  <si>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</si>
  <si>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</si>
  <si>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</si>
  <si>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</si>
  <si>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</si>
  <si>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</si>
  <si>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</si>
  <si>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</si>
  <si>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</si>
  <si>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</si>
  <si>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</si>
  <si>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</si>
  <si>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</si>
  <si>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</si>
  <si>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</si>
  <si>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</si>
  <si>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</si>
  <si>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</si>
  <si>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</si>
  <si>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IVA DECLARADO</t>
  </si>
  <si>
    <t>AUTOSERVICIOS CRISS</t>
  </si>
  <si>
    <t>J294282792</t>
  </si>
  <si>
    <t>FUNERARIA LA QUINTA</t>
  </si>
  <si>
    <t>008</t>
  </si>
  <si>
    <t>Z1B8050003</t>
  </si>
  <si>
    <t>Z1F0017970</t>
  </si>
  <si>
    <t>(Varios elementos)</t>
  </si>
  <si>
    <t>J-40786379-7</t>
  </si>
  <si>
    <t>J410610832</t>
  </si>
  <si>
    <t>1ER PASO - COLOCAR LOS MONTOS DE LA DECLARACIÓN POR SEMANA</t>
  </si>
  <si>
    <t>LUCHERIA TEQUEEMPANADA</t>
  </si>
  <si>
    <t>VALET PARKING 50KPH</t>
  </si>
  <si>
    <t>J31756025-6</t>
  </si>
  <si>
    <t>ALIMENTOS COMARCA,C.A.</t>
  </si>
  <si>
    <t>J407069675</t>
  </si>
  <si>
    <t>TONO WELLS</t>
  </si>
  <si>
    <t>J411397326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</si>
  <si>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</si>
  <si>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</si>
  <si>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</si>
  <si>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</si>
  <si>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</si>
  <si>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</si>
  <si>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</si>
  <si>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</si>
  <si>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</si>
  <si>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</si>
  <si>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</si>
  <si>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</si>
  <si>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</si>
  <si>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</si>
  <si>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</si>
  <si>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</si>
  <si>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</si>
  <si>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</si>
  <si>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</si>
  <si>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</si>
  <si>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</si>
  <si>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</si>
  <si>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</si>
  <si>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</si>
  <si>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</si>
  <si>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</si>
  <si>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</si>
  <si>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</si>
  <si>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</si>
  <si>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</si>
  <si>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</si>
  <si>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</si>
  <si>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</si>
  <si>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</si>
  <si>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</si>
  <si>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</si>
  <si>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</si>
  <si>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</si>
  <si>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</si>
  <si>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</si>
  <si>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</si>
  <si>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</si>
  <si>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</si>
  <si>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</si>
  <si>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</si>
  <si>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</si>
  <si>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</si>
  <si>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</si>
  <si>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</si>
  <si>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</si>
  <si>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</si>
  <si>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</si>
  <si>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</si>
  <si>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</si>
  <si>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</si>
  <si>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</si>
  <si>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</si>
  <si>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</si>
  <si>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</si>
  <si>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</si>
  <si>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</si>
  <si>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</si>
  <si>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</si>
  <si>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</si>
  <si>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</si>
  <si>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INVERSIONES JRC-JEL 2015 C.A.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</si>
  <si>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</si>
  <si>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</si>
  <si>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</si>
  <si>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</si>
  <si>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</si>
  <si>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</si>
  <si>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</si>
  <si>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</si>
  <si>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</si>
  <si>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</si>
  <si>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</si>
  <si>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</si>
  <si>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</si>
  <si>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</si>
  <si>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</si>
  <si>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</si>
  <si>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</si>
  <si>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</si>
  <si>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</si>
  <si>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</si>
  <si>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</si>
  <si>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</si>
  <si>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</si>
  <si>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</si>
  <si>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</si>
  <si>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</si>
  <si>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</si>
  <si>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</si>
  <si>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</si>
  <si>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</si>
  <si>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</si>
  <si>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</si>
  <si>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</si>
  <si>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</si>
  <si>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</si>
  <si>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</si>
  <si>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</si>
  <si>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</si>
  <si>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</si>
  <si>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</si>
  <si>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</si>
  <si>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</si>
  <si>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</si>
  <si>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</si>
  <si>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</si>
  <si>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</si>
  <si>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</si>
  <si>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</si>
  <si>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</si>
  <si>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</si>
  <si>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</si>
  <si>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</si>
  <si>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</si>
  <si>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</si>
  <si>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</si>
  <si>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</si>
  <si>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</si>
  <si>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</si>
  <si>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</si>
  <si>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</si>
  <si>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</si>
  <si>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</si>
  <si>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</si>
  <si>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</si>
  <si>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</si>
  <si>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</si>
  <si>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</si>
  <si>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</si>
  <si>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</si>
  <si>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</si>
  <si>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</si>
  <si>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</si>
  <si>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</si>
  <si>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</si>
  <si>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</si>
  <si>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</si>
  <si>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</si>
  <si>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</si>
  <si>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</si>
  <si>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</si>
  <si>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</si>
  <si>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</si>
  <si>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</si>
  <si>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</si>
  <si>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</si>
  <si>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</si>
  <si>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</si>
  <si>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</si>
  <si>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</si>
  <si>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</si>
  <si>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</si>
  <si>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</si>
  <si>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</si>
  <si>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</si>
  <si>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</si>
  <si>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</si>
  <si>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</si>
  <si>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</si>
  <si>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</si>
  <si>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Z1B8050365</t>
  </si>
  <si>
    <t>J-41100734-0</t>
  </si>
  <si>
    <t>ABDUL SHAHOUT</t>
  </si>
  <si>
    <t>J406723126</t>
  </si>
  <si>
    <t>CORPORACION LENOTRE</t>
  </si>
  <si>
    <t>J409821315</t>
  </si>
  <si>
    <t>00000088</t>
  </si>
  <si>
    <t>00000017</t>
  </si>
  <si>
    <t>HARRYS PACHECO</t>
  </si>
  <si>
    <t>J-40982131-5</t>
  </si>
  <si>
    <t>J400736110</t>
  </si>
  <si>
    <t>FUNDACION METANOIA</t>
  </si>
  <si>
    <t>MULTISERVICIOS SOFPAC</t>
  </si>
  <si>
    <t>J-411007340</t>
  </si>
  <si>
    <t>1978</t>
  </si>
  <si>
    <t>1979</t>
  </si>
  <si>
    <t>1980</t>
  </si>
  <si>
    <t>1983</t>
  </si>
  <si>
    <t>DANNY MARQUINA</t>
  </si>
  <si>
    <t>V142148907</t>
  </si>
  <si>
    <t>BODEGON BIELE VITE</t>
  </si>
  <si>
    <t>COOPERATIVA ALF, R.L.</t>
  </si>
  <si>
    <t>LABORATORIOS LA SANTE</t>
  </si>
  <si>
    <t>0205</t>
  </si>
  <si>
    <t>Z7C7008321</t>
  </si>
  <si>
    <t>Z7C7008340</t>
  </si>
  <si>
    <t>Z7C7008438</t>
  </si>
  <si>
    <t>TOÑO WHEELS</t>
  </si>
  <si>
    <t>V411397326</t>
  </si>
  <si>
    <t>INVERSIONES COLINA FRESCA CA</t>
  </si>
  <si>
    <t>J-40067775-0</t>
  </si>
  <si>
    <t>LAGUNETICA</t>
  </si>
  <si>
    <t>SUC 0205</t>
  </si>
  <si>
    <t>SUCURSAL 0205</t>
  </si>
  <si>
    <t>014</t>
  </si>
  <si>
    <t>PORTU HAMBURGUER</t>
  </si>
  <si>
    <t>PORTUHAMBURGUER</t>
  </si>
  <si>
    <t>FRANCISCO DORTA A SUCESORES</t>
  </si>
  <si>
    <t>J000752583</t>
  </si>
  <si>
    <t>INVERSIONES8266</t>
  </si>
  <si>
    <t>J406866148</t>
  </si>
  <si>
    <t>INVERSIONES MINIMARKETREY C.A</t>
  </si>
  <si>
    <t>MATADERO DE AVES LA TROPICAL</t>
  </si>
  <si>
    <t>J50029458-1</t>
  </si>
  <si>
    <t>1973</t>
  </si>
  <si>
    <t>1974</t>
  </si>
  <si>
    <t>J-50029458-1</t>
  </si>
  <si>
    <t>1975</t>
  </si>
  <si>
    <t>AMARENAS CAKE REPOSTERIA</t>
  </si>
  <si>
    <t>1977</t>
  </si>
  <si>
    <t>LARATEQUES C.A</t>
  </si>
  <si>
    <t>J-30895848-4</t>
  </si>
  <si>
    <t>0128</t>
  </si>
  <si>
    <t>0129</t>
  </si>
  <si>
    <t>0130</t>
  </si>
  <si>
    <t>0131</t>
  </si>
  <si>
    <t>0132</t>
  </si>
  <si>
    <t>0133</t>
  </si>
  <si>
    <t>INVERSIONES JRC-JEL 2015 CA</t>
  </si>
  <si>
    <t>J-406723126</t>
  </si>
  <si>
    <t>0134</t>
  </si>
  <si>
    <t>0135</t>
  </si>
  <si>
    <t>J296108854</t>
  </si>
  <si>
    <t>0136</t>
  </si>
  <si>
    <t>0137</t>
  </si>
  <si>
    <t>V157584711</t>
  </si>
  <si>
    <t>0138</t>
  </si>
  <si>
    <t>ONAN C.A</t>
  </si>
  <si>
    <t>0139</t>
  </si>
  <si>
    <t>00000018</t>
  </si>
  <si>
    <t>00000019</t>
  </si>
  <si>
    <t>0140</t>
  </si>
  <si>
    <t>COMERCIALIZADORA LA ESPETADA C.A</t>
  </si>
  <si>
    <t>J-500407173</t>
  </si>
  <si>
    <t>00000020</t>
  </si>
  <si>
    <t>0143</t>
  </si>
  <si>
    <t>0144</t>
  </si>
  <si>
    <t>0145</t>
  </si>
  <si>
    <t>0146</t>
  </si>
  <si>
    <t>J29413307-0</t>
  </si>
  <si>
    <t>0147</t>
  </si>
  <si>
    <t>0148</t>
  </si>
  <si>
    <t>00000116</t>
  </si>
  <si>
    <t>0149</t>
  </si>
  <si>
    <t>0150</t>
  </si>
  <si>
    <t>00000109</t>
  </si>
  <si>
    <t>0151</t>
  </si>
  <si>
    <t>0152</t>
  </si>
  <si>
    <t>J-50040717-3</t>
  </si>
  <si>
    <t>0080</t>
  </si>
  <si>
    <t>0082</t>
  </si>
  <si>
    <t>00000188</t>
  </si>
  <si>
    <t>0083</t>
  </si>
  <si>
    <t>0081</t>
  </si>
  <si>
    <t>00000110</t>
  </si>
  <si>
    <t>0084</t>
  </si>
  <si>
    <t>0085</t>
  </si>
  <si>
    <t>0088</t>
  </si>
  <si>
    <t>00000189</t>
  </si>
  <si>
    <t>NOVA GAMESTREAM C.A</t>
  </si>
  <si>
    <t>J411623253</t>
  </si>
  <si>
    <t>0089</t>
  </si>
  <si>
    <t>00000156</t>
  </si>
  <si>
    <t>00000157</t>
  </si>
  <si>
    <t>0086</t>
  </si>
  <si>
    <t>0090</t>
  </si>
  <si>
    <t>0110</t>
  </si>
  <si>
    <t>MASTER DENTAL, C.A</t>
  </si>
  <si>
    <t>0682-0682</t>
  </si>
  <si>
    <t>DISTRIBUIDORA AMUAY</t>
  </si>
  <si>
    <t>J310164630</t>
  </si>
  <si>
    <t>0688-0688</t>
  </si>
  <si>
    <t>1570</t>
  </si>
  <si>
    <t>0087</t>
  </si>
  <si>
    <t>0111</t>
  </si>
  <si>
    <t>0119</t>
  </si>
  <si>
    <t>0121-0122</t>
  </si>
  <si>
    <t>0683-0683</t>
  </si>
  <si>
    <t>0689-0689</t>
  </si>
  <si>
    <t>CEIJA</t>
  </si>
  <si>
    <t>V393950019</t>
  </si>
  <si>
    <t>0112</t>
  </si>
  <si>
    <t>00000026</t>
  </si>
  <si>
    <t>0120</t>
  </si>
  <si>
    <t>0123</t>
  </si>
  <si>
    <t>00000089</t>
  </si>
  <si>
    <t>0684</t>
  </si>
  <si>
    <t>0684-0684</t>
  </si>
  <si>
    <t>0690</t>
  </si>
  <si>
    <t>00000172</t>
  </si>
  <si>
    <t>0690-0690</t>
  </si>
  <si>
    <t>PANADERIA YESSIPAN</t>
  </si>
  <si>
    <t>1959</t>
  </si>
  <si>
    <t>XAVIER GARCIAS</t>
  </si>
  <si>
    <t>0113</t>
  </si>
  <si>
    <t>00000027</t>
  </si>
  <si>
    <t>0124</t>
  </si>
  <si>
    <t>0685-0685</t>
  </si>
  <si>
    <t>00000173</t>
  </si>
  <si>
    <t>00000174</t>
  </si>
  <si>
    <t>00000184</t>
  </si>
  <si>
    <t>1960</t>
  </si>
  <si>
    <t>0114</t>
  </si>
  <si>
    <t>00000028</t>
  </si>
  <si>
    <t>0122</t>
  </si>
  <si>
    <t>00000024</t>
  </si>
  <si>
    <t>0125</t>
  </si>
  <si>
    <t>0677</t>
  </si>
  <si>
    <t>0686-0686</t>
  </si>
  <si>
    <t>00000158</t>
  </si>
  <si>
    <t>1961</t>
  </si>
  <si>
    <t>0091</t>
  </si>
  <si>
    <t>0115</t>
  </si>
  <si>
    <t>0126</t>
  </si>
  <si>
    <t>0678-0678</t>
  </si>
  <si>
    <t>ANGELI</t>
  </si>
  <si>
    <t>V407601172</t>
  </si>
  <si>
    <t>DANIEL ESTEVEZ</t>
  </si>
  <si>
    <t>V13114797</t>
  </si>
  <si>
    <t>0687-0687</t>
  </si>
  <si>
    <t>0693-0693</t>
  </si>
  <si>
    <t>1575</t>
  </si>
  <si>
    <t>1962</t>
  </si>
  <si>
    <t>0092</t>
  </si>
  <si>
    <t>0127</t>
  </si>
  <si>
    <t>0679-0679</t>
  </si>
  <si>
    <t>0694-0694</t>
  </si>
  <si>
    <t>1576</t>
  </si>
  <si>
    <t>0093</t>
  </si>
  <si>
    <t>0117</t>
  </si>
  <si>
    <t>00000096</t>
  </si>
  <si>
    <t>0680-0680</t>
  </si>
  <si>
    <t>0695-0695</t>
  </si>
  <si>
    <t>1577</t>
  </si>
  <si>
    <t>00000194</t>
  </si>
  <si>
    <t>CASA HOGAR PAZ YRENDENCION CA</t>
  </si>
  <si>
    <t>J400057566</t>
  </si>
  <si>
    <t>1964</t>
  </si>
  <si>
    <t>0094</t>
  </si>
  <si>
    <t>0118</t>
  </si>
  <si>
    <t xml:space="preserve">J-001959211 </t>
  </si>
  <si>
    <t>00000090</t>
  </si>
  <si>
    <t>00000124</t>
  </si>
  <si>
    <t>0681</t>
  </si>
  <si>
    <t>00000097</t>
  </si>
  <si>
    <t>00000098</t>
  </si>
  <si>
    <t>0681-0681</t>
  </si>
  <si>
    <t>0696-0696</t>
  </si>
  <si>
    <t>J-405245379</t>
  </si>
  <si>
    <t>DANIEL TERAN</t>
  </si>
  <si>
    <t xml:space="preserve">V34415333 </t>
  </si>
  <si>
    <t>0095</t>
  </si>
  <si>
    <t>00000029</t>
  </si>
  <si>
    <t>00009868</t>
  </si>
  <si>
    <t>0682</t>
  </si>
  <si>
    <t>0697-0697</t>
  </si>
  <si>
    <t>JOSE PERALES</t>
  </si>
  <si>
    <t>INV. FRESH VEGGIES. C.A</t>
  </si>
  <si>
    <t xml:space="preserve">J500796641 </t>
  </si>
  <si>
    <t>00000185</t>
  </si>
  <si>
    <t>ALIMENTOS  POLAR COMERCIAL.CA</t>
  </si>
  <si>
    <t>J-00041312-6</t>
  </si>
  <si>
    <t>0096</t>
  </si>
  <si>
    <t>00000025</t>
  </si>
  <si>
    <t>MANTENIMIENTO ARFERCA</t>
  </si>
  <si>
    <t>J410735279</t>
  </si>
  <si>
    <t>00000125</t>
  </si>
  <si>
    <t>0698-0698</t>
  </si>
  <si>
    <t xml:space="preserve">J405245379 </t>
  </si>
  <si>
    <t>0097</t>
  </si>
  <si>
    <t>INVERSIONES GIACOPA C.A</t>
  </si>
  <si>
    <t>0121</t>
  </si>
  <si>
    <t>COMERCIALIZADORA SUPPLY PARTS</t>
  </si>
  <si>
    <t>J408738490</t>
  </si>
  <si>
    <t>0699-0699</t>
  </si>
  <si>
    <t>0098</t>
  </si>
  <si>
    <t>DISTRIBUIDORA MONTOVEJ2012</t>
  </si>
  <si>
    <t>J407863797</t>
  </si>
  <si>
    <t>MOLISERVI GRUPOASESOR</t>
  </si>
  <si>
    <t xml:space="preserve">J-40979172-6 </t>
  </si>
  <si>
    <t>CIE ELISA RAMIREZ DE ZULUOGA</t>
  </si>
  <si>
    <t>J310178739</t>
  </si>
  <si>
    <t>0700-0700</t>
  </si>
  <si>
    <t>1969</t>
  </si>
  <si>
    <t>MARIA</t>
  </si>
  <si>
    <t>V132339780</t>
  </si>
  <si>
    <t>0701-0701</t>
  </si>
  <si>
    <t>FINCA AGRILUGO 2018, C.A.</t>
  </si>
  <si>
    <t>J412407619</t>
  </si>
  <si>
    <t>0686</t>
  </si>
  <si>
    <t>00000126</t>
  </si>
  <si>
    <t>0702-0702</t>
  </si>
  <si>
    <t>00000186</t>
  </si>
  <si>
    <t>1950</t>
  </si>
  <si>
    <t>1971</t>
  </si>
  <si>
    <t>0703-0703</t>
  </si>
  <si>
    <t>00000164</t>
  </si>
  <si>
    <t>1151-1151</t>
  </si>
  <si>
    <t xml:space="preserve">NC </t>
  </si>
  <si>
    <t>00000195</t>
  </si>
  <si>
    <t>1951</t>
  </si>
  <si>
    <t>1972</t>
  </si>
  <si>
    <t>00000030</t>
  </si>
  <si>
    <t>NOVEDADES CRISVIVIAN</t>
  </si>
  <si>
    <t>J311978453</t>
  </si>
  <si>
    <t>0704</t>
  </si>
  <si>
    <t>0704-0704</t>
  </si>
  <si>
    <t>1152-1152</t>
  </si>
  <si>
    <t>V295960239</t>
  </si>
  <si>
    <t>00022942</t>
  </si>
  <si>
    <t>0705-0705</t>
  </si>
  <si>
    <t>J500796641</t>
  </si>
  <si>
    <t>00000187</t>
  </si>
  <si>
    <t>1153-1153</t>
  </si>
  <si>
    <t>00000196</t>
  </si>
  <si>
    <t>SANCHEZ EDIZON</t>
  </si>
  <si>
    <t>V10780016</t>
  </si>
  <si>
    <t>00000127</t>
  </si>
  <si>
    <t>0706-0706</t>
  </si>
  <si>
    <t>1154-1154</t>
  </si>
  <si>
    <t>J-40706967-5</t>
  </si>
  <si>
    <t>0105</t>
  </si>
  <si>
    <t>0707-0707</t>
  </si>
  <si>
    <t>00000165</t>
  </si>
  <si>
    <t>1155</t>
  </si>
  <si>
    <t>1155-1155</t>
  </si>
  <si>
    <t>0103</t>
  </si>
  <si>
    <t>0106</t>
  </si>
  <si>
    <t>OH SI SALUD C.A</t>
  </si>
  <si>
    <t>J41151440-3</t>
  </si>
  <si>
    <t>0708-0708</t>
  </si>
  <si>
    <t>SANAMED</t>
  </si>
  <si>
    <t>1156-1156</t>
  </si>
  <si>
    <t>1956</t>
  </si>
  <si>
    <t>0104</t>
  </si>
  <si>
    <t>0107</t>
  </si>
  <si>
    <t>LOGISTICA INTEGRAL VENEZUELA</t>
  </si>
  <si>
    <t>0709-0709</t>
  </si>
  <si>
    <t>1157</t>
  </si>
  <si>
    <t>1157-1157</t>
  </si>
  <si>
    <t>0108</t>
  </si>
  <si>
    <t>0705</t>
  </si>
  <si>
    <t>0710-0710</t>
  </si>
  <si>
    <t>1158-1158</t>
  </si>
  <si>
    <t>0109</t>
  </si>
  <si>
    <t>00023486</t>
  </si>
  <si>
    <t>0706</t>
  </si>
  <si>
    <t>0711</t>
  </si>
  <si>
    <t>0711-0711</t>
  </si>
  <si>
    <t xml:space="preserve">J-40466217-0 </t>
  </si>
  <si>
    <t>00000190</t>
  </si>
  <si>
    <t>1159-1159</t>
  </si>
  <si>
    <t>MARBELIS GUZMAN</t>
  </si>
  <si>
    <t xml:space="preserve">V260573691 </t>
  </si>
  <si>
    <t>0712</t>
  </si>
  <si>
    <t>0712-0712</t>
  </si>
  <si>
    <t>1160</t>
  </si>
  <si>
    <t>00000191</t>
  </si>
  <si>
    <t>1160-1160</t>
  </si>
  <si>
    <t>ALIMENTOS ADIEN</t>
  </si>
  <si>
    <t>0713-0713</t>
  </si>
  <si>
    <t>1161-1161</t>
  </si>
  <si>
    <t>00000031</t>
  </si>
  <si>
    <t>V316676463</t>
  </si>
  <si>
    <t>J409873129</t>
  </si>
  <si>
    <t>0708</t>
  </si>
  <si>
    <t>0709</t>
  </si>
  <si>
    <t>0714</t>
  </si>
  <si>
    <t>0714-0714</t>
  </si>
  <si>
    <t>INVERSIONES PETESBURGO</t>
  </si>
  <si>
    <t>J411632465</t>
  </si>
  <si>
    <t>00000166</t>
  </si>
  <si>
    <t>1162-1162</t>
  </si>
  <si>
    <t>1798</t>
  </si>
  <si>
    <t>0700</t>
  </si>
  <si>
    <t>0710</t>
  </si>
  <si>
    <t>0715</t>
  </si>
  <si>
    <t>0715-0715</t>
  </si>
  <si>
    <t>1163-1163</t>
  </si>
  <si>
    <t>J-40979172-6</t>
  </si>
  <si>
    <t>YOSBERLI PEREZ</t>
  </si>
  <si>
    <t>V24886350</t>
  </si>
  <si>
    <t>1984</t>
  </si>
  <si>
    <t>SUMINISTROS FUOCO CONTROL 7121DS,C.A</t>
  </si>
  <si>
    <t>00000032</t>
  </si>
  <si>
    <t>0716-0716</t>
  </si>
  <si>
    <t>1164-1164</t>
  </si>
  <si>
    <t>1985</t>
  </si>
  <si>
    <t>0222</t>
  </si>
  <si>
    <t>0717</t>
  </si>
  <si>
    <t>0717-0717</t>
  </si>
  <si>
    <t>1165-1165</t>
  </si>
  <si>
    <t>0223</t>
  </si>
  <si>
    <t>0718</t>
  </si>
  <si>
    <t>0718-0718</t>
  </si>
  <si>
    <t>1166-1166</t>
  </si>
  <si>
    <t>1553</t>
  </si>
  <si>
    <t>(en blanco)</t>
  </si>
  <si>
    <t>VENTAS MENSUAL E NERO 20225</t>
  </si>
  <si>
    <t>INGRESOS  QUINCENA 1</t>
  </si>
  <si>
    <t>INGRESOS  QUINCENA 2</t>
  </si>
  <si>
    <t>MONTO A DESCONTAR 1Q</t>
  </si>
  <si>
    <t>MONTO A DESCONTAR 2Q</t>
  </si>
  <si>
    <t>ENE</t>
  </si>
  <si>
    <t>1818</t>
  </si>
  <si>
    <t>00151325-00151450</t>
  </si>
  <si>
    <t>1819</t>
  </si>
  <si>
    <t>00151451-00151567</t>
  </si>
  <si>
    <t>1820</t>
  </si>
  <si>
    <t>00151568-00151613</t>
  </si>
  <si>
    <t>00000329</t>
  </si>
  <si>
    <t>00151581</t>
  </si>
  <si>
    <t>18/2/2022</t>
  </si>
  <si>
    <t>JOSE SANCHEZ</t>
  </si>
  <si>
    <t xml:space="preserve">V8680595 </t>
  </si>
  <si>
    <t>1821</t>
  </si>
  <si>
    <t>00151614-00151765</t>
  </si>
  <si>
    <t>1822</t>
  </si>
  <si>
    <t>00151766-00151776</t>
  </si>
  <si>
    <t>1823</t>
  </si>
  <si>
    <t>00151777-00151811</t>
  </si>
  <si>
    <t>00000330</t>
  </si>
  <si>
    <t>00151784</t>
  </si>
  <si>
    <t>21/2/2022</t>
  </si>
  <si>
    <t>WILLIAMS TORREALBA</t>
  </si>
  <si>
    <t>V14675273</t>
  </si>
  <si>
    <t>00000331</t>
  </si>
  <si>
    <t>00151783</t>
  </si>
  <si>
    <t xml:space="preserve">V25948515 </t>
  </si>
  <si>
    <t>00000332</t>
  </si>
  <si>
    <t>00151785</t>
  </si>
  <si>
    <t>00000333</t>
  </si>
  <si>
    <t>00151786</t>
  </si>
  <si>
    <t>00000334</t>
  </si>
  <si>
    <t>00151787</t>
  </si>
  <si>
    <t>1824</t>
  </si>
  <si>
    <t>00151812-00151823</t>
  </si>
  <si>
    <t>00151824</t>
  </si>
  <si>
    <t>TURISMO DOÑA CARMEN</t>
  </si>
  <si>
    <t>J30014727-4</t>
  </si>
  <si>
    <t>00151825-00151912</t>
  </si>
  <si>
    <t>1825</t>
  </si>
  <si>
    <t>00151913-00151933</t>
  </si>
  <si>
    <t>00151934</t>
  </si>
  <si>
    <t>00151935-00151993</t>
  </si>
  <si>
    <t>1826</t>
  </si>
  <si>
    <t>00151994-00152044</t>
  </si>
  <si>
    <t>1827</t>
  </si>
  <si>
    <t>00152045-00152099</t>
  </si>
  <si>
    <t>00152100</t>
  </si>
  <si>
    <t>00152101-00152130</t>
  </si>
  <si>
    <t>0156</t>
  </si>
  <si>
    <t>00012377-00012438</t>
  </si>
  <si>
    <t>0157</t>
  </si>
  <si>
    <t>00012439-00012503</t>
  </si>
  <si>
    <t>00012504</t>
  </si>
  <si>
    <t>UE INSTITUTO VICTEGUI CA</t>
  </si>
  <si>
    <t>J308775185</t>
  </si>
  <si>
    <t>00012505-00012564</t>
  </si>
  <si>
    <t>0158</t>
  </si>
  <si>
    <t>00012565-00012656</t>
  </si>
  <si>
    <t>00012657</t>
  </si>
  <si>
    <t>INVERSIONES MARLEYS FOOD. C.A.</t>
  </si>
  <si>
    <t>J501635536</t>
  </si>
  <si>
    <t>00012658-00012691</t>
  </si>
  <si>
    <t>00000038</t>
  </si>
  <si>
    <t>00012605</t>
  </si>
  <si>
    <t>GLENDA</t>
  </si>
  <si>
    <t xml:space="preserve">V19930152 </t>
  </si>
  <si>
    <t>0159</t>
  </si>
  <si>
    <t>00012692-00012835</t>
  </si>
  <si>
    <t>0160</t>
  </si>
  <si>
    <t>00012836-00012936</t>
  </si>
  <si>
    <t>0161</t>
  </si>
  <si>
    <t>00012937-00012947</t>
  </si>
  <si>
    <t>00000039</t>
  </si>
  <si>
    <t>00012946</t>
  </si>
  <si>
    <t>00000040</t>
  </si>
  <si>
    <t>00012945</t>
  </si>
  <si>
    <t>00000041</t>
  </si>
  <si>
    <t>00012947</t>
  </si>
  <si>
    <t>0162</t>
  </si>
  <si>
    <t>00012948-00012950</t>
  </si>
  <si>
    <t>00000042</t>
  </si>
  <si>
    <t>00012949</t>
  </si>
  <si>
    <t>23/2/2022</t>
  </si>
  <si>
    <t>00000043</t>
  </si>
  <si>
    <t>00012948</t>
  </si>
  <si>
    <t>0237</t>
  </si>
  <si>
    <t>00022915-00023000</t>
  </si>
  <si>
    <t>00000053</t>
  </si>
  <si>
    <t>16/2/2022</t>
  </si>
  <si>
    <t>JOVANY RAMIREZ</t>
  </si>
  <si>
    <t>V7919746</t>
  </si>
  <si>
    <t>0238</t>
  </si>
  <si>
    <t>00023001-00023100</t>
  </si>
  <si>
    <t>0239</t>
  </si>
  <si>
    <t>00023101-00023204</t>
  </si>
  <si>
    <t>0240</t>
  </si>
  <si>
    <t>00023205-00023321</t>
  </si>
  <si>
    <t>0241</t>
  </si>
  <si>
    <t>00023322-00023356</t>
  </si>
  <si>
    <t>00023357</t>
  </si>
  <si>
    <t>EL DUO DE LAS CARNES</t>
  </si>
  <si>
    <t>J408492636</t>
  </si>
  <si>
    <t>00023358-00023418</t>
  </si>
  <si>
    <t>0242</t>
  </si>
  <si>
    <t>00023419-00023485</t>
  </si>
  <si>
    <t>COORPORACION MYM</t>
  </si>
  <si>
    <t>J500358865</t>
  </si>
  <si>
    <t>00023487-00023522</t>
  </si>
  <si>
    <t>0243</t>
  </si>
  <si>
    <t>00023523-00023589</t>
  </si>
  <si>
    <t>0244</t>
  </si>
  <si>
    <t>00023590</t>
  </si>
  <si>
    <t>MONTOVEJ 2012 C.A</t>
  </si>
  <si>
    <t>J40786379-9</t>
  </si>
  <si>
    <t>00023591-00023634</t>
  </si>
  <si>
    <t>00023635</t>
  </si>
  <si>
    <t>POSADAS EVA C.A.</t>
  </si>
  <si>
    <t>J30659626-7</t>
  </si>
  <si>
    <t>00023636-00023694</t>
  </si>
  <si>
    <t>0245</t>
  </si>
  <si>
    <t>00023695-00023783</t>
  </si>
  <si>
    <t>0246</t>
  </si>
  <si>
    <t>00023784-00023865</t>
  </si>
  <si>
    <t>00008901-00008990</t>
  </si>
  <si>
    <t>00008991</t>
  </si>
  <si>
    <t>SERVICIOS UNE CA</t>
  </si>
  <si>
    <t>J410491280</t>
  </si>
  <si>
    <t>00008992-00009016</t>
  </si>
  <si>
    <t>00009017</t>
  </si>
  <si>
    <t>INVERSIONES MINIMARKET REY</t>
  </si>
  <si>
    <t>J500294581</t>
  </si>
  <si>
    <t>00009018-00009023</t>
  </si>
  <si>
    <t>00009024-00009058</t>
  </si>
  <si>
    <t>00009059</t>
  </si>
  <si>
    <t xml:space="preserve">J40706967-5 </t>
  </si>
  <si>
    <t>00009060-00009160</t>
  </si>
  <si>
    <t>00009033</t>
  </si>
  <si>
    <t>17/2/2022</t>
  </si>
  <si>
    <t>GUILLERMO PEREZ</t>
  </si>
  <si>
    <t xml:space="preserve">V8680321 </t>
  </si>
  <si>
    <t>00007061</t>
  </si>
  <si>
    <t>JESUS RODRIGUEZ</t>
  </si>
  <si>
    <t>V21115023</t>
  </si>
  <si>
    <t>00009161-00009244</t>
  </si>
  <si>
    <t>00009245</t>
  </si>
  <si>
    <t>00009246-00009267</t>
  </si>
  <si>
    <t>0099</t>
  </si>
  <si>
    <t>00009268-00009283</t>
  </si>
  <si>
    <t>00009284</t>
  </si>
  <si>
    <t>00009285-00009384</t>
  </si>
  <si>
    <t>0100</t>
  </si>
  <si>
    <t>00009385-00009508</t>
  </si>
  <si>
    <t>0101</t>
  </si>
  <si>
    <t>00009509-00009592</t>
  </si>
  <si>
    <t>0102</t>
  </si>
  <si>
    <t>00009593-00009708</t>
  </si>
  <si>
    <t>00009709-00009814</t>
  </si>
  <si>
    <t>00009815</t>
  </si>
  <si>
    <t>FULL MONCHIS 24H C.A</t>
  </si>
  <si>
    <t>J-50178829-4</t>
  </si>
  <si>
    <t>00009816-00009821</t>
  </si>
  <si>
    <t>00009822-00009915</t>
  </si>
  <si>
    <t>00009916-00010027</t>
  </si>
  <si>
    <t>00025821-00025830</t>
  </si>
  <si>
    <t>00025831</t>
  </si>
  <si>
    <t>00025832-00025881</t>
  </si>
  <si>
    <t>00025882-00025897</t>
  </si>
  <si>
    <t>00025898</t>
  </si>
  <si>
    <t>EL DUO DE LA CARNE</t>
  </si>
  <si>
    <t>J-408492636</t>
  </si>
  <si>
    <t>00025899-00025986</t>
  </si>
  <si>
    <t>00025987-00026021</t>
  </si>
  <si>
    <t>00026022</t>
  </si>
  <si>
    <t xml:space="preserve">J408492636 </t>
  </si>
  <si>
    <t>00026023-00026079</t>
  </si>
  <si>
    <t>00026080-00026147</t>
  </si>
  <si>
    <t>00026148</t>
  </si>
  <si>
    <t>00026149-00026216</t>
  </si>
  <si>
    <t>00026217-00026288</t>
  </si>
  <si>
    <t>00026289</t>
  </si>
  <si>
    <t>00026290-00026321</t>
  </si>
  <si>
    <t>00026322-00026356</t>
  </si>
  <si>
    <t>00026357</t>
  </si>
  <si>
    <t>00026358-00026359</t>
  </si>
  <si>
    <t>00026360</t>
  </si>
  <si>
    <t>00026361-00026367</t>
  </si>
  <si>
    <t>00026368</t>
  </si>
  <si>
    <t>TEQUEQUESO</t>
  </si>
  <si>
    <t>J-41027502-2</t>
  </si>
  <si>
    <t>00026369-00026429</t>
  </si>
  <si>
    <t>00000071</t>
  </si>
  <si>
    <t>00026362</t>
  </si>
  <si>
    <t>NORA CARRILLO</t>
  </si>
  <si>
    <t>V6461001</t>
  </si>
  <si>
    <t>00026430-00026481</t>
  </si>
  <si>
    <t>00026482-00026539</t>
  </si>
  <si>
    <t>00026540</t>
  </si>
  <si>
    <t>KATHERINE ESCOBAR</t>
  </si>
  <si>
    <t>J244624762</t>
  </si>
  <si>
    <t>00026541-00026593</t>
  </si>
  <si>
    <t>00026594</t>
  </si>
  <si>
    <t xml:space="preserve">J500845278 </t>
  </si>
  <si>
    <t>00026595-00026597</t>
  </si>
  <si>
    <t>00026598</t>
  </si>
  <si>
    <t>ASOCIACION CIVIL IPUDVSLTC</t>
  </si>
  <si>
    <t>J405179724</t>
  </si>
  <si>
    <t>0247</t>
  </si>
  <si>
    <t>00026599-00026637</t>
  </si>
  <si>
    <t>00026638</t>
  </si>
  <si>
    <t>00026639-00026642</t>
  </si>
  <si>
    <t>00026643</t>
  </si>
  <si>
    <t>00026644-00026651</t>
  </si>
  <si>
    <t>00026652</t>
  </si>
  <si>
    <t>00026653-00026686</t>
  </si>
  <si>
    <t>00026687</t>
  </si>
  <si>
    <t>INVERSIONES MARIFER 21 C.A</t>
  </si>
  <si>
    <t>J501583951</t>
  </si>
  <si>
    <t>00026688-00026719</t>
  </si>
  <si>
    <t>0248</t>
  </si>
  <si>
    <t>00026720-00026816</t>
  </si>
  <si>
    <t>00011158-00011237</t>
  </si>
  <si>
    <t>00011238-00011321</t>
  </si>
  <si>
    <t>00011322-00011342</t>
  </si>
  <si>
    <t>00011343</t>
  </si>
  <si>
    <t>00011344-00011365</t>
  </si>
  <si>
    <t>00011366</t>
  </si>
  <si>
    <t>00011367-00011428</t>
  </si>
  <si>
    <t>00011429-00011478</t>
  </si>
  <si>
    <t>013-0137</t>
  </si>
  <si>
    <t>00011479-00011605</t>
  </si>
  <si>
    <t>00011606</t>
  </si>
  <si>
    <t>DIEGO RAMIREZ</t>
  </si>
  <si>
    <t>V33937246</t>
  </si>
  <si>
    <t>00011607</t>
  </si>
  <si>
    <t>00011608-00011627</t>
  </si>
  <si>
    <t>00011628</t>
  </si>
  <si>
    <t>00011629-00011696</t>
  </si>
  <si>
    <t>00011697</t>
  </si>
  <si>
    <t>00011698-00011711</t>
  </si>
  <si>
    <t>00011712-00011721</t>
  </si>
  <si>
    <t>00011722</t>
  </si>
  <si>
    <t>00011723-00011800</t>
  </si>
  <si>
    <t>00011801-00011823</t>
  </si>
  <si>
    <t>00011824</t>
  </si>
  <si>
    <t>HERMANOS FRANCISCANOS DE CRUZ</t>
  </si>
  <si>
    <t>J-07553680-0</t>
  </si>
  <si>
    <t>00011825-00011883</t>
  </si>
  <si>
    <t>00011832</t>
  </si>
  <si>
    <t>ERNESTO TAMALLO</t>
  </si>
  <si>
    <t>V4910779</t>
  </si>
  <si>
    <t>0141</t>
  </si>
  <si>
    <t>00011884-00011921</t>
  </si>
  <si>
    <t>00011922</t>
  </si>
  <si>
    <t>INVERCUINES VILLSCARRY.C.A</t>
  </si>
  <si>
    <t xml:space="preserve">J406791571 </t>
  </si>
  <si>
    <t>00011923-00011968</t>
  </si>
  <si>
    <t>0142</t>
  </si>
  <si>
    <t>00011969-00012042</t>
  </si>
  <si>
    <t>00012043</t>
  </si>
  <si>
    <t>00012044-00012049</t>
  </si>
  <si>
    <t>0168</t>
  </si>
  <si>
    <t>00012680-00012683</t>
  </si>
  <si>
    <t>00012684</t>
  </si>
  <si>
    <t>00012685-00012716</t>
  </si>
  <si>
    <t>00012717</t>
  </si>
  <si>
    <t>CASA HOGAR PAZ YREDENCION CA</t>
  </si>
  <si>
    <t>J40005756-6</t>
  </si>
  <si>
    <t>00012718-00012774</t>
  </si>
  <si>
    <t>0169</t>
  </si>
  <si>
    <t>00012775-00012815</t>
  </si>
  <si>
    <t>00012811</t>
  </si>
  <si>
    <t>RODRIGUEZ LIZANDRO</t>
  </si>
  <si>
    <t>V14059027</t>
  </si>
  <si>
    <t>0170</t>
  </si>
  <si>
    <t>00012816-00012899</t>
  </si>
  <si>
    <t>0171</t>
  </si>
  <si>
    <t>00012900-00012998</t>
  </si>
  <si>
    <t>0172</t>
  </si>
  <si>
    <t>00012999-00013040</t>
  </si>
  <si>
    <t>00013041</t>
  </si>
  <si>
    <t>00013042-00013088</t>
  </si>
  <si>
    <t>0173</t>
  </si>
  <si>
    <t>00013089-00013104</t>
  </si>
  <si>
    <t>00013105</t>
  </si>
  <si>
    <t>00013106-00013202</t>
  </si>
  <si>
    <t>0174</t>
  </si>
  <si>
    <t>00013203-00013228</t>
  </si>
  <si>
    <t>00013229</t>
  </si>
  <si>
    <t>00013230-00013343</t>
  </si>
  <si>
    <t>00013228</t>
  </si>
  <si>
    <t>22/2/2022</t>
  </si>
  <si>
    <t>ALICIA FERNANDEZ</t>
  </si>
  <si>
    <t xml:space="preserve">V81345743 </t>
  </si>
  <si>
    <t>0175</t>
  </si>
  <si>
    <t>00013344-00013418</t>
  </si>
  <si>
    <t>0176</t>
  </si>
  <si>
    <t>00013419-00013479</t>
  </si>
  <si>
    <t>0177</t>
  </si>
  <si>
    <t>00013480-00013528</t>
  </si>
  <si>
    <t>00013529</t>
  </si>
  <si>
    <t>00013530-00013612</t>
  </si>
  <si>
    <t>00007038-00007061</t>
  </si>
  <si>
    <t>00007062</t>
  </si>
  <si>
    <t>00007063-00007092</t>
  </si>
  <si>
    <t>00007093-00007133</t>
  </si>
  <si>
    <t>00007134-00007145</t>
  </si>
  <si>
    <t>00007146</t>
  </si>
  <si>
    <t>00007147-00007221</t>
  </si>
  <si>
    <t>00007222-00007314</t>
  </si>
  <si>
    <t>00007315</t>
  </si>
  <si>
    <t>YAIR ALEXANDER</t>
  </si>
  <si>
    <t>V345351513</t>
  </si>
  <si>
    <t>0164-0164</t>
  </si>
  <si>
    <t>00019732-00019804</t>
  </si>
  <si>
    <t>0165-0165</t>
  </si>
  <si>
    <t>00019805-00019899</t>
  </si>
  <si>
    <t>0166-0166</t>
  </si>
  <si>
    <t>00019900-00020010</t>
  </si>
  <si>
    <t>0167-0167</t>
  </si>
  <si>
    <t>00020011-00020153</t>
  </si>
  <si>
    <t>0168-0168</t>
  </si>
  <si>
    <t>00020154-00020302</t>
  </si>
  <si>
    <t>0169-0169</t>
  </si>
  <si>
    <t>00020303-00020304</t>
  </si>
  <si>
    <t>00020305</t>
  </si>
  <si>
    <t>JOEL VAZQUEZ</t>
  </si>
  <si>
    <t>V20354798</t>
  </si>
  <si>
    <t>00020306-00020373</t>
  </si>
  <si>
    <t>0170-0170</t>
  </si>
  <si>
    <t>00020374-00020463</t>
  </si>
  <si>
    <t>00020464</t>
  </si>
  <si>
    <t>CONSULTORES BASTIDAS Y ASOCIADOS</t>
  </si>
  <si>
    <t>J410007745</t>
  </si>
  <si>
    <t>00020465-00020482</t>
  </si>
  <si>
    <t>0171-0171</t>
  </si>
  <si>
    <t>00020483-00020625</t>
  </si>
  <si>
    <t>0172-0172</t>
  </si>
  <si>
    <t>00020626-00020753</t>
  </si>
  <si>
    <t>0173-0173</t>
  </si>
  <si>
    <t>00020754-00020784</t>
  </si>
  <si>
    <t>00020785</t>
  </si>
  <si>
    <t>00020786-00020876</t>
  </si>
  <si>
    <t>0174-0174</t>
  </si>
  <si>
    <t>00020877-00021049</t>
  </si>
  <si>
    <t>0175-0175</t>
  </si>
  <si>
    <t>00021050-00021246</t>
  </si>
  <si>
    <t>0176-0176</t>
  </si>
  <si>
    <t>00021247-00021342</t>
  </si>
  <si>
    <t>00022864-00022926</t>
  </si>
  <si>
    <t>0164</t>
  </si>
  <si>
    <t>00022927</t>
  </si>
  <si>
    <t>00022928</t>
  </si>
  <si>
    <t>00022929-00023015</t>
  </si>
  <si>
    <t>00022866</t>
  </si>
  <si>
    <t>ARGENIS GARCIA</t>
  </si>
  <si>
    <t>V17348267</t>
  </si>
  <si>
    <t>1054-1054</t>
  </si>
  <si>
    <t>00144367-00144372</t>
  </si>
  <si>
    <t>1054</t>
  </si>
  <si>
    <t>00144373</t>
  </si>
  <si>
    <t>PEDRO TORRES</t>
  </si>
  <si>
    <t xml:space="preserve">J119734360 </t>
  </si>
  <si>
    <t>00144374-00144386</t>
  </si>
  <si>
    <t>00144387</t>
  </si>
  <si>
    <t>JOHANA TRUJILLO</t>
  </si>
  <si>
    <t xml:space="preserve">V213704116 </t>
  </si>
  <si>
    <t>0734-0734</t>
  </si>
  <si>
    <t>00046792-00046855</t>
  </si>
  <si>
    <t>0734</t>
  </si>
  <si>
    <t>00046856</t>
  </si>
  <si>
    <t>STYLE OBSEQUIOS ODONATES C.A</t>
  </si>
  <si>
    <t>J402383347</t>
  </si>
  <si>
    <t>00046857-00046865</t>
  </si>
  <si>
    <t>00046866</t>
  </si>
  <si>
    <t>GRUPO DE AMORI 2016 CA</t>
  </si>
  <si>
    <t>J407890808</t>
  </si>
  <si>
    <t>00046867-00046868</t>
  </si>
  <si>
    <t>00046869</t>
  </si>
  <si>
    <t>CITYFARMA</t>
  </si>
  <si>
    <t>J412879782</t>
  </si>
  <si>
    <t>00046870-00046885</t>
  </si>
  <si>
    <t>0729-0729</t>
  </si>
  <si>
    <t>00030638-00030647</t>
  </si>
  <si>
    <t>0729</t>
  </si>
  <si>
    <t>00030648</t>
  </si>
  <si>
    <t>INVERSIONES EL MANA MILAGROSO</t>
  </si>
  <si>
    <t>J411413240</t>
  </si>
  <si>
    <t>00030649-00030671</t>
  </si>
  <si>
    <t>00030672</t>
  </si>
  <si>
    <t>00030673-00030681</t>
  </si>
  <si>
    <t>00040054-00040137</t>
  </si>
  <si>
    <t>00029955-00029989</t>
  </si>
  <si>
    <t>00029990</t>
  </si>
  <si>
    <t>0720-0720</t>
  </si>
  <si>
    <t>00034581-00034664</t>
  </si>
  <si>
    <t>00019769-00019838</t>
  </si>
  <si>
    <t>0351-0351</t>
  </si>
  <si>
    <t>00004546-00004561</t>
  </si>
  <si>
    <t>0351</t>
  </si>
  <si>
    <t>00000010</t>
  </si>
  <si>
    <t>00004550</t>
  </si>
  <si>
    <t>16-02-2022</t>
  </si>
  <si>
    <t>PARTICULAR</t>
  </si>
  <si>
    <t>V</t>
  </si>
  <si>
    <t>0735-0735</t>
  </si>
  <si>
    <t>00046886-00046964</t>
  </si>
  <si>
    <t>0735</t>
  </si>
  <si>
    <t>00046910</t>
  </si>
  <si>
    <t>17-02-2022</t>
  </si>
  <si>
    <t>CHEN CHENGFA</t>
  </si>
  <si>
    <t>E82278456</t>
  </si>
  <si>
    <t>00046957</t>
  </si>
  <si>
    <t>NEOMAR MORENO</t>
  </si>
  <si>
    <t>V18053671</t>
  </si>
  <si>
    <t>0730-0730</t>
  </si>
  <si>
    <t>00030682-00030694</t>
  </si>
  <si>
    <t>0719-0719</t>
  </si>
  <si>
    <t>00040138-00040231</t>
  </si>
  <si>
    <t>00029991-00030040</t>
  </si>
  <si>
    <t>0730</t>
  </si>
  <si>
    <t>00030041</t>
  </si>
  <si>
    <t>00030042-00030046</t>
  </si>
  <si>
    <t>0721-0721</t>
  </si>
  <si>
    <t>00034665-00034720</t>
  </si>
  <si>
    <t>00019839-00019903</t>
  </si>
  <si>
    <t>0352-0352</t>
  </si>
  <si>
    <t>00004562-00004571</t>
  </si>
  <si>
    <t>0736-0736</t>
  </si>
  <si>
    <t>00046965-00047055</t>
  </si>
  <si>
    <t>0731-0731</t>
  </si>
  <si>
    <t>00030696-00030698</t>
  </si>
  <si>
    <t>0731</t>
  </si>
  <si>
    <t>00030699</t>
  </si>
  <si>
    <t>DISTRUIBIDORA SACF</t>
  </si>
  <si>
    <t>J411201863</t>
  </si>
  <si>
    <t>00030700-00030758</t>
  </si>
  <si>
    <t>00040232-00040281</t>
  </si>
  <si>
    <t>00030047-00030128</t>
  </si>
  <si>
    <t>0722-0722</t>
  </si>
  <si>
    <t>00034721-00034748</t>
  </si>
  <si>
    <t>00019904-00019965</t>
  </si>
  <si>
    <t>0353-0353</t>
  </si>
  <si>
    <t>00004572-00004583</t>
  </si>
  <si>
    <t>0737-0737</t>
  </si>
  <si>
    <t>00047056-00047065</t>
  </si>
  <si>
    <t>0737</t>
  </si>
  <si>
    <t>00047066</t>
  </si>
  <si>
    <t>PILOTES KS C.A</t>
  </si>
  <si>
    <t>J314974467</t>
  </si>
  <si>
    <t>00047067-00047133</t>
  </si>
  <si>
    <t>0732-0732</t>
  </si>
  <si>
    <t>00030759-00030825</t>
  </si>
  <si>
    <t>0732</t>
  </si>
  <si>
    <t>00030737</t>
  </si>
  <si>
    <t>18-02-2022</t>
  </si>
  <si>
    <t>BORIS MARTINEZ</t>
  </si>
  <si>
    <t>V6872763</t>
  </si>
  <si>
    <t>00040282-00040357</t>
  </si>
  <si>
    <t>00030129-00030162</t>
  </si>
  <si>
    <t>00030163</t>
  </si>
  <si>
    <t>PIÑATERIA PALO VERDE</t>
  </si>
  <si>
    <t>J403197440</t>
  </si>
  <si>
    <t>00030164-00030172</t>
  </si>
  <si>
    <t>00030062</t>
  </si>
  <si>
    <t>JUAN ARVELAEZ</t>
  </si>
  <si>
    <t>V6872309</t>
  </si>
  <si>
    <t>00030169</t>
  </si>
  <si>
    <t>19-02-2022</t>
  </si>
  <si>
    <t>JESUS SEVALLO</t>
  </si>
  <si>
    <t>V14196614</t>
  </si>
  <si>
    <t>0723-0723</t>
  </si>
  <si>
    <t>00034749-00034832</t>
  </si>
  <si>
    <t>00019966-00020012</t>
  </si>
  <si>
    <t>0354-0354</t>
  </si>
  <si>
    <t>00004584-00004592</t>
  </si>
  <si>
    <t>0738-0738</t>
  </si>
  <si>
    <t>00047134-00047198</t>
  </si>
  <si>
    <t>0733-0733</t>
  </si>
  <si>
    <t>00030826-00030881</t>
  </si>
  <si>
    <t>00040358-00040447</t>
  </si>
  <si>
    <t>00030173-00030215</t>
  </si>
  <si>
    <t>0724-0724</t>
  </si>
  <si>
    <t>00034833-00034869</t>
  </si>
  <si>
    <t>0724</t>
  </si>
  <si>
    <t>00034870</t>
  </si>
  <si>
    <t>DKORAZON S.A</t>
  </si>
  <si>
    <t>J404085823</t>
  </si>
  <si>
    <t>00034871-00034900</t>
  </si>
  <si>
    <t>00040265</t>
  </si>
  <si>
    <t>VIRGILIO FREITAS</t>
  </si>
  <si>
    <t>V10336670</t>
  </si>
  <si>
    <t>00020013-00020036</t>
  </si>
  <si>
    <t>0355-0355</t>
  </si>
  <si>
    <t>00004593-00004604</t>
  </si>
  <si>
    <t>0739-0739</t>
  </si>
  <si>
    <t>00047199-00047261</t>
  </si>
  <si>
    <t>00030882-00030947</t>
  </si>
  <si>
    <t>00030948</t>
  </si>
  <si>
    <t>00040448-00040477</t>
  </si>
  <si>
    <t>00030216-00030265</t>
  </si>
  <si>
    <t>0725-0725</t>
  </si>
  <si>
    <t>00034901-00034969</t>
  </si>
  <si>
    <t>00020037-00020106</t>
  </si>
  <si>
    <t>0356-0356</t>
  </si>
  <si>
    <t>00004605-00004611</t>
  </si>
  <si>
    <t>0740-0740</t>
  </si>
  <si>
    <t>00047262-00047299</t>
  </si>
  <si>
    <t>0740</t>
  </si>
  <si>
    <t>00047300</t>
  </si>
  <si>
    <t>00047301-00047317</t>
  </si>
  <si>
    <t>00030949-00031013</t>
  </si>
  <si>
    <t>00000167</t>
  </si>
  <si>
    <t>00030959</t>
  </si>
  <si>
    <t>22-02-2022</t>
  </si>
  <si>
    <t>OSCAR RODRIGUEZ</t>
  </si>
  <si>
    <t>V5454491</t>
  </si>
  <si>
    <t>00000168</t>
  </si>
  <si>
    <t>00031003</t>
  </si>
  <si>
    <t>LUIS ALBERTO</t>
  </si>
  <si>
    <t>V3473030</t>
  </si>
  <si>
    <t>00040478-00040484</t>
  </si>
  <si>
    <t>00040485</t>
  </si>
  <si>
    <t>00040486-00040539</t>
  </si>
  <si>
    <t>00030266-00030316</t>
  </si>
  <si>
    <t>0726-0726</t>
  </si>
  <si>
    <t>00034970-00035040</t>
  </si>
  <si>
    <t>00020107-00020141</t>
  </si>
  <si>
    <t>0357-0357</t>
  </si>
  <si>
    <t>00004612-00004618</t>
  </si>
  <si>
    <t>0741-0741</t>
  </si>
  <si>
    <t>00047318-00047358</t>
  </si>
  <si>
    <t>00031014-00031069</t>
  </si>
  <si>
    <t>0736</t>
  </si>
  <si>
    <t>00031070</t>
  </si>
  <si>
    <t>INVERSIONES DAMLUIS C.A.</t>
  </si>
  <si>
    <t>J311982639</t>
  </si>
  <si>
    <t>00031071</t>
  </si>
  <si>
    <t>00040540-00040613</t>
  </si>
  <si>
    <t>00030317-00030384</t>
  </si>
  <si>
    <t>00000128</t>
  </si>
  <si>
    <t>00030323</t>
  </si>
  <si>
    <t>23-02-2022</t>
  </si>
  <si>
    <t>ANDRES</t>
  </si>
  <si>
    <t>V20745570</t>
  </si>
  <si>
    <t>0727-0727</t>
  </si>
  <si>
    <t>00035041-00035063</t>
  </si>
  <si>
    <t>0727</t>
  </si>
  <si>
    <t>00035064</t>
  </si>
  <si>
    <t>00035065-00035107</t>
  </si>
  <si>
    <t>00020142-00020169</t>
  </si>
  <si>
    <t>00020170</t>
  </si>
  <si>
    <t>INVERSIONES DE AMELIO</t>
  </si>
  <si>
    <t>J411875589</t>
  </si>
  <si>
    <t>00020171-00020175</t>
  </si>
  <si>
    <t>00020176</t>
  </si>
  <si>
    <t>BODEGON VILOEVITA</t>
  </si>
  <si>
    <t>J610410832</t>
  </si>
  <si>
    <t>00020177-00020186</t>
  </si>
  <si>
    <t>0358-0358</t>
  </si>
  <si>
    <t>00004619-00004642</t>
  </si>
  <si>
    <t>0742-0742</t>
  </si>
  <si>
    <t>00047359-00047484</t>
  </si>
  <si>
    <t>0742</t>
  </si>
  <si>
    <t>00047436</t>
  </si>
  <si>
    <t>24-02-2022</t>
  </si>
  <si>
    <t>JOSE HERNANDEZ</t>
  </si>
  <si>
    <t>V3224040</t>
  </si>
  <si>
    <t>00031072-00031089</t>
  </si>
  <si>
    <t>00031090</t>
  </si>
  <si>
    <t>00031091-00031095</t>
  </si>
  <si>
    <t>00000169</t>
  </si>
  <si>
    <t>00031095</t>
  </si>
  <si>
    <t>ROXIBEL ACEVEDO</t>
  </si>
  <si>
    <t>V29622569</t>
  </si>
  <si>
    <t>00040614-00040627</t>
  </si>
  <si>
    <t>0726</t>
  </si>
  <si>
    <t>00040628</t>
  </si>
  <si>
    <t>00040629-00040680</t>
  </si>
  <si>
    <t>00030386-00030417</t>
  </si>
  <si>
    <t>00030418</t>
  </si>
  <si>
    <t>TREJO PETIT CONSULTORES</t>
  </si>
  <si>
    <t>J306872698</t>
  </si>
  <si>
    <t>00030419-00030436</t>
  </si>
  <si>
    <t>0728-0728</t>
  </si>
  <si>
    <t>00035108-00035160</t>
  </si>
  <si>
    <t>00020187-00020258</t>
  </si>
  <si>
    <t>0359-0359</t>
  </si>
  <si>
    <t>00004643-00004657</t>
  </si>
  <si>
    <t>0743-0743</t>
  </si>
  <si>
    <t>00047485-00047528</t>
  </si>
  <si>
    <t>0743</t>
  </si>
  <si>
    <t>00047529</t>
  </si>
  <si>
    <t>00047530-00047543</t>
  </si>
  <si>
    <t>00031096-00031156</t>
  </si>
  <si>
    <t>00040681-00040692</t>
  </si>
  <si>
    <t>00040693</t>
  </si>
  <si>
    <t>INDUSTRIA LUJAN C.A</t>
  </si>
  <si>
    <t>J409662802</t>
  </si>
  <si>
    <t>00040694-00040702</t>
  </si>
  <si>
    <t>00040703</t>
  </si>
  <si>
    <t>HERMANOS FRANCISCANODE CRUZ BLANCA</t>
  </si>
  <si>
    <t>J075536800</t>
  </si>
  <si>
    <t>00040704-00040765</t>
  </si>
  <si>
    <t>00040766</t>
  </si>
  <si>
    <t>HOTELERA AMERICANA C.A</t>
  </si>
  <si>
    <t>J000578516</t>
  </si>
  <si>
    <t>00040767-00040791</t>
  </si>
  <si>
    <t>00030437-00030522</t>
  </si>
  <si>
    <t>0738</t>
  </si>
  <si>
    <t>00000129</t>
  </si>
  <si>
    <t>00020280</t>
  </si>
  <si>
    <t>25-02-2022</t>
  </si>
  <si>
    <t>PABLO</t>
  </si>
  <si>
    <t>V13251402</t>
  </si>
  <si>
    <t>00035161-00035186</t>
  </si>
  <si>
    <t>00035187</t>
  </si>
  <si>
    <t>BAZAR TOKALAI 66 C.A.</t>
  </si>
  <si>
    <t>J403565732</t>
  </si>
  <si>
    <t>00035188-00035213</t>
  </si>
  <si>
    <t>00020259-00020306</t>
  </si>
  <si>
    <t>0360-0360</t>
  </si>
  <si>
    <t>00004658-00004671</t>
  </si>
  <si>
    <t>0744-0744</t>
  </si>
  <si>
    <t>00047544-00047552</t>
  </si>
  <si>
    <t>0744</t>
  </si>
  <si>
    <t>00047553</t>
  </si>
  <si>
    <t>00047554-00047641</t>
  </si>
  <si>
    <t>00047513</t>
  </si>
  <si>
    <t>KARINA ROA</t>
  </si>
  <si>
    <t>V14952574</t>
  </si>
  <si>
    <t>00031145</t>
  </si>
  <si>
    <t>PAUL BARRETO</t>
  </si>
  <si>
    <t>V12384062</t>
  </si>
  <si>
    <t>00031157-00031223</t>
  </si>
  <si>
    <t>00040792-00040823</t>
  </si>
  <si>
    <t>0728</t>
  </si>
  <si>
    <t>00040824</t>
  </si>
  <si>
    <t>00040825</t>
  </si>
  <si>
    <t>00040826-00040857</t>
  </si>
  <si>
    <t>00040858</t>
  </si>
  <si>
    <t>GALERIADECOMOBILIA.C.A</t>
  </si>
  <si>
    <t>J312806745</t>
  </si>
  <si>
    <t>00040859-00040867</t>
  </si>
  <si>
    <t>00030523-00030567</t>
  </si>
  <si>
    <t>00035214-00035228</t>
  </si>
  <si>
    <t>00035229</t>
  </si>
  <si>
    <t>00035230-00035237</t>
  </si>
  <si>
    <t>00020307-00020383</t>
  </si>
  <si>
    <t>0361-0361</t>
  </si>
  <si>
    <t>00004672-00004694</t>
  </si>
  <si>
    <t>0745-0745</t>
  </si>
  <si>
    <t>00047642-00047704</t>
  </si>
  <si>
    <t>00031224-00031296</t>
  </si>
  <si>
    <t>00000170</t>
  </si>
  <si>
    <t>00031236</t>
  </si>
  <si>
    <t>27-02-2022</t>
  </si>
  <si>
    <t>JOSE VAZQUEZ</t>
  </si>
  <si>
    <t>V3559093</t>
  </si>
  <si>
    <t>00000171</t>
  </si>
  <si>
    <t>00030586</t>
  </si>
  <si>
    <t>ERNAN CONTRERAS</t>
  </si>
  <si>
    <t>V18369428</t>
  </si>
  <si>
    <t>00040868-00040912</t>
  </si>
  <si>
    <t>00040913</t>
  </si>
  <si>
    <t>00040914-00040922</t>
  </si>
  <si>
    <t>00000131</t>
  </si>
  <si>
    <t>00040896</t>
  </si>
  <si>
    <t>YUDITH OROPEZA</t>
  </si>
  <si>
    <t>V6369725</t>
  </si>
  <si>
    <t>00030568-00030616</t>
  </si>
  <si>
    <t>00030617</t>
  </si>
  <si>
    <t>00030618-00030625</t>
  </si>
  <si>
    <t>00035238-00035299</t>
  </si>
  <si>
    <t>00020384-00020449</t>
  </si>
  <si>
    <t>00020423</t>
  </si>
  <si>
    <t>AIDE RODRIGUEZ</t>
  </si>
  <si>
    <t>V16523126</t>
  </si>
  <si>
    <t>0362-0362</t>
  </si>
  <si>
    <t>00004695-00004707</t>
  </si>
  <si>
    <t>0746-0746</t>
  </si>
  <si>
    <t>00047705-00047796</t>
  </si>
  <si>
    <t>00031297-00031356</t>
  </si>
  <si>
    <t>00040975-00040974</t>
  </si>
  <si>
    <t>00030626-00030671</t>
  </si>
  <si>
    <t>00035300-00035304</t>
  </si>
  <si>
    <t>00035305</t>
  </si>
  <si>
    <t>00035306-00035333</t>
  </si>
  <si>
    <t>00020450-00020473</t>
  </si>
  <si>
    <t>0363-0363</t>
  </si>
  <si>
    <t>00004708-00004730</t>
  </si>
  <si>
    <t>00144388-00144519</t>
  </si>
  <si>
    <t>00144469</t>
  </si>
  <si>
    <t>LEINNY CASTILLO</t>
  </si>
  <si>
    <t xml:space="preserve">V10278214 </t>
  </si>
  <si>
    <t>1055-1055</t>
  </si>
  <si>
    <t>00144520-00144692</t>
  </si>
  <si>
    <t>1056-1056</t>
  </si>
  <si>
    <t>00144693-00144695</t>
  </si>
  <si>
    <t>1056</t>
  </si>
  <si>
    <t>00144696</t>
  </si>
  <si>
    <t>LUNCHERIA RESTAURAN LA ABUELA MARIA C.A</t>
  </si>
  <si>
    <t>J308432229</t>
  </si>
  <si>
    <t>00144697-00144731</t>
  </si>
  <si>
    <t>00144732</t>
  </si>
  <si>
    <t>K</t>
  </si>
  <si>
    <t xml:space="preserve">V921128066 </t>
  </si>
  <si>
    <t>00144733-00144894</t>
  </si>
  <si>
    <t>00144882</t>
  </si>
  <si>
    <t>MOISES QUINTERO</t>
  </si>
  <si>
    <t xml:space="preserve">V13600214 </t>
  </si>
  <si>
    <t>1057-1057</t>
  </si>
  <si>
    <t>00144895-00145098</t>
  </si>
  <si>
    <t>1058-1058</t>
  </si>
  <si>
    <t>00145099-00145158</t>
  </si>
  <si>
    <t>1058</t>
  </si>
  <si>
    <t>00145159</t>
  </si>
  <si>
    <t xml:space="preserve">V680075484 </t>
  </si>
  <si>
    <t>00145160-00145221</t>
  </si>
  <si>
    <t>1059-1059</t>
  </si>
  <si>
    <t>00145222-00145289</t>
  </si>
  <si>
    <t>1060-1060</t>
  </si>
  <si>
    <t>00145290-00145466</t>
  </si>
  <si>
    <t>1061-1061</t>
  </si>
  <si>
    <t>00145467-00145475</t>
  </si>
  <si>
    <t>1061</t>
  </si>
  <si>
    <t>00145476</t>
  </si>
  <si>
    <t xml:space="preserve">V294208320 </t>
  </si>
  <si>
    <t>00145477-00145623</t>
  </si>
  <si>
    <t>1062-1062</t>
  </si>
  <si>
    <t>00145624-00145753</t>
  </si>
  <si>
    <t>1062</t>
  </si>
  <si>
    <t>00145648</t>
  </si>
  <si>
    <t>24/2/2022</t>
  </si>
  <si>
    <t>JOSE CHIYA</t>
  </si>
  <si>
    <t>V10351981</t>
  </si>
  <si>
    <t>1063-1063</t>
  </si>
  <si>
    <t>00145754-00145918</t>
  </si>
  <si>
    <t>1064-1064</t>
  </si>
  <si>
    <t>00145919-00145967</t>
  </si>
  <si>
    <t>1064</t>
  </si>
  <si>
    <t>00145968</t>
  </si>
  <si>
    <t>INGRID MUJICA</t>
  </si>
  <si>
    <t xml:space="preserve">V204101157 </t>
  </si>
  <si>
    <t>00145969-00146081</t>
  </si>
  <si>
    <t>00145995</t>
  </si>
  <si>
    <t>26/2/2022</t>
  </si>
  <si>
    <t>DANIEL GARCIA</t>
  </si>
  <si>
    <t>V14383633</t>
  </si>
  <si>
    <t>1065-1065</t>
  </si>
  <si>
    <t>00146082-00146250</t>
  </si>
  <si>
    <t>1066-1066</t>
  </si>
  <si>
    <t>00146251-00146383</t>
  </si>
  <si>
    <t>1066</t>
  </si>
  <si>
    <t>00146350</t>
  </si>
  <si>
    <t>28/2/2022</t>
  </si>
  <si>
    <t>JHON LOPEZ</t>
  </si>
  <si>
    <t xml:space="preserve">V12275440 </t>
  </si>
  <si>
    <t>1183-1183</t>
  </si>
  <si>
    <t>00160513-00160555</t>
  </si>
  <si>
    <t>1183</t>
  </si>
  <si>
    <t>00160556</t>
  </si>
  <si>
    <t>DANIELA</t>
  </si>
  <si>
    <t xml:space="preserve">V270408667 </t>
  </si>
  <si>
    <t>00160557-00160692</t>
  </si>
  <si>
    <t>1184-1184</t>
  </si>
  <si>
    <t>00160693-00160857</t>
  </si>
  <si>
    <t>1185-1185</t>
  </si>
  <si>
    <t>00160858-00161013</t>
  </si>
  <si>
    <t>1186-1186</t>
  </si>
  <si>
    <t>00161014-00161201</t>
  </si>
  <si>
    <t>1186</t>
  </si>
  <si>
    <t>00161015</t>
  </si>
  <si>
    <t>19/2/2022</t>
  </si>
  <si>
    <t>RAMON CASTILLO</t>
  </si>
  <si>
    <t xml:space="preserve">V5454264 </t>
  </si>
  <si>
    <t>1187-1187</t>
  </si>
  <si>
    <t>00161202-00161364</t>
  </si>
  <si>
    <t>1188-1188</t>
  </si>
  <si>
    <t>00161365-00161388</t>
  </si>
  <si>
    <t>1188</t>
  </si>
  <si>
    <t>00161389</t>
  </si>
  <si>
    <t>00161390-00161554</t>
  </si>
  <si>
    <t>1189-1189</t>
  </si>
  <si>
    <t>00161555-00161591</t>
  </si>
  <si>
    <t>1189</t>
  </si>
  <si>
    <t>00161592</t>
  </si>
  <si>
    <t xml:space="preserve">J40466217-0 </t>
  </si>
  <si>
    <t>00161593-00161702</t>
  </si>
  <si>
    <t>00161703</t>
  </si>
  <si>
    <t xml:space="preserve">V245246079 </t>
  </si>
  <si>
    <t>00161704</t>
  </si>
  <si>
    <t>00161705-00161723</t>
  </si>
  <si>
    <t>1190-1190</t>
  </si>
  <si>
    <t>00161724-00161897</t>
  </si>
  <si>
    <t>1191-1191</t>
  </si>
  <si>
    <t>00161898-00162000</t>
  </si>
  <si>
    <t>1191</t>
  </si>
  <si>
    <t>00000197</t>
  </si>
  <si>
    <t>00161999</t>
  </si>
  <si>
    <t>KAREN BLANCO</t>
  </si>
  <si>
    <t xml:space="preserve">V18740024 </t>
  </si>
  <si>
    <t>1192-1192</t>
  </si>
  <si>
    <t>00162001-00162118</t>
  </si>
  <si>
    <t>1193-1193</t>
  </si>
  <si>
    <t>00162119-00162237</t>
  </si>
  <si>
    <t>1194-1194</t>
  </si>
  <si>
    <t>00162238-00162360</t>
  </si>
  <si>
    <t>1194</t>
  </si>
  <si>
    <t>00162361</t>
  </si>
  <si>
    <t>YURAIMA</t>
  </si>
  <si>
    <t xml:space="preserve">V149255750 </t>
  </si>
  <si>
    <t>00162362-00162373</t>
  </si>
  <si>
    <t>1195-1195</t>
  </si>
  <si>
    <t>00162374-00162503</t>
  </si>
  <si>
    <t>00153019-00153155</t>
  </si>
  <si>
    <t>1167-1167</t>
  </si>
  <si>
    <t>00153156-00153255</t>
  </si>
  <si>
    <t>1168-1168</t>
  </si>
  <si>
    <t>00153256-00153465</t>
  </si>
  <si>
    <t>1169-1169</t>
  </si>
  <si>
    <t>00153466-00153666</t>
  </si>
  <si>
    <t>1170-1170</t>
  </si>
  <si>
    <t>00153667-00153809</t>
  </si>
  <si>
    <t>1171-1171</t>
  </si>
  <si>
    <t>00153810-00153980</t>
  </si>
  <si>
    <t>1172-1172</t>
  </si>
  <si>
    <t>00153981-00154019</t>
  </si>
  <si>
    <t>1172</t>
  </si>
  <si>
    <t>00154020</t>
  </si>
  <si>
    <t>J405245379</t>
  </si>
  <si>
    <t>00154021-00154133</t>
  </si>
  <si>
    <t>1173-1173</t>
  </si>
  <si>
    <t>00154134-00154220</t>
  </si>
  <si>
    <t>1174-1174</t>
  </si>
  <si>
    <t>00154221-00154241</t>
  </si>
  <si>
    <t>1174</t>
  </si>
  <si>
    <t>00154242</t>
  </si>
  <si>
    <t>AMADO</t>
  </si>
  <si>
    <t>V448846003</t>
  </si>
  <si>
    <t>00154243-00154251</t>
  </si>
  <si>
    <t>00154252</t>
  </si>
  <si>
    <t>00154253-00154351</t>
  </si>
  <si>
    <t>00154352</t>
  </si>
  <si>
    <t>00154353-00154378</t>
  </si>
  <si>
    <t>1175-1175</t>
  </si>
  <si>
    <t>00154379-00154541</t>
  </si>
  <si>
    <t>1175</t>
  </si>
  <si>
    <t>00154456</t>
  </si>
  <si>
    <t>25/2/2022</t>
  </si>
  <si>
    <t>JULIO RODRIGUEZ</t>
  </si>
  <si>
    <t>V7575305</t>
  </si>
  <si>
    <t>1176-1176</t>
  </si>
  <si>
    <t>00154542-00154690</t>
  </si>
  <si>
    <t>1176</t>
  </si>
  <si>
    <t>00154691</t>
  </si>
  <si>
    <t>ROSA DA SILVA</t>
  </si>
  <si>
    <t xml:space="preserve">J294208320 </t>
  </si>
  <si>
    <t>00154692-00154706</t>
  </si>
  <si>
    <t>00154707</t>
  </si>
  <si>
    <t>00154708-00154748</t>
  </si>
  <si>
    <t>1177-1177</t>
  </si>
  <si>
    <t>00154749-00154906</t>
  </si>
  <si>
    <t>1178-1178</t>
  </si>
  <si>
    <t>00154907-00155048</t>
  </si>
  <si>
    <t>1964-1964</t>
  </si>
  <si>
    <t>00174309-00174374</t>
  </si>
  <si>
    <t>00174334</t>
  </si>
  <si>
    <t>KEYNER MEDINA</t>
  </si>
  <si>
    <t>V31177671</t>
  </si>
  <si>
    <t>1965-1965</t>
  </si>
  <si>
    <t>00174375-00174433</t>
  </si>
  <si>
    <t>1966-1966</t>
  </si>
  <si>
    <t>00174434-00174504</t>
  </si>
  <si>
    <t>1967-1967</t>
  </si>
  <si>
    <t>00174505-00174615</t>
  </si>
  <si>
    <t>1968-1968</t>
  </si>
  <si>
    <t>00174616-00174692</t>
  </si>
  <si>
    <t>1969-1969</t>
  </si>
  <si>
    <t>00174693-00174763</t>
  </si>
  <si>
    <t>1970-1970</t>
  </si>
  <si>
    <t>00174764-00174808</t>
  </si>
  <si>
    <t>1971-1971</t>
  </si>
  <si>
    <t>00174809-00174869</t>
  </si>
  <si>
    <t>1972-1972</t>
  </si>
  <si>
    <t>00174870-00174969</t>
  </si>
  <si>
    <t>1973-1973</t>
  </si>
  <si>
    <t>00174970-00175054</t>
  </si>
  <si>
    <t>1974-1974</t>
  </si>
  <si>
    <t>00175055-00175073</t>
  </si>
  <si>
    <t>00175074</t>
  </si>
  <si>
    <t>INVERSIONES PETERSBURGO</t>
  </si>
  <si>
    <t>J-411632465</t>
  </si>
  <si>
    <t>00175075-00175184</t>
  </si>
  <si>
    <t>1975-1975</t>
  </si>
  <si>
    <t>00175185-00175285</t>
  </si>
  <si>
    <t>00175223</t>
  </si>
  <si>
    <t>27/2/2022</t>
  </si>
  <si>
    <t>JHONNY PEREIRA</t>
  </si>
  <si>
    <t xml:space="preserve">V6338481 </t>
  </si>
  <si>
    <t>1976-1976</t>
  </si>
  <si>
    <t>00175286-00175359</t>
  </si>
  <si>
    <t>00023016-00023142</t>
  </si>
  <si>
    <t>00023143-00023253</t>
  </si>
  <si>
    <t>0166</t>
  </si>
  <si>
    <t>00023254</t>
  </si>
  <si>
    <t>FINCA AGRILUGO 2018C.A</t>
  </si>
  <si>
    <t>00023255-00023297</t>
  </si>
  <si>
    <t>00023298-00023427</t>
  </si>
  <si>
    <t>0167</t>
  </si>
  <si>
    <t>00023384</t>
  </si>
  <si>
    <t>ANDRES GUZMAN</t>
  </si>
  <si>
    <t>V8693059</t>
  </si>
  <si>
    <t>00023428-00023433</t>
  </si>
  <si>
    <t>00023434</t>
  </si>
  <si>
    <t>DISTRIBUIDORA DISCARCHAR C.A</t>
  </si>
  <si>
    <t>J309411667</t>
  </si>
  <si>
    <t>00023435-00023575</t>
  </si>
  <si>
    <t>00023576-00023750</t>
  </si>
  <si>
    <t>00023673</t>
  </si>
  <si>
    <t>MARGARETH VILLA</t>
  </si>
  <si>
    <t>V23526662</t>
  </si>
  <si>
    <t>00023749</t>
  </si>
  <si>
    <t>YULIANGEL MUJICA</t>
  </si>
  <si>
    <t>V27908665</t>
  </si>
  <si>
    <t>00023751-00023858</t>
  </si>
  <si>
    <t>00023859-00023947</t>
  </si>
  <si>
    <t>00023948-00024082</t>
  </si>
  <si>
    <t>00024083-00024269</t>
  </si>
  <si>
    <t>00024113</t>
  </si>
  <si>
    <t>EMILIA PENSO</t>
  </si>
  <si>
    <t>V3562414</t>
  </si>
  <si>
    <t>00024270-00024416</t>
  </si>
  <si>
    <t>00024417-00024619</t>
  </si>
  <si>
    <t>00024620-00024791</t>
  </si>
  <si>
    <t>00021778-00021933</t>
  </si>
  <si>
    <t>00021934-00022075</t>
  </si>
  <si>
    <t>00022076-00022232</t>
  </si>
  <si>
    <t>00022233-00022349</t>
  </si>
  <si>
    <t>00022350</t>
  </si>
  <si>
    <t>CARMEN DURAN</t>
  </si>
  <si>
    <t xml:space="preserve"> V530431915</t>
  </si>
  <si>
    <t>00022351-00022415</t>
  </si>
  <si>
    <t>00022416-00022576</t>
  </si>
  <si>
    <t>0000000</t>
  </si>
  <si>
    <t>DIULEICA GOLDEN</t>
  </si>
  <si>
    <t>V15315469</t>
  </si>
  <si>
    <t>00022577-00022684</t>
  </si>
  <si>
    <t>00022686-00022698</t>
  </si>
  <si>
    <t>00022699-00022912</t>
  </si>
  <si>
    <t>00022913-00023105</t>
  </si>
  <si>
    <t>00023106-00023198</t>
  </si>
  <si>
    <t>00023200-00023253</t>
  </si>
  <si>
    <t>003023195</t>
  </si>
  <si>
    <t>DARIS NAVAS</t>
  </si>
  <si>
    <t>V6464528</t>
  </si>
  <si>
    <t>00023254-00023414</t>
  </si>
  <si>
    <t>00023415-00023588</t>
  </si>
  <si>
    <t>00023589-00023595</t>
  </si>
  <si>
    <t>00023596</t>
  </si>
  <si>
    <t>INVERSIONES LEA LEARDI</t>
  </si>
  <si>
    <t>V404621830</t>
  </si>
  <si>
    <t>00023597-00023770</t>
  </si>
  <si>
    <t>00023771-00023933</t>
  </si>
  <si>
    <t>1808-1808</t>
  </si>
  <si>
    <t>82081000-82160000</t>
  </si>
  <si>
    <t>1808</t>
  </si>
  <si>
    <t>00000095</t>
  </si>
  <si>
    <t>82098000</t>
  </si>
  <si>
    <t>LUIS PEREZ</t>
  </si>
  <si>
    <t>V29676987</t>
  </si>
  <si>
    <t>1809-1809</t>
  </si>
  <si>
    <t>82161000-82243000</t>
  </si>
  <si>
    <t>1810-1810</t>
  </si>
  <si>
    <t>82244000-82308000</t>
  </si>
  <si>
    <t>1810</t>
  </si>
  <si>
    <t>82309000</t>
  </si>
  <si>
    <t>82310000-82350001</t>
  </si>
  <si>
    <t>1811-1811</t>
  </si>
  <si>
    <t>82351000-82535001</t>
  </si>
  <si>
    <t>1811</t>
  </si>
  <si>
    <t>82455001</t>
  </si>
  <si>
    <t>YURAIMA DIAZ</t>
  </si>
  <si>
    <t>V8683948</t>
  </si>
  <si>
    <t>1812-1812</t>
  </si>
  <si>
    <t>82536000-82674001</t>
  </si>
  <si>
    <t>1813-1813</t>
  </si>
  <si>
    <t>82675000-82758000</t>
  </si>
  <si>
    <t>1814-1814</t>
  </si>
  <si>
    <t>82759000-82823000</t>
  </si>
  <si>
    <t>1815-1815</t>
  </si>
  <si>
    <t>82824000-82884000</t>
  </si>
  <si>
    <t>1815</t>
  </si>
  <si>
    <t>82839000</t>
  </si>
  <si>
    <t>MIRBIS</t>
  </si>
  <si>
    <t>V11650264</t>
  </si>
  <si>
    <t>1816-1816</t>
  </si>
  <si>
    <t>82885000-82978000</t>
  </si>
  <si>
    <t>1817-1817</t>
  </si>
  <si>
    <t>82979000-83075000</t>
  </si>
  <si>
    <t>1818-1818</t>
  </si>
  <si>
    <t>83076000-83229001</t>
  </si>
  <si>
    <t>1819-1819</t>
  </si>
  <si>
    <t>83230000-83320000</t>
  </si>
  <si>
    <t>83321000</t>
  </si>
  <si>
    <t>DUGLAS GODOY</t>
  </si>
  <si>
    <t>V412716875</t>
  </si>
  <si>
    <t>83322000-83357001</t>
  </si>
  <si>
    <t>1820-1820</t>
  </si>
  <si>
    <t>83358000-83455000</t>
  </si>
  <si>
    <t>00007316-00007337</t>
  </si>
  <si>
    <t>00007338-00007381</t>
  </si>
  <si>
    <t>00007382</t>
  </si>
  <si>
    <t>00007383-00007408</t>
  </si>
  <si>
    <t>00007409</t>
  </si>
  <si>
    <t>C.T GENAY COMPUTER C.A</t>
  </si>
  <si>
    <t>J317509900</t>
  </si>
  <si>
    <t>00007410-00007419</t>
  </si>
  <si>
    <t>00007420-00007510</t>
  </si>
  <si>
    <t>00007446</t>
  </si>
  <si>
    <t>JONATHAN ANTOLINEZ</t>
  </si>
  <si>
    <t xml:space="preserve">V25896775 </t>
  </si>
  <si>
    <t>00007511-00007612</t>
  </si>
  <si>
    <t>00007613</t>
  </si>
  <si>
    <t>00007614</t>
  </si>
  <si>
    <t>LUGO NATALIA</t>
  </si>
  <si>
    <t>V16147326</t>
  </si>
  <si>
    <t>00007615-00007630</t>
  </si>
  <si>
    <t>00007631</t>
  </si>
  <si>
    <t>00007632-00007657</t>
  </si>
  <si>
    <t>00007658</t>
  </si>
  <si>
    <t>MULTI SERVICIOS PISTON RJHC.A</t>
  </si>
  <si>
    <t>J402110820</t>
  </si>
  <si>
    <t>00007659-00007670</t>
  </si>
  <si>
    <t>00007671-00007767</t>
  </si>
  <si>
    <t>00007768-00007848</t>
  </si>
  <si>
    <t>00007033</t>
  </si>
  <si>
    <t>00007034-00007047</t>
  </si>
  <si>
    <t>00007048-00007063</t>
  </si>
  <si>
    <t>00007064-00007091</t>
  </si>
  <si>
    <t>00007092</t>
  </si>
  <si>
    <t xml:space="preserve">J406866148 </t>
  </si>
  <si>
    <t>00007093-00007096</t>
  </si>
  <si>
    <t>00007097</t>
  </si>
  <si>
    <t xml:space="preserve">V157584711 </t>
  </si>
  <si>
    <t>00007098</t>
  </si>
  <si>
    <t>00007099-00007119</t>
  </si>
  <si>
    <t>00007120-00007166</t>
  </si>
  <si>
    <t>00007167-00007258</t>
  </si>
  <si>
    <t>00007259-00007313</t>
  </si>
  <si>
    <t>00007314-00007319</t>
  </si>
  <si>
    <t>00007320-00007359</t>
  </si>
  <si>
    <t>00007360-00007427</t>
  </si>
  <si>
    <t>00007428-00007453</t>
  </si>
  <si>
    <t>00007454</t>
  </si>
  <si>
    <t>00007455-00007522</t>
  </si>
  <si>
    <t>1616-1617</t>
  </si>
  <si>
    <t>92796-92818</t>
  </si>
  <si>
    <t>1618</t>
  </si>
  <si>
    <t>92819-92862</t>
  </si>
  <si>
    <t>1619</t>
  </si>
  <si>
    <t>92863-92884</t>
  </si>
  <si>
    <t>1620</t>
  </si>
  <si>
    <t>92885-92905</t>
  </si>
  <si>
    <t>92906</t>
  </si>
  <si>
    <t>92907</t>
  </si>
  <si>
    <t>MULTIVERSO SOFPAC C.A.</t>
  </si>
  <si>
    <t>92908-92940</t>
  </si>
  <si>
    <t>1622</t>
  </si>
  <si>
    <t>92941-00092974</t>
  </si>
  <si>
    <t>1623</t>
  </si>
  <si>
    <t>00092975-00092980</t>
  </si>
  <si>
    <t>1624</t>
  </si>
  <si>
    <t>00092981-00092989</t>
  </si>
  <si>
    <t>1625</t>
  </si>
  <si>
    <t>00092990-00093011</t>
  </si>
  <si>
    <t>1626</t>
  </si>
  <si>
    <t>00093012-00093073</t>
  </si>
  <si>
    <t>Z1F0002472</t>
  </si>
  <si>
    <t>0295</t>
  </si>
  <si>
    <t>00041100-00041109</t>
  </si>
  <si>
    <t>00041110-00041128</t>
  </si>
  <si>
    <t>0296</t>
  </si>
  <si>
    <t>00041129-00041144</t>
  </si>
  <si>
    <t>00041146-00041147</t>
  </si>
  <si>
    <t>00041148-00041150</t>
  </si>
  <si>
    <t>00041151-00041164</t>
  </si>
  <si>
    <t>0297</t>
  </si>
  <si>
    <t>00041165-00041180</t>
  </si>
  <si>
    <t>00041181-00041193</t>
  </si>
  <si>
    <t>00041194</t>
  </si>
  <si>
    <t>JULIAN MATA</t>
  </si>
  <si>
    <t>V17979340</t>
  </si>
  <si>
    <t>0292</t>
  </si>
  <si>
    <t>00040886-00040902</t>
  </si>
  <si>
    <t>00040903-00040908</t>
  </si>
  <si>
    <t>0298</t>
  </si>
  <si>
    <t>00041195</t>
  </si>
  <si>
    <t>00041196-00041203</t>
  </si>
  <si>
    <t>00040909-00040931</t>
  </si>
  <si>
    <t>00040932-00040935</t>
  </si>
  <si>
    <t>00041204-00041209</t>
  </si>
  <si>
    <t>00041210-00041216</t>
  </si>
  <si>
    <t>00040936-00040939</t>
  </si>
  <si>
    <t>00041217</t>
  </si>
  <si>
    <t>LEYDI BALBUENA</t>
  </si>
  <si>
    <t>V16329954</t>
  </si>
  <si>
    <t>00040940-00040941</t>
  </si>
  <si>
    <t>00041218-00041219</t>
  </si>
  <si>
    <t>00040942-00040947</t>
  </si>
  <si>
    <t>00041220-00041227</t>
  </si>
  <si>
    <t>00040948</t>
  </si>
  <si>
    <t>VALERIA TORRES</t>
  </si>
  <si>
    <t>V29676687</t>
  </si>
  <si>
    <t>00040949-00040958</t>
  </si>
  <si>
    <t>0299</t>
  </si>
  <si>
    <t>00041228</t>
  </si>
  <si>
    <t>MAYERLING  CAMARGO</t>
  </si>
  <si>
    <t>V26473638</t>
  </si>
  <si>
    <t>00040959</t>
  </si>
  <si>
    <t>PEREZ CHOQUE GABRIELA</t>
  </si>
  <si>
    <t xml:space="preserve">E84572554 </t>
  </si>
  <si>
    <t>00041229-00041238</t>
  </si>
  <si>
    <t>00041239</t>
  </si>
  <si>
    <t>PEDRO ROA</t>
  </si>
  <si>
    <t xml:space="preserve">14791861 </t>
  </si>
  <si>
    <t>00040960-00040967</t>
  </si>
  <si>
    <t>00040968</t>
  </si>
  <si>
    <t>00040969-00040986</t>
  </si>
  <si>
    <t>00041240-00041268</t>
  </si>
  <si>
    <t>00040987-00040992</t>
  </si>
  <si>
    <t>00041269-00041271</t>
  </si>
  <si>
    <t>0293</t>
  </si>
  <si>
    <t>00040993-00040994</t>
  </si>
  <si>
    <t>00040995-00040998</t>
  </si>
  <si>
    <t>00000000</t>
  </si>
  <si>
    <t>00040920</t>
  </si>
  <si>
    <t>JAHDIEL SANTANA</t>
  </si>
  <si>
    <t>V27988061</t>
  </si>
  <si>
    <t>0300</t>
  </si>
  <si>
    <t>00041272</t>
  </si>
  <si>
    <t>YENSAIT RODRIGUEZ</t>
  </si>
  <si>
    <t>V30051179</t>
  </si>
  <si>
    <t>00040999-00041006</t>
  </si>
  <si>
    <t>00041273-00041284</t>
  </si>
  <si>
    <t>00041007-00041026</t>
  </si>
  <si>
    <t>00041285-00041300</t>
  </si>
  <si>
    <t>00041301-00041305</t>
  </si>
  <si>
    <t>00041027-00041029</t>
  </si>
  <si>
    <t>00041306-00041313</t>
  </si>
  <si>
    <t>00041314-00041315</t>
  </si>
  <si>
    <t>0294</t>
  </si>
  <si>
    <t>00041030-00041035</t>
  </si>
  <si>
    <t>00041036-00041047</t>
  </si>
  <si>
    <t>00041048</t>
  </si>
  <si>
    <t>NOHEMY ESCALONA</t>
  </si>
  <si>
    <t xml:space="preserve">V25896117 </t>
  </si>
  <si>
    <t>00041049-00041069</t>
  </si>
  <si>
    <t>00041070-00041078</t>
  </si>
  <si>
    <t>00041079-00041082</t>
  </si>
  <si>
    <t>0302</t>
  </si>
  <si>
    <t>00041361-00041387</t>
  </si>
  <si>
    <t>00041388-00041404</t>
  </si>
  <si>
    <t>00041405-00041410</t>
  </si>
  <si>
    <t>00041411</t>
  </si>
  <si>
    <t>FERNANDO RODRIGUEZ</t>
  </si>
  <si>
    <t>V20116030</t>
  </si>
  <si>
    <t>00041412-00041413</t>
  </si>
  <si>
    <t>0303</t>
  </si>
  <si>
    <t>00041414-00041456</t>
  </si>
  <si>
    <t>0301</t>
  </si>
  <si>
    <t>00041316-00041330</t>
  </si>
  <si>
    <t>00041331-00041342</t>
  </si>
  <si>
    <t>00093092</t>
  </si>
  <si>
    <t>ANGEL PINTO</t>
  </si>
  <si>
    <t>V18233354</t>
  </si>
  <si>
    <t>00041343-00041349</t>
  </si>
  <si>
    <t>00041350-00041352</t>
  </si>
  <si>
    <t>00041353-00041354</t>
  </si>
  <si>
    <t>00007608</t>
  </si>
  <si>
    <t>JOSE APONTE</t>
  </si>
  <si>
    <t>V16148931</t>
  </si>
  <si>
    <t>00041355-00041357</t>
  </si>
  <si>
    <t>00041358-00041359</t>
  </si>
  <si>
    <t>00041360</t>
  </si>
  <si>
    <t>YEISON PRIN</t>
  </si>
  <si>
    <t xml:space="preserve">V26825198 </t>
  </si>
  <si>
    <t>00007523-00007629</t>
  </si>
  <si>
    <t>00007630-00007737</t>
  </si>
  <si>
    <t>00007738-00007771</t>
  </si>
  <si>
    <t>00012050-00012064</t>
  </si>
  <si>
    <t>00012065</t>
  </si>
  <si>
    <t>00012066-00012091</t>
  </si>
  <si>
    <t>00012092</t>
  </si>
  <si>
    <t>J-29413307-0</t>
  </si>
  <si>
    <t>00012093-00012173</t>
  </si>
  <si>
    <t>00013649</t>
  </si>
  <si>
    <t>CESAR CARBAJAL</t>
  </si>
  <si>
    <t>V11676175</t>
  </si>
  <si>
    <t>00012174-00012181</t>
  </si>
  <si>
    <t>00012182</t>
  </si>
  <si>
    <t>INVERSIONES WIL YEC 2715 C.A</t>
  </si>
  <si>
    <t xml:space="preserve">J-29751741-3 </t>
  </si>
  <si>
    <t>00012183-00012239</t>
  </si>
  <si>
    <t>00012240</t>
  </si>
  <si>
    <t>00012241-00012299</t>
  </si>
  <si>
    <t>00012192</t>
  </si>
  <si>
    <t>WILL ARAQUE</t>
  </si>
  <si>
    <t>V14058246</t>
  </si>
  <si>
    <t>00012300-00012313</t>
  </si>
  <si>
    <t>00012314</t>
  </si>
  <si>
    <t>KARINA BATISTA</t>
  </si>
  <si>
    <t>E262263576</t>
  </si>
  <si>
    <t>00012315-00012400</t>
  </si>
  <si>
    <t>00007849-00007961</t>
  </si>
  <si>
    <t>00007962-00008053</t>
  </si>
  <si>
    <t>00008054-00008086</t>
  </si>
  <si>
    <t>00008087</t>
  </si>
  <si>
    <t>00008088-00008144</t>
  </si>
  <si>
    <t>0178</t>
  </si>
  <si>
    <t>00013613-00013713</t>
  </si>
  <si>
    <t>0179</t>
  </si>
  <si>
    <t>00013714-00013852</t>
  </si>
  <si>
    <t>00013777</t>
  </si>
  <si>
    <t>AMERICO INFANTE</t>
  </si>
  <si>
    <t>V25973668</t>
  </si>
  <si>
    <t>0180</t>
  </si>
  <si>
    <t>00013854-00013856</t>
  </si>
  <si>
    <t>00013857</t>
  </si>
  <si>
    <t>00013858-00013884</t>
  </si>
  <si>
    <t>00013885</t>
  </si>
  <si>
    <t>SERVICIOS FUNERARIO CHACON</t>
  </si>
  <si>
    <t>J406322504</t>
  </si>
  <si>
    <t>00013886-00013969</t>
  </si>
  <si>
    <t>1981-1982</t>
  </si>
  <si>
    <t>00099703-00099750</t>
  </si>
  <si>
    <t>00099751-00099833</t>
  </si>
  <si>
    <t>00099834-00099861</t>
  </si>
  <si>
    <t>00099862</t>
  </si>
  <si>
    <t>DISTRIBUIDORA DE CARNES LOS ALTOS DM C.A</t>
  </si>
  <si>
    <t>J501670811</t>
  </si>
  <si>
    <t>00099863-00099900</t>
  </si>
  <si>
    <t>00099901-00099964</t>
  </si>
  <si>
    <t>0249</t>
  </si>
  <si>
    <t>00026817-00026909</t>
  </si>
  <si>
    <t>00026910</t>
  </si>
  <si>
    <t>MULTISERVICIOS LA Y.K.K CA</t>
  </si>
  <si>
    <t>J298578670</t>
  </si>
  <si>
    <t>00026911-00026951</t>
  </si>
  <si>
    <t>0250</t>
  </si>
  <si>
    <t>00026952-00027060</t>
  </si>
  <si>
    <t>00000072</t>
  </si>
  <si>
    <t>00024021</t>
  </si>
  <si>
    <t>KEINER VIVAS</t>
  </si>
  <si>
    <t xml:space="preserve">V25795211 </t>
  </si>
  <si>
    <t>0251</t>
  </si>
  <si>
    <t>00027061-00027190</t>
  </si>
  <si>
    <t>00010028-00010120</t>
  </si>
  <si>
    <t>00010121-00010203</t>
  </si>
  <si>
    <t>00010204</t>
  </si>
  <si>
    <t>LABORATORIO LA SANTE</t>
  </si>
  <si>
    <t>J00015493-7</t>
  </si>
  <si>
    <t>00010205-00010262</t>
  </si>
  <si>
    <t>00010263-00010400</t>
  </si>
  <si>
    <t>00023866</t>
  </si>
  <si>
    <t>MARIA VELANDIA</t>
  </si>
  <si>
    <t>V9740761</t>
  </si>
  <si>
    <t>00023867</t>
  </si>
  <si>
    <t>JULIO CESAR RODRIGUEZ</t>
  </si>
  <si>
    <t>V148503601</t>
  </si>
  <si>
    <t>00023868-00024011</t>
  </si>
  <si>
    <t>00024012-00024014</t>
  </si>
  <si>
    <t>00024015</t>
  </si>
  <si>
    <t xml:space="preserve">J406723126 </t>
  </si>
  <si>
    <t>00024016-00024149</t>
  </si>
  <si>
    <t>00002140-00002151</t>
  </si>
  <si>
    <t>00002151</t>
  </si>
  <si>
    <t>00002152-00002158</t>
  </si>
  <si>
    <t>00002159-00002174</t>
  </si>
  <si>
    <t>00002175-00002198</t>
  </si>
  <si>
    <t>00002199-00002206</t>
  </si>
  <si>
    <t>00002207-00002248</t>
  </si>
  <si>
    <t>00002249-00002272</t>
  </si>
  <si>
    <t>00002273-00002285</t>
  </si>
  <si>
    <t>00002286-00002288</t>
  </si>
  <si>
    <t>1569</t>
  </si>
  <si>
    <t>00102546-00102624</t>
  </si>
  <si>
    <t>00102625-00102708</t>
  </si>
  <si>
    <t>1571</t>
  </si>
  <si>
    <t>00102709-00102869</t>
  </si>
  <si>
    <t>1572</t>
  </si>
  <si>
    <t>00102870-00103042</t>
  </si>
  <si>
    <t>1573</t>
  </si>
  <si>
    <t>00103043-00103200</t>
  </si>
  <si>
    <t>1574</t>
  </si>
  <si>
    <t>00103201-00103249</t>
  </si>
  <si>
    <t>00103250-00103307</t>
  </si>
  <si>
    <t>00103308-00103364</t>
  </si>
  <si>
    <t>1578</t>
  </si>
  <si>
    <t>00103365-00103578</t>
  </si>
  <si>
    <t>1579</t>
  </si>
  <si>
    <t>00103579-00103762</t>
  </si>
  <si>
    <t>1580</t>
  </si>
  <si>
    <t>00103763-00103940</t>
  </si>
  <si>
    <t>Z7C0004030</t>
  </si>
  <si>
    <t>0353</t>
  </si>
  <si>
    <t>00005588-00005676</t>
  </si>
  <si>
    <t>0354</t>
  </si>
  <si>
    <t>00005677-00005771</t>
  </si>
  <si>
    <t>0355</t>
  </si>
  <si>
    <t>00005772-00005841</t>
  </si>
  <si>
    <t>0356</t>
  </si>
  <si>
    <t>00005842-00005932</t>
  </si>
  <si>
    <t>0357</t>
  </si>
  <si>
    <t>00005933-00006004</t>
  </si>
  <si>
    <t>0358</t>
  </si>
  <si>
    <t>00006005-00006108</t>
  </si>
  <si>
    <t>0359</t>
  </si>
  <si>
    <t>00006109-00006208</t>
  </si>
  <si>
    <t>0360</t>
  </si>
  <si>
    <t>00006209-00006295</t>
  </si>
  <si>
    <t>0361</t>
  </si>
  <si>
    <t>00006296-00006384</t>
  </si>
  <si>
    <t>0362</t>
  </si>
  <si>
    <t>00006385-00006479</t>
  </si>
  <si>
    <t>0363</t>
  </si>
  <si>
    <t>00006480-0006562</t>
  </si>
  <si>
    <t>0364</t>
  </si>
  <si>
    <t>00006562-00006655</t>
  </si>
  <si>
    <t>0365</t>
  </si>
  <si>
    <t>00006656-00006760</t>
  </si>
  <si>
    <t>00024150-00024262</t>
  </si>
  <si>
    <t>00000054</t>
  </si>
  <si>
    <t>00099893</t>
  </si>
  <si>
    <t>JIMMY TENIA</t>
  </si>
  <si>
    <t>V11048266</t>
  </si>
  <si>
    <t>1627</t>
  </si>
  <si>
    <t>00093074-00093141</t>
  </si>
  <si>
    <t>1628</t>
  </si>
  <si>
    <t>00093142-00093238</t>
  </si>
  <si>
    <t>1629</t>
  </si>
  <si>
    <t>00093239-00093265</t>
  </si>
  <si>
    <t>00093266</t>
  </si>
  <si>
    <t>00093267-00093285</t>
  </si>
  <si>
    <t>1828</t>
  </si>
  <si>
    <t>00152131-00152251</t>
  </si>
  <si>
    <t>00000335</t>
  </si>
  <si>
    <t>00152173</t>
  </si>
  <si>
    <t>JUAN PABLO CAÑIZALES</t>
  </si>
  <si>
    <t xml:space="preserve">V5019008 </t>
  </si>
  <si>
    <t>1829</t>
  </si>
  <si>
    <t>00152252-00152304</t>
  </si>
  <si>
    <t>00152305</t>
  </si>
  <si>
    <t>SHAWARMAS LOS PODEROSOS</t>
  </si>
  <si>
    <t xml:space="preserve">J-501964432 </t>
  </si>
  <si>
    <t>00152306-00152310</t>
  </si>
  <si>
    <t>00152311</t>
  </si>
  <si>
    <t>00152312</t>
  </si>
  <si>
    <t>00152313-00152351</t>
  </si>
  <si>
    <t>00152352</t>
  </si>
  <si>
    <t xml:space="preserve">J-500358865 </t>
  </si>
  <si>
    <t>00152353-00152385</t>
  </si>
  <si>
    <t>00000336</t>
  </si>
  <si>
    <t>00024055</t>
  </si>
  <si>
    <t>OSWALDO LEAL</t>
  </si>
  <si>
    <t xml:space="preserve">V10065045 </t>
  </si>
  <si>
    <t>00000337</t>
  </si>
  <si>
    <t>00152332</t>
  </si>
  <si>
    <t>YANEZ ENIZAY</t>
  </si>
  <si>
    <t xml:space="preserve">V6841689 </t>
  </si>
  <si>
    <t>00000338</t>
  </si>
  <si>
    <t>00152368</t>
  </si>
  <si>
    <t>MARIA BERROTERAN</t>
  </si>
  <si>
    <t>V28329788</t>
  </si>
  <si>
    <t>1830</t>
  </si>
  <si>
    <t>00152386-00152508</t>
  </si>
  <si>
    <t>00041083-00041099</t>
  </si>
  <si>
    <t>00099452-00099490</t>
  </si>
  <si>
    <t>1975-1976</t>
  </si>
  <si>
    <t>00099491-00099537</t>
  </si>
  <si>
    <t>00099538-00099599</t>
  </si>
  <si>
    <t>00099600-00099632</t>
  </si>
  <si>
    <t>00099600</t>
  </si>
  <si>
    <t>20/2/2022</t>
  </si>
  <si>
    <t>ALEXANDER GARCIA</t>
  </si>
  <si>
    <t>V22545863</t>
  </si>
  <si>
    <t>00099633</t>
  </si>
  <si>
    <t>LEONARDO PEREZ</t>
  </si>
  <si>
    <t>V6456837</t>
  </si>
  <si>
    <t>00099634</t>
  </si>
  <si>
    <t>SERVICIOS FUNERARIOS CHACON C.A.</t>
  </si>
  <si>
    <t>J-40632250-4</t>
  </si>
  <si>
    <t>00099635-00099668</t>
  </si>
  <si>
    <t>00099669-00099689</t>
  </si>
  <si>
    <t>00099690</t>
  </si>
  <si>
    <t xml:space="preserve">J-00015493-7 </t>
  </si>
  <si>
    <t>00099691-00099702</t>
  </si>
  <si>
    <t>00100807-00100881</t>
  </si>
  <si>
    <t>00001490</t>
  </si>
  <si>
    <t>16172</t>
  </si>
  <si>
    <t>1555</t>
  </si>
  <si>
    <t>00100882-00100973</t>
  </si>
  <si>
    <t>1556</t>
  </si>
  <si>
    <t>00100974-00101043</t>
  </si>
  <si>
    <t>1557</t>
  </si>
  <si>
    <t>00101044-00101222</t>
  </si>
  <si>
    <t>1558</t>
  </si>
  <si>
    <t>00101223-00101427</t>
  </si>
  <si>
    <t>1559</t>
  </si>
  <si>
    <t>00101428-00101569</t>
  </si>
  <si>
    <t>00001493</t>
  </si>
  <si>
    <t>1560</t>
  </si>
  <si>
    <t>00101570-00101627</t>
  </si>
  <si>
    <t>1561</t>
  </si>
  <si>
    <t>00101628-00101681</t>
  </si>
  <si>
    <t>1562</t>
  </si>
  <si>
    <t>00101682-00101738</t>
  </si>
  <si>
    <t>00001495</t>
  </si>
  <si>
    <t>1563</t>
  </si>
  <si>
    <t>00101739-00101803</t>
  </si>
  <si>
    <t>1564</t>
  </si>
  <si>
    <t>00101804-00101944</t>
  </si>
  <si>
    <t>00001496</t>
  </si>
  <si>
    <t>1565</t>
  </si>
  <si>
    <t>00101945-00102102</t>
  </si>
  <si>
    <t>1566</t>
  </si>
  <si>
    <t>00102103-00102232</t>
  </si>
  <si>
    <t>1567</t>
  </si>
  <si>
    <t>00102233-00102457</t>
  </si>
  <si>
    <t>00001500</t>
  </si>
  <si>
    <t>1568</t>
  </si>
  <si>
    <t>00102458-00102546</t>
  </si>
  <si>
    <t>00001501</t>
  </si>
  <si>
    <t>1803</t>
  </si>
  <si>
    <t>49892-49973</t>
  </si>
  <si>
    <t>00045654-00045750</t>
  </si>
  <si>
    <t>0719</t>
  </si>
  <si>
    <t>00000183</t>
  </si>
  <si>
    <t>00039091</t>
  </si>
  <si>
    <t>01-02-2022</t>
  </si>
  <si>
    <t>REMY RIVAS</t>
  </si>
  <si>
    <t>V15518418</t>
  </si>
  <si>
    <t>0149-0149</t>
  </si>
  <si>
    <t>00018076-00018157</t>
  </si>
  <si>
    <t>00002038</t>
  </si>
  <si>
    <t>Z700004030</t>
  </si>
  <si>
    <t>0339</t>
  </si>
  <si>
    <t>00004347-00004426</t>
  </si>
  <si>
    <t>00029688-00029749</t>
  </si>
  <si>
    <t>0713</t>
  </si>
  <si>
    <t>00029741</t>
  </si>
  <si>
    <t>JOSE DUQUE</t>
  </si>
  <si>
    <t>V11043292</t>
  </si>
  <si>
    <t>00020553-00020683</t>
  </si>
  <si>
    <t>00020684</t>
  </si>
  <si>
    <t>LILIANA REBETE</t>
  </si>
  <si>
    <t>V404625364</t>
  </si>
  <si>
    <t>00020685-00020686</t>
  </si>
  <si>
    <t>00010827-00010963</t>
  </si>
  <si>
    <t>00157888-00158050</t>
  </si>
  <si>
    <t>00039009-00039073</t>
  </si>
  <si>
    <t>0703</t>
  </si>
  <si>
    <t>00039074</t>
  </si>
  <si>
    <t>00039075</t>
  </si>
  <si>
    <t>00039076-00039115</t>
  </si>
  <si>
    <t>00019535-00019671</t>
  </si>
  <si>
    <t>00019672</t>
  </si>
  <si>
    <t>00019673-00019683</t>
  </si>
  <si>
    <t>00021370-00021468</t>
  </si>
  <si>
    <t>00150791-00150800</t>
  </si>
  <si>
    <t>00150801-00150970</t>
  </si>
  <si>
    <t>1949-1949</t>
  </si>
  <si>
    <t>00173103-00173182</t>
  </si>
  <si>
    <t>00029157-00029182</t>
  </si>
  <si>
    <t>00006981-00007124</t>
  </si>
  <si>
    <t>00033774-00033881</t>
  </si>
  <si>
    <t>00000107</t>
  </si>
  <si>
    <t>00033799</t>
  </si>
  <si>
    <t>CARLY CRUZ</t>
  </si>
  <si>
    <t>V30463771</t>
  </si>
  <si>
    <t>0224</t>
  </si>
  <si>
    <t>00024175-00024236</t>
  </si>
  <si>
    <t>00024237</t>
  </si>
  <si>
    <t>CORPORACION PRISCA,C.A</t>
  </si>
  <si>
    <t>J410376880</t>
  </si>
  <si>
    <t>00024238-00024284</t>
  </si>
  <si>
    <t>00000062</t>
  </si>
  <si>
    <t>00024180</t>
  </si>
  <si>
    <t>1/2/2022</t>
  </si>
  <si>
    <t>MARLENE OVALLESA</t>
  </si>
  <si>
    <t>V4361122</t>
  </si>
  <si>
    <t>0676</t>
  </si>
  <si>
    <t>00019156</t>
  </si>
  <si>
    <t>00009857</t>
  </si>
  <si>
    <t>00009858-00009859</t>
  </si>
  <si>
    <t>00009860</t>
  </si>
  <si>
    <t>00009861-00009867</t>
  </si>
  <si>
    <t>00009869</t>
  </si>
  <si>
    <t>00009870-00009903</t>
  </si>
  <si>
    <t>00009904</t>
  </si>
  <si>
    <t>MIRANDA GAS SA</t>
  </si>
  <si>
    <t>G200161213</t>
  </si>
  <si>
    <t>00009905-00009942</t>
  </si>
  <si>
    <t>0153</t>
  </si>
  <si>
    <t>00011591</t>
  </si>
  <si>
    <t>PABLO GERRERA</t>
  </si>
  <si>
    <t>V12880947</t>
  </si>
  <si>
    <t>00011592</t>
  </si>
  <si>
    <t>00011593-00011629</t>
  </si>
  <si>
    <t>00000021</t>
  </si>
  <si>
    <t>00011549</t>
  </si>
  <si>
    <t>31/1/2022</t>
  </si>
  <si>
    <t>IRENE NUNEZ</t>
  </si>
  <si>
    <t>V894981</t>
  </si>
  <si>
    <t>0335-0335</t>
  </si>
  <si>
    <t>00004380-00004388</t>
  </si>
  <si>
    <t>00006164-00006233</t>
  </si>
  <si>
    <t>00006595-00006603</t>
  </si>
  <si>
    <t>1039-1039</t>
  </si>
  <si>
    <t>00141931-00142020</t>
  </si>
  <si>
    <t>1039</t>
  </si>
  <si>
    <t>00142021</t>
  </si>
  <si>
    <t>MANTENIMIENTO ARFERCA.</t>
  </si>
  <si>
    <t>00142022-00142130</t>
  </si>
  <si>
    <t>1794-1794</t>
  </si>
  <si>
    <t>81030-81091</t>
  </si>
  <si>
    <t>1804</t>
  </si>
  <si>
    <t>49974-49986</t>
  </si>
  <si>
    <t>49987</t>
  </si>
  <si>
    <t>49988-49990</t>
  </si>
  <si>
    <t>00045751-00045865</t>
  </si>
  <si>
    <t>0720</t>
  </si>
  <si>
    <t>00045807</t>
  </si>
  <si>
    <t>02-02-2022</t>
  </si>
  <si>
    <t>JOSE NARANJO</t>
  </si>
  <si>
    <t>V11071082</t>
  </si>
  <si>
    <t>0150-0150</t>
  </si>
  <si>
    <t>00018158-00018250</t>
  </si>
  <si>
    <t>49991</t>
  </si>
  <si>
    <t>49992-50003</t>
  </si>
  <si>
    <t>50004</t>
  </si>
  <si>
    <t>50005-50118</t>
  </si>
  <si>
    <t>00002040</t>
  </si>
  <si>
    <t>0340</t>
  </si>
  <si>
    <t>00004427-00004549</t>
  </si>
  <si>
    <t>00029750-00029808</t>
  </si>
  <si>
    <t>00020687-00020849</t>
  </si>
  <si>
    <t>00010964-00010999</t>
  </si>
  <si>
    <t>00000033</t>
  </si>
  <si>
    <t>00010998</t>
  </si>
  <si>
    <t>2/2/2022</t>
  </si>
  <si>
    <t>HECTOR FUENTES</t>
  </si>
  <si>
    <t>V20411990</t>
  </si>
  <si>
    <t>00158051-00158107</t>
  </si>
  <si>
    <t>1168</t>
  </si>
  <si>
    <t>00158108</t>
  </si>
  <si>
    <t>AMARILIS PEÑA</t>
  </si>
  <si>
    <t xml:space="preserve">V207745605 </t>
  </si>
  <si>
    <t>00158109-00158239</t>
  </si>
  <si>
    <t>00039116-00039145</t>
  </si>
  <si>
    <t>00039146</t>
  </si>
  <si>
    <t>00039147-00039204</t>
  </si>
  <si>
    <t>00019684-00019800</t>
  </si>
  <si>
    <t>00021469-00021556</t>
  </si>
  <si>
    <t>1152</t>
  </si>
  <si>
    <t>00150971</t>
  </si>
  <si>
    <t>JAVIER PEREZ</t>
  </si>
  <si>
    <t xml:space="preserve">V18738111 </t>
  </si>
  <si>
    <t>00150972</t>
  </si>
  <si>
    <t>00150973-00151068</t>
  </si>
  <si>
    <t>1950-1950</t>
  </si>
  <si>
    <t>00173183-00173244</t>
  </si>
  <si>
    <t>00029183-00029233</t>
  </si>
  <si>
    <t>00007125-00007144</t>
  </si>
  <si>
    <t>00007145</t>
  </si>
  <si>
    <t xml:space="preserve">J302313643 </t>
  </si>
  <si>
    <t>00007146-00007168</t>
  </si>
  <si>
    <t>00007169</t>
  </si>
  <si>
    <t>00007170-00007172</t>
  </si>
  <si>
    <t>00007173</t>
  </si>
  <si>
    <t>00007174-00007220</t>
  </si>
  <si>
    <t>00007221</t>
  </si>
  <si>
    <t>COMPUJJBG F.P</t>
  </si>
  <si>
    <t xml:space="preserve">V159133776 </t>
  </si>
  <si>
    <t>00007222-00007256</t>
  </si>
  <si>
    <t>00007257</t>
  </si>
  <si>
    <t xml:space="preserve">J-31128164-9 </t>
  </si>
  <si>
    <t>00007258-00007259</t>
  </si>
  <si>
    <t>00173245</t>
  </si>
  <si>
    <t xml:space="preserve">J-31524118-8 </t>
  </si>
  <si>
    <t>00173246</t>
  </si>
  <si>
    <t>YISEL HERRERA</t>
  </si>
  <si>
    <t xml:space="preserve">V26624665 </t>
  </si>
  <si>
    <t>00000087</t>
  </si>
  <si>
    <t>00173215</t>
  </si>
  <si>
    <t>ORLANDO GONZALEZ</t>
  </si>
  <si>
    <t xml:space="preserve">V10280808 </t>
  </si>
  <si>
    <t>00033882-00033889</t>
  </si>
  <si>
    <t>00033890</t>
  </si>
  <si>
    <t>00033891-00033934</t>
  </si>
  <si>
    <t>0225</t>
  </si>
  <si>
    <t>00024285-00024318</t>
  </si>
  <si>
    <t>00024319</t>
  </si>
  <si>
    <t>AVENIDA ROSCIO FRENTE A LA PLAZA</t>
  </si>
  <si>
    <t>J31413836-7</t>
  </si>
  <si>
    <t>00024320-00024431</t>
  </si>
  <si>
    <t>00009943-00009971</t>
  </si>
  <si>
    <t>00009972</t>
  </si>
  <si>
    <t>00009973-00010004</t>
  </si>
  <si>
    <t>0154</t>
  </si>
  <si>
    <t>00011630-00011678</t>
  </si>
  <si>
    <t>00011679</t>
  </si>
  <si>
    <t>J406791571</t>
  </si>
  <si>
    <t>00011680-00011704</t>
  </si>
  <si>
    <t>00011705</t>
  </si>
  <si>
    <t>00011706-00011722</t>
  </si>
  <si>
    <t>00011723</t>
  </si>
  <si>
    <t>INVERSIONES MABIMAR</t>
  </si>
  <si>
    <t>J315908760</t>
  </si>
  <si>
    <t>00011724-00011730</t>
  </si>
  <si>
    <t>0336-0336</t>
  </si>
  <si>
    <t>00004389-00004399</t>
  </si>
  <si>
    <t>00006234-00006246</t>
  </si>
  <si>
    <t>00006604-00006630</t>
  </si>
  <si>
    <t>00006631</t>
  </si>
  <si>
    <t>00006632</t>
  </si>
  <si>
    <t>00006633-00006639</t>
  </si>
  <si>
    <t>1601</t>
  </si>
  <si>
    <t>92495</t>
  </si>
  <si>
    <t>1040-1040</t>
  </si>
  <si>
    <t>00142131-00142316</t>
  </si>
  <si>
    <t>Z1F00002472</t>
  </si>
  <si>
    <t>0277</t>
  </si>
  <si>
    <t>00040358-00040361</t>
  </si>
  <si>
    <t>00040362-00040366</t>
  </si>
  <si>
    <t>00040367-00040374</t>
  </si>
  <si>
    <t>00040375-00040392</t>
  </si>
  <si>
    <t>1795-1795</t>
  </si>
  <si>
    <t>81092-81138</t>
  </si>
  <si>
    <t>00045866-00045889</t>
  </si>
  <si>
    <t>0721</t>
  </si>
  <si>
    <t>00045890</t>
  </si>
  <si>
    <t>00045891-00045938</t>
  </si>
  <si>
    <t>0151-0151</t>
  </si>
  <si>
    <t>00018302</t>
  </si>
  <si>
    <t>JEAN</t>
  </si>
  <si>
    <t>V16062882</t>
  </si>
  <si>
    <t>00018282</t>
  </si>
  <si>
    <t>BELKIS  CASTRO</t>
  </si>
  <si>
    <t>V14674891</t>
  </si>
  <si>
    <t>00018251-00018281</t>
  </si>
  <si>
    <t>00018283-00018301</t>
  </si>
  <si>
    <t>00018303</t>
  </si>
  <si>
    <t>ARMANDO SANCHEZ</t>
  </si>
  <si>
    <t>V11041256</t>
  </si>
  <si>
    <t>00018304</t>
  </si>
  <si>
    <t>00018305-00018336</t>
  </si>
  <si>
    <t>1805</t>
  </si>
  <si>
    <t>50119-50158</t>
  </si>
  <si>
    <t>50159</t>
  </si>
  <si>
    <t>50160-50196</t>
  </si>
  <si>
    <t>0341</t>
  </si>
  <si>
    <t>00004550-00004619</t>
  </si>
  <si>
    <t>00029809-00029821</t>
  </si>
  <si>
    <t>00029822</t>
  </si>
  <si>
    <t>0715-0716</t>
  </si>
  <si>
    <t>00029823-00029871</t>
  </si>
  <si>
    <t>0716</t>
  </si>
  <si>
    <t>00029872</t>
  </si>
  <si>
    <t>LABORATORIOS FISA</t>
  </si>
  <si>
    <t>J000544255</t>
  </si>
  <si>
    <t>00029873-00029883</t>
  </si>
  <si>
    <t>00020850-00020965</t>
  </si>
  <si>
    <t>00020863</t>
  </si>
  <si>
    <t>3/2/2022</t>
  </si>
  <si>
    <t>JORGE FERNANDEZ</t>
  </si>
  <si>
    <t>V21468057</t>
  </si>
  <si>
    <t>00011000-00011042</t>
  </si>
  <si>
    <t>00011043</t>
  </si>
  <si>
    <t>FUNERARIA LA QUINTA S.A</t>
  </si>
  <si>
    <t>J294133070</t>
  </si>
  <si>
    <t>00011044-00011172</t>
  </si>
  <si>
    <t>00000034</t>
  </si>
  <si>
    <t>00011114</t>
  </si>
  <si>
    <t>MARIA ROBEIRO</t>
  </si>
  <si>
    <t>V998856</t>
  </si>
  <si>
    <t>00158240-00158356</t>
  </si>
  <si>
    <t>1169</t>
  </si>
  <si>
    <t>00158357</t>
  </si>
  <si>
    <t>00158358-00158394</t>
  </si>
  <si>
    <t>00039205-00039280</t>
  </si>
  <si>
    <t>00019801-00019887</t>
  </si>
  <si>
    <t>00019888</t>
  </si>
  <si>
    <t>00019889-00019910</t>
  </si>
  <si>
    <t>00019911</t>
  </si>
  <si>
    <t>00019912-00019918</t>
  </si>
  <si>
    <t>00019816</t>
  </si>
  <si>
    <t>MARISEL</t>
  </si>
  <si>
    <t>V13909922</t>
  </si>
  <si>
    <t>00019855</t>
  </si>
  <si>
    <t>ISIS GONZALEZ</t>
  </si>
  <si>
    <t>V13253155</t>
  </si>
  <si>
    <t>00021557-00021655</t>
  </si>
  <si>
    <t>00151069-00151127</t>
  </si>
  <si>
    <t>00029234-00029253</t>
  </si>
  <si>
    <t>00007260-00007327</t>
  </si>
  <si>
    <t>00007328</t>
  </si>
  <si>
    <t>00007329-00007381</t>
  </si>
  <si>
    <t>00007383-00007401</t>
  </si>
  <si>
    <t>00007292</t>
  </si>
  <si>
    <t>PILAR FIGUEROA</t>
  </si>
  <si>
    <t>V3952654</t>
  </si>
  <si>
    <t>1951-1951</t>
  </si>
  <si>
    <t>00173247-00173300</t>
  </si>
  <si>
    <t>00173301</t>
  </si>
  <si>
    <t>COMUNIDAD DE GRACIA</t>
  </si>
  <si>
    <t>J296250548</t>
  </si>
  <si>
    <t>00173302-00173348</t>
  </si>
  <si>
    <t>00033935-00033976</t>
  </si>
  <si>
    <t>00033977</t>
  </si>
  <si>
    <t>00033978-00033988</t>
  </si>
  <si>
    <t>00033989</t>
  </si>
  <si>
    <t>00033990-00034022</t>
  </si>
  <si>
    <t>0226</t>
  </si>
  <si>
    <t>00024432-00024512</t>
  </si>
  <si>
    <t>00019157-00019189</t>
  </si>
  <si>
    <t>0678</t>
  </si>
  <si>
    <t>00019190</t>
  </si>
  <si>
    <t>00019191-00019209</t>
  </si>
  <si>
    <t>0155</t>
  </si>
  <si>
    <t>00011731-00011797</t>
  </si>
  <si>
    <t>00011798</t>
  </si>
  <si>
    <t>PANADERIA NATIPAN C.A</t>
  </si>
  <si>
    <t xml:space="preserve">J-00359330-3 </t>
  </si>
  <si>
    <t>00011799-00011829</t>
  </si>
  <si>
    <t>0338-0337</t>
  </si>
  <si>
    <t>00004407-00004406</t>
  </si>
  <si>
    <t>00006247-00006313</t>
  </si>
  <si>
    <t>1602</t>
  </si>
  <si>
    <t>1603</t>
  </si>
  <si>
    <t>1041-1041</t>
  </si>
  <si>
    <t>00142317-00142463</t>
  </si>
  <si>
    <t>1041</t>
  </si>
  <si>
    <t>00142389</t>
  </si>
  <si>
    <t>JOSE OJEDA</t>
  </si>
  <si>
    <t xml:space="preserve">V26083809 </t>
  </si>
  <si>
    <t>0278</t>
  </si>
  <si>
    <t>00040393</t>
  </si>
  <si>
    <t>APONTE SOMAIRA</t>
  </si>
  <si>
    <t xml:space="preserve">V6032346 </t>
  </si>
  <si>
    <t>00040394-00040395</t>
  </si>
  <si>
    <t>00040396-00040418</t>
  </si>
  <si>
    <t>1796-1796</t>
  </si>
  <si>
    <t>81139000-81250001</t>
  </si>
  <si>
    <t>00045939-00045978</t>
  </si>
  <si>
    <t>0722</t>
  </si>
  <si>
    <t>00045979</t>
  </si>
  <si>
    <t>00045980-00046003</t>
  </si>
  <si>
    <t>0152-0152</t>
  </si>
  <si>
    <t>00018337-00018484</t>
  </si>
  <si>
    <t>1806</t>
  </si>
  <si>
    <t>50197-50286</t>
  </si>
  <si>
    <t>0342</t>
  </si>
  <si>
    <t>00004620-00004730</t>
  </si>
  <si>
    <t>00029884-00029922</t>
  </si>
  <si>
    <t>00029923</t>
  </si>
  <si>
    <t>00029924-00029936</t>
  </si>
  <si>
    <t>00020966-00021079</t>
  </si>
  <si>
    <t>00011173-00011192</t>
  </si>
  <si>
    <t>00011193</t>
  </si>
  <si>
    <t>V408492636</t>
  </si>
  <si>
    <t>00011194-00011220</t>
  </si>
  <si>
    <t>00158395-00158529</t>
  </si>
  <si>
    <t>00039281</t>
  </si>
  <si>
    <t>EVOVENCA2000C.A</t>
  </si>
  <si>
    <t>J407320394</t>
  </si>
  <si>
    <t>00039282-00039283</t>
  </si>
  <si>
    <t>00039284</t>
  </si>
  <si>
    <t>00039285-00039387</t>
  </si>
  <si>
    <t>00019919-00020054</t>
  </si>
  <si>
    <t>00021656-00021777</t>
  </si>
  <si>
    <t>00000051</t>
  </si>
  <si>
    <t>00021678</t>
  </si>
  <si>
    <t>4/2/2022</t>
  </si>
  <si>
    <t>YOLIVER ALVARES</t>
  </si>
  <si>
    <t>V24523030</t>
  </si>
  <si>
    <t>00151128-00151289</t>
  </si>
  <si>
    <t>00029254-00029258</t>
  </si>
  <si>
    <t>00029259</t>
  </si>
  <si>
    <t>00029260-00029309</t>
  </si>
  <si>
    <t>00029310</t>
  </si>
  <si>
    <t>INTERPLANT</t>
  </si>
  <si>
    <t>J312197480</t>
  </si>
  <si>
    <t>00029311-00029331</t>
  </si>
  <si>
    <t>00007402-00007444</t>
  </si>
  <si>
    <t>00007445</t>
  </si>
  <si>
    <t>J001959211</t>
  </si>
  <si>
    <t>00007446-00007482</t>
  </si>
  <si>
    <t>00007483</t>
  </si>
  <si>
    <t>LOGISTICA INTEGRAL VENEZUELA C.A</t>
  </si>
  <si>
    <t>J31524118-8</t>
  </si>
  <si>
    <t>00007484-00007501</t>
  </si>
  <si>
    <t>1952-1952</t>
  </si>
  <si>
    <t>00173349-00173422</t>
  </si>
  <si>
    <t>00034023-00034024</t>
  </si>
  <si>
    <t>0227</t>
  </si>
  <si>
    <t>00024513-00024637</t>
  </si>
  <si>
    <t>00019210-00019224</t>
  </si>
  <si>
    <t>00019225-00019285</t>
  </si>
  <si>
    <t>0119-0120</t>
  </si>
  <si>
    <t>00010005-00010108</t>
  </si>
  <si>
    <t>00011830</t>
  </si>
  <si>
    <t>00011831-00011918</t>
  </si>
  <si>
    <t>0339-0339</t>
  </si>
  <si>
    <t>00004408-00004416</t>
  </si>
  <si>
    <t>00006314-00006370</t>
  </si>
  <si>
    <t>00006371</t>
  </si>
  <si>
    <t>00006372-00006392</t>
  </si>
  <si>
    <t>0116-0117</t>
  </si>
  <si>
    <t>00006640-00006667</t>
  </si>
  <si>
    <t>1604</t>
  </si>
  <si>
    <t>92496-92498</t>
  </si>
  <si>
    <t>1042-1042</t>
  </si>
  <si>
    <t>00142464-00142616</t>
  </si>
  <si>
    <t>1042</t>
  </si>
  <si>
    <t>00142615</t>
  </si>
  <si>
    <t>KEILYN PARRA</t>
  </si>
  <si>
    <t xml:space="preserve">V19931047 </t>
  </si>
  <si>
    <t>0279</t>
  </si>
  <si>
    <t>00040419</t>
  </si>
  <si>
    <t>NILDA CEBALLOS</t>
  </si>
  <si>
    <t>V10667084</t>
  </si>
  <si>
    <t>00040420-00040441</t>
  </si>
  <si>
    <t>1797-1797</t>
  </si>
  <si>
    <t>81251-81342</t>
  </si>
  <si>
    <t>00046004-00046087</t>
  </si>
  <si>
    <t>0723</t>
  </si>
  <si>
    <t>00046088</t>
  </si>
  <si>
    <t>00046089</t>
  </si>
  <si>
    <t>ALIS SADOBAL</t>
  </si>
  <si>
    <t>V9414192</t>
  </si>
  <si>
    <t>0153-0153</t>
  </si>
  <si>
    <t>00018485-00018510</t>
  </si>
  <si>
    <t>00018511</t>
  </si>
  <si>
    <t>DISEÑO OXIDO TEXTIL</t>
  </si>
  <si>
    <t>J31667646.3</t>
  </si>
  <si>
    <t>00018512-00018625</t>
  </si>
  <si>
    <t>1807</t>
  </si>
  <si>
    <t>50287-50289</t>
  </si>
  <si>
    <t>50290</t>
  </si>
  <si>
    <t>PANADERIA Y PASTELERIA TROPICAL PAN C.A</t>
  </si>
  <si>
    <t>J-50053399-3</t>
  </si>
  <si>
    <t>50291-50417</t>
  </si>
  <si>
    <t>00004731-00004799</t>
  </si>
  <si>
    <t>00029937-00029974</t>
  </si>
  <si>
    <t>00029975</t>
  </si>
  <si>
    <t>JESUS NAVA</t>
  </si>
  <si>
    <t>V401726011</t>
  </si>
  <si>
    <t>00029976-00029999</t>
  </si>
  <si>
    <t>00030000</t>
  </si>
  <si>
    <t>00030001-00030019</t>
  </si>
  <si>
    <t>00021080-00021100</t>
  </si>
  <si>
    <t>00021101</t>
  </si>
  <si>
    <t>00021102-00021217</t>
  </si>
  <si>
    <t>00021218</t>
  </si>
  <si>
    <t>CORPORACION BELT C.A</t>
  </si>
  <si>
    <t>J412644750</t>
  </si>
  <si>
    <t>00021219-00021227</t>
  </si>
  <si>
    <t>00011221-00011328</t>
  </si>
  <si>
    <t>00000035</t>
  </si>
  <si>
    <t>00011264</t>
  </si>
  <si>
    <t>5/2/2022</t>
  </si>
  <si>
    <t>JUAN BRACHO</t>
  </si>
  <si>
    <t>V20362049</t>
  </si>
  <si>
    <t>00158530-00158731</t>
  </si>
  <si>
    <t>1171</t>
  </si>
  <si>
    <t>00000192</t>
  </si>
  <si>
    <t>00158530</t>
  </si>
  <si>
    <t>LUIS</t>
  </si>
  <si>
    <t xml:space="preserve">V12386164 </t>
  </si>
  <si>
    <t>00000193</t>
  </si>
  <si>
    <t>00158721</t>
  </si>
  <si>
    <t>RADA MARIA</t>
  </si>
  <si>
    <t xml:space="preserve">V16590155 </t>
  </si>
  <si>
    <t>00039388-00039389</t>
  </si>
  <si>
    <t>0707</t>
  </si>
  <si>
    <t>00039390</t>
  </si>
  <si>
    <t>TEGNOLOGIA MICRO.OPENSOFT CA</t>
  </si>
  <si>
    <t>J401829015</t>
  </si>
  <si>
    <t>00039391-00039457</t>
  </si>
  <si>
    <t>00020055-00020218</t>
  </si>
  <si>
    <t>00021778-00021808</t>
  </si>
  <si>
    <t>00021809</t>
  </si>
  <si>
    <t>LUIS URDANETA</t>
  </si>
  <si>
    <t>V129095884</t>
  </si>
  <si>
    <t>00021810-00021897</t>
  </si>
  <si>
    <t>00151290-00151419</t>
  </si>
  <si>
    <t>00151420</t>
  </si>
  <si>
    <t>00151421-00151442</t>
  </si>
  <si>
    <t>00029332-00029342</t>
  </si>
  <si>
    <t>00029343</t>
  </si>
  <si>
    <t>00029344-00029374</t>
  </si>
  <si>
    <t>00029375</t>
  </si>
  <si>
    <t>00029376-00029390</t>
  </si>
  <si>
    <t>00007502-00007645</t>
  </si>
  <si>
    <t>1953-1953</t>
  </si>
  <si>
    <t>00173423-00173517</t>
  </si>
  <si>
    <t>00034025-00034089</t>
  </si>
  <si>
    <t>00034090</t>
  </si>
  <si>
    <t>00034091-00034101</t>
  </si>
  <si>
    <t>0228</t>
  </si>
  <si>
    <t>00024638-00024761</t>
  </si>
  <si>
    <t>00000063</t>
  </si>
  <si>
    <t>00024743</t>
  </si>
  <si>
    <t>BEIKER HERNANDEZ</t>
  </si>
  <si>
    <t>V16113469</t>
  </si>
  <si>
    <t>00019286-00019304</t>
  </si>
  <si>
    <t>00010109-00010112</t>
  </si>
  <si>
    <t>00010113</t>
  </si>
  <si>
    <t>00010114-00010197</t>
  </si>
  <si>
    <t>00010198</t>
  </si>
  <si>
    <t>00010199-00010220</t>
  </si>
  <si>
    <t>00011919-00012020</t>
  </si>
  <si>
    <t>0340-0340</t>
  </si>
  <si>
    <t>00004417-00004431</t>
  </si>
  <si>
    <t>00006393-00006446</t>
  </si>
  <si>
    <t>00006447</t>
  </si>
  <si>
    <t>00006448-00006495</t>
  </si>
  <si>
    <t>00006668-00006714</t>
  </si>
  <si>
    <t>1605</t>
  </si>
  <si>
    <t>92499-92563</t>
  </si>
  <si>
    <t>1043-1043</t>
  </si>
  <si>
    <t>00142617-00142627</t>
  </si>
  <si>
    <t>1043</t>
  </si>
  <si>
    <t>00142628</t>
  </si>
  <si>
    <t>00142629-00142808</t>
  </si>
  <si>
    <t>0280</t>
  </si>
  <si>
    <t>00040442-00040452</t>
  </si>
  <si>
    <t>00040453-00040456</t>
  </si>
  <si>
    <t>00040457-00040459</t>
  </si>
  <si>
    <t>00040460</t>
  </si>
  <si>
    <t>GABRIEL CHACON</t>
  </si>
  <si>
    <t>V28306783</t>
  </si>
  <si>
    <t>00040461-00040469</t>
  </si>
  <si>
    <t>00040470-00040474</t>
  </si>
  <si>
    <t>00040475-00040476</t>
  </si>
  <si>
    <t>1798-1798</t>
  </si>
  <si>
    <t>81343-81354</t>
  </si>
  <si>
    <t>81355</t>
  </si>
  <si>
    <t>EL REY DE LA POSTURA</t>
  </si>
  <si>
    <t>J298425644</t>
  </si>
  <si>
    <t>81356-81389</t>
  </si>
  <si>
    <t>81390</t>
  </si>
  <si>
    <t>DISEÑOS 0XIDO TEXTIL</t>
  </si>
  <si>
    <t>81391-81471</t>
  </si>
  <si>
    <t>00046091-00046092</t>
  </si>
  <si>
    <t>00046093</t>
  </si>
  <si>
    <t>00046094-00046123</t>
  </si>
  <si>
    <t>00046124</t>
  </si>
  <si>
    <t>00046125-00046146</t>
  </si>
  <si>
    <t>00046147</t>
  </si>
  <si>
    <t>00046148-00046152</t>
  </si>
  <si>
    <t>00046094</t>
  </si>
  <si>
    <t>06-02-2022</t>
  </si>
  <si>
    <t>ROGER NIETO</t>
  </si>
  <si>
    <t>V6357557</t>
  </si>
  <si>
    <t>0154-0154</t>
  </si>
  <si>
    <t>00018626-00018806</t>
  </si>
  <si>
    <t>50418-50435</t>
  </si>
  <si>
    <t>50436</t>
  </si>
  <si>
    <t>50437</t>
  </si>
  <si>
    <t>50438-50523</t>
  </si>
  <si>
    <t>00002041-00002050</t>
  </si>
  <si>
    <t>00002051-00002058</t>
  </si>
  <si>
    <t>0344</t>
  </si>
  <si>
    <t>00004800-0004903</t>
  </si>
  <si>
    <t>00030020-00030029</t>
  </si>
  <si>
    <t>00030030</t>
  </si>
  <si>
    <t>00030031-00030111</t>
  </si>
  <si>
    <t>00021228-00021361</t>
  </si>
  <si>
    <t>00021362</t>
  </si>
  <si>
    <t>OCAMAR</t>
  </si>
  <si>
    <t>G200004525</t>
  </si>
  <si>
    <t>00021363-00021372</t>
  </si>
  <si>
    <t>00011329-00011432</t>
  </si>
  <si>
    <t>00158732-00158885</t>
  </si>
  <si>
    <t>00039458-00039511</t>
  </si>
  <si>
    <t>00020219-00020288</t>
  </si>
  <si>
    <t>00020289</t>
  </si>
  <si>
    <t>00020290-00020347</t>
  </si>
  <si>
    <t>00021899-00021988</t>
  </si>
  <si>
    <t>00151443-00151575</t>
  </si>
  <si>
    <t>00029391-00029441</t>
  </si>
  <si>
    <t>00007646-00007766</t>
  </si>
  <si>
    <t>1954-1954</t>
  </si>
  <si>
    <t>00173518-00173582</t>
  </si>
  <si>
    <t>00034102-00034153</t>
  </si>
  <si>
    <t>00000108</t>
  </si>
  <si>
    <t>00034135</t>
  </si>
  <si>
    <t>DANIEL PARRA</t>
  </si>
  <si>
    <t>V17426977</t>
  </si>
  <si>
    <t>0229</t>
  </si>
  <si>
    <t>00024762-00024778</t>
  </si>
  <si>
    <t>00024779</t>
  </si>
  <si>
    <t>00024780-00024808</t>
  </si>
  <si>
    <t>00024809</t>
  </si>
  <si>
    <t>00024810-00024865</t>
  </si>
  <si>
    <t>00000064</t>
  </si>
  <si>
    <t>00024762</t>
  </si>
  <si>
    <t>6/2/2022</t>
  </si>
  <si>
    <t>00019305-00019336</t>
  </si>
  <si>
    <t>00019309</t>
  </si>
  <si>
    <t>ROBERT OCHOA</t>
  </si>
  <si>
    <t>V19228335</t>
  </si>
  <si>
    <t>00019319</t>
  </si>
  <si>
    <t>ARMANDOMARIN</t>
  </si>
  <si>
    <t>V5565313</t>
  </si>
  <si>
    <t>00010221-00010228</t>
  </si>
  <si>
    <t>00010229</t>
  </si>
  <si>
    <t>00010230-00010302</t>
  </si>
  <si>
    <t>00010303</t>
  </si>
  <si>
    <t>MIGUEL ALVAREZ</t>
  </si>
  <si>
    <t>V14772733</t>
  </si>
  <si>
    <t>00010304-00010316</t>
  </si>
  <si>
    <t>00012021-00012107</t>
  </si>
  <si>
    <t>0341-0341</t>
  </si>
  <si>
    <t>00004432-00004442</t>
  </si>
  <si>
    <t>00006496-00006607</t>
  </si>
  <si>
    <t>00006715-00006728</t>
  </si>
  <si>
    <t>00006729</t>
  </si>
  <si>
    <t>00006730-00006769</t>
  </si>
  <si>
    <t>1606</t>
  </si>
  <si>
    <t>92564-92604</t>
  </si>
  <si>
    <t>1044-1044</t>
  </si>
  <si>
    <t>00142809-00142945</t>
  </si>
  <si>
    <t>0281</t>
  </si>
  <si>
    <t>00040477-00040482</t>
  </si>
  <si>
    <t>00040483-00040489</t>
  </si>
  <si>
    <t>00040490</t>
  </si>
  <si>
    <t>JOSE PEREIRA</t>
  </si>
  <si>
    <t>V8773010</t>
  </si>
  <si>
    <t>00040491</t>
  </si>
  <si>
    <t>MILAGROS GONZALEZ</t>
  </si>
  <si>
    <t>V19473020</t>
  </si>
  <si>
    <t>00040492-00040496</t>
  </si>
  <si>
    <t>00040497-00040500</t>
  </si>
  <si>
    <t>00040501-00040504</t>
  </si>
  <si>
    <t>00040505-00040507</t>
  </si>
  <si>
    <t>00040508-00040510</t>
  </si>
  <si>
    <t>00040511</t>
  </si>
  <si>
    <t>NELSIS BLANCO</t>
  </si>
  <si>
    <t>V4285321</t>
  </si>
  <si>
    <t>1799-1799</t>
  </si>
  <si>
    <t>81472-81583</t>
  </si>
  <si>
    <t>00046153-00046227</t>
  </si>
  <si>
    <t>0155-0155</t>
  </si>
  <si>
    <t>00018807-00018861</t>
  </si>
  <si>
    <t>1809</t>
  </si>
  <si>
    <t>50524-50624</t>
  </si>
  <si>
    <t>00000325</t>
  </si>
  <si>
    <t>00006706</t>
  </si>
  <si>
    <t>JONATHAN RENGEL</t>
  </si>
  <si>
    <t xml:space="preserve">V14216745 </t>
  </si>
  <si>
    <t>0345</t>
  </si>
  <si>
    <t>00004904-00005010</t>
  </si>
  <si>
    <t>00005010</t>
  </si>
  <si>
    <t>00030112-00030115</t>
  </si>
  <si>
    <t>00021373-00021504</t>
  </si>
  <si>
    <t>00011433-00011512</t>
  </si>
  <si>
    <t>00158886-00159059</t>
  </si>
  <si>
    <t>1173</t>
  </si>
  <si>
    <t>00159060</t>
  </si>
  <si>
    <t>MAQIKEL CARRILLO</t>
  </si>
  <si>
    <t xml:space="preserve">V185375069 </t>
  </si>
  <si>
    <t>00159061-00159101</t>
  </si>
  <si>
    <t>00039512-00039550</t>
  </si>
  <si>
    <t>00020405</t>
  </si>
  <si>
    <t>EDWAR PEREZ</t>
  </si>
  <si>
    <t>V19310024</t>
  </si>
  <si>
    <t>00020348-00020404</t>
  </si>
  <si>
    <t>00020406-00020467</t>
  </si>
  <si>
    <t>00021989</t>
  </si>
  <si>
    <t>00021990-00022025</t>
  </si>
  <si>
    <t>00022026</t>
  </si>
  <si>
    <t>INVERSIONES JERGLZ</t>
  </si>
  <si>
    <t>J132524200</t>
  </si>
  <si>
    <t>00022027-00022081</t>
  </si>
  <si>
    <t>00151576-00151604</t>
  </si>
  <si>
    <t>00151605</t>
  </si>
  <si>
    <t>RICHATD DAWO</t>
  </si>
  <si>
    <t xml:space="preserve">V152058888 </t>
  </si>
  <si>
    <t>00151606-00151728</t>
  </si>
  <si>
    <t>00029442-00029537</t>
  </si>
  <si>
    <t>00019236</t>
  </si>
  <si>
    <t>04-02-2022</t>
  </si>
  <si>
    <t>EMMA RAMIREZ</t>
  </si>
  <si>
    <t>V8797228</t>
  </si>
  <si>
    <t>00007767</t>
  </si>
  <si>
    <t>LUIS GOMEZ</t>
  </si>
  <si>
    <t>V14275515</t>
  </si>
  <si>
    <t>00007768</t>
  </si>
  <si>
    <t>00007769-00007784</t>
  </si>
  <si>
    <t>00007785-00007827</t>
  </si>
  <si>
    <t>00007828</t>
  </si>
  <si>
    <t xml:space="preserve">J-500407173 </t>
  </si>
  <si>
    <t>00007829-00007852</t>
  </si>
  <si>
    <t>00007853</t>
  </si>
  <si>
    <t>00007854-00007903</t>
  </si>
  <si>
    <t>1955-1955</t>
  </si>
  <si>
    <t>00173583-00173674</t>
  </si>
  <si>
    <t>00034154-00034236</t>
  </si>
  <si>
    <t>00034228</t>
  </si>
  <si>
    <t>07-02-2022</t>
  </si>
  <si>
    <t>JHONATAN LOPEZ</t>
  </si>
  <si>
    <t>V29632879</t>
  </si>
  <si>
    <t>0230</t>
  </si>
  <si>
    <t>00024866-00024962</t>
  </si>
  <si>
    <t>00000065</t>
  </si>
  <si>
    <t>00024913</t>
  </si>
  <si>
    <t>7/2/2022</t>
  </si>
  <si>
    <t>LUIS CARBAJAL</t>
  </si>
  <si>
    <t>V6113860</t>
  </si>
  <si>
    <t>00000066</t>
  </si>
  <si>
    <t>00024916</t>
  </si>
  <si>
    <t>ROBERT VILLAZANA</t>
  </si>
  <si>
    <t>18264241</t>
  </si>
  <si>
    <t>00019337-00019353</t>
  </si>
  <si>
    <t>00019354</t>
  </si>
  <si>
    <t>INTERAMERICANAS FRUTAS</t>
  </si>
  <si>
    <t>J308070513</t>
  </si>
  <si>
    <t>00019355-00019357</t>
  </si>
  <si>
    <t>00010317-00010357</t>
  </si>
  <si>
    <t>00010358</t>
  </si>
  <si>
    <t>SAN MARTIN</t>
  </si>
  <si>
    <t>J303841414</t>
  </si>
  <si>
    <t>00010359-00010409</t>
  </si>
  <si>
    <t>00012108-00012127</t>
  </si>
  <si>
    <t>0342-0342</t>
  </si>
  <si>
    <t>00004443-00004449</t>
  </si>
  <si>
    <t>00006608-00006662</t>
  </si>
  <si>
    <t>00006663</t>
  </si>
  <si>
    <t>OH SI SALUD C.A.</t>
  </si>
  <si>
    <t>J411514403</t>
  </si>
  <si>
    <t>00006770-00006788</t>
  </si>
  <si>
    <t>1607</t>
  </si>
  <si>
    <t>92605-92628</t>
  </si>
  <si>
    <t>1045-1045</t>
  </si>
  <si>
    <t>00142946-00142956</t>
  </si>
  <si>
    <t>1045</t>
  </si>
  <si>
    <t>00142957</t>
  </si>
  <si>
    <t>00142958-00142989</t>
  </si>
  <si>
    <t>00142990</t>
  </si>
  <si>
    <t>S/N</t>
  </si>
  <si>
    <t xml:space="preserve">V403101310 </t>
  </si>
  <si>
    <t>00142991-00143039</t>
  </si>
  <si>
    <t>0282</t>
  </si>
  <si>
    <t>00040519-00040539</t>
  </si>
  <si>
    <t>00040540</t>
  </si>
  <si>
    <t>SERVICIO FUNERARIO CARRIZAL C.A</t>
  </si>
  <si>
    <t>J-30334748-7</t>
  </si>
  <si>
    <t>00040541</t>
  </si>
  <si>
    <t>RAFAEL TALY</t>
  </si>
  <si>
    <t xml:space="preserve">V25595889 </t>
  </si>
  <si>
    <t>00040512</t>
  </si>
  <si>
    <t>JOSE CORREA</t>
  </si>
  <si>
    <t>V17588594</t>
  </si>
  <si>
    <t>00040513-00040518</t>
  </si>
  <si>
    <t>1800-1800</t>
  </si>
  <si>
    <t>81584-81670</t>
  </si>
  <si>
    <t>00099278</t>
  </si>
  <si>
    <t>?CLIENTE CO0</t>
  </si>
  <si>
    <t>V1</t>
  </si>
  <si>
    <t>00046228-00046297</t>
  </si>
  <si>
    <t>00046298</t>
  </si>
  <si>
    <t>MERCANTIL KAFTA SRL</t>
  </si>
  <si>
    <t xml:space="preserve"> J002769572</t>
  </si>
  <si>
    <t>00046299-00046302</t>
  </si>
  <si>
    <t>0156-0156</t>
  </si>
  <si>
    <t>00018862-00018933</t>
  </si>
  <si>
    <t>00018934</t>
  </si>
  <si>
    <t>J315241188</t>
  </si>
  <si>
    <t>00018935-00018961</t>
  </si>
  <si>
    <t>50625-50678</t>
  </si>
  <si>
    <t>50679</t>
  </si>
  <si>
    <t>CONJUNTO RESIDENCIAL LA QUINTA</t>
  </si>
  <si>
    <t>J412111612</t>
  </si>
  <si>
    <t>50680-50742</t>
  </si>
  <si>
    <t>0346</t>
  </si>
  <si>
    <t>00005011-00005115</t>
  </si>
  <si>
    <t>00030116</t>
  </si>
  <si>
    <t>IRENE OLIVIERI</t>
  </si>
  <si>
    <t>V18266591</t>
  </si>
  <si>
    <t>00030117</t>
  </si>
  <si>
    <t>CORPORACION LE NOTRE C.A</t>
  </si>
  <si>
    <t xml:space="preserve"> J317391004</t>
  </si>
  <si>
    <t>00030118-00030179</t>
  </si>
  <si>
    <t>00021505-00021650</t>
  </si>
  <si>
    <t>00011513-00011560</t>
  </si>
  <si>
    <t>00011561</t>
  </si>
  <si>
    <t>V26226357-6</t>
  </si>
  <si>
    <t>00011562-00011617</t>
  </si>
  <si>
    <t>00000036</t>
  </si>
  <si>
    <t>00011521</t>
  </si>
  <si>
    <t>8/2/2022</t>
  </si>
  <si>
    <t>ORLANDO MEDINA</t>
  </si>
  <si>
    <t>V28448243</t>
  </si>
  <si>
    <t>00159102-00159296</t>
  </si>
  <si>
    <t>00039551-00039627</t>
  </si>
  <si>
    <t>00020468-00020515</t>
  </si>
  <si>
    <t>00020516</t>
  </si>
  <si>
    <t>00020517-00020609</t>
  </si>
  <si>
    <t>00020610</t>
  </si>
  <si>
    <t>00020611</t>
  </si>
  <si>
    <t>MIREYA MANZO</t>
  </si>
  <si>
    <t>V6464560</t>
  </si>
  <si>
    <t>00022082-00022108</t>
  </si>
  <si>
    <t>00022109</t>
  </si>
  <si>
    <t>00022110-00022189</t>
  </si>
  <si>
    <t>00151729-00151887</t>
  </si>
  <si>
    <t>00029538-00029574</t>
  </si>
  <si>
    <t>0087-0088</t>
  </si>
  <si>
    <t>00007904-00007908</t>
  </si>
  <si>
    <t>00007909</t>
  </si>
  <si>
    <t>00007910-00007958</t>
  </si>
  <si>
    <t>1956-1956</t>
  </si>
  <si>
    <t>00173675-00173736</t>
  </si>
  <si>
    <t>00173737</t>
  </si>
  <si>
    <t>ROSES CAKE</t>
  </si>
  <si>
    <t xml:space="preserve">J-501549028 </t>
  </si>
  <si>
    <t>00034237-00034248</t>
  </si>
  <si>
    <t>00034249</t>
  </si>
  <si>
    <t>00034250-00034288</t>
  </si>
  <si>
    <t>0231</t>
  </si>
  <si>
    <t>00024963-00024997</t>
  </si>
  <si>
    <t>00024998</t>
  </si>
  <si>
    <t>00024999-00025052</t>
  </si>
  <si>
    <t>00025053</t>
  </si>
  <si>
    <t>00025054-00025083</t>
  </si>
  <si>
    <t>00000067</t>
  </si>
  <si>
    <t>00024963</t>
  </si>
  <si>
    <t>00019358-00019386</t>
  </si>
  <si>
    <t>00010410-00010492</t>
  </si>
  <si>
    <t>00010493</t>
  </si>
  <si>
    <t>00010494-00010510</t>
  </si>
  <si>
    <t>00012128-00012189</t>
  </si>
  <si>
    <t>00012190</t>
  </si>
  <si>
    <t>V15758471-1</t>
  </si>
  <si>
    <t>00012191-00012216</t>
  </si>
  <si>
    <t>00000022</t>
  </si>
  <si>
    <t>00040423</t>
  </si>
  <si>
    <t>LUIS HERNADEZ</t>
  </si>
  <si>
    <t>V4848329</t>
  </si>
  <si>
    <t>0343-0343</t>
  </si>
  <si>
    <t>00004450-00004459</t>
  </si>
  <si>
    <t>00006664-00006676</t>
  </si>
  <si>
    <t>1608</t>
  </si>
  <si>
    <t>92628</t>
  </si>
  <si>
    <t>1046-1046</t>
  </si>
  <si>
    <t>00143040-00143077</t>
  </si>
  <si>
    <t>1046</t>
  </si>
  <si>
    <t>00143078</t>
  </si>
  <si>
    <t>DARWIN</t>
  </si>
  <si>
    <t xml:space="preserve">V412654594 </t>
  </si>
  <si>
    <t>00143079-00143217</t>
  </si>
  <si>
    <t>0283</t>
  </si>
  <si>
    <t>00040542</t>
  </si>
  <si>
    <t>BEATRIS DELGADO</t>
  </si>
  <si>
    <t>V6058075</t>
  </si>
  <si>
    <t>00040543-00040545</t>
  </si>
  <si>
    <t>1801-1801</t>
  </si>
  <si>
    <t>81671-81717</t>
  </si>
  <si>
    <t>00046303-00046371</t>
  </si>
  <si>
    <t>00046372</t>
  </si>
  <si>
    <t>00046373-00046387</t>
  </si>
  <si>
    <t>0157-0157</t>
  </si>
  <si>
    <t>00018962-00019036</t>
  </si>
  <si>
    <t>00019037</t>
  </si>
  <si>
    <t>00019038-00019078</t>
  </si>
  <si>
    <t>001508</t>
  </si>
  <si>
    <t>J-40987312-9</t>
  </si>
  <si>
    <t>00150801-00150809</t>
  </si>
  <si>
    <t>50743000-50763000</t>
  </si>
  <si>
    <t>50764000</t>
  </si>
  <si>
    <t>50765000-00150799</t>
  </si>
  <si>
    <t>00002058</t>
  </si>
  <si>
    <t>00002059-00002064</t>
  </si>
  <si>
    <t>0347</t>
  </si>
  <si>
    <t>00005116-00005216</t>
  </si>
  <si>
    <t>00005216</t>
  </si>
  <si>
    <t>00030180-00030203</t>
  </si>
  <si>
    <t>00021651-00021778</t>
  </si>
  <si>
    <t>00011618-00011698</t>
  </si>
  <si>
    <t>00159297-00159443</t>
  </si>
  <si>
    <t>00159379</t>
  </si>
  <si>
    <t>9/2/2022</t>
  </si>
  <si>
    <t>00039628-00039636</t>
  </si>
  <si>
    <t>00039637</t>
  </si>
  <si>
    <t>00039638-00039685</t>
  </si>
  <si>
    <t>00045969</t>
  </si>
  <si>
    <t>DANIEL BELANDRIA</t>
  </si>
  <si>
    <t>V18256728</t>
  </si>
  <si>
    <t>190700843</t>
  </si>
  <si>
    <t>DANIEL SILVA</t>
  </si>
  <si>
    <t>V12416589</t>
  </si>
  <si>
    <t>00020612-00020683</t>
  </si>
  <si>
    <t>00020685-00020761</t>
  </si>
  <si>
    <t>00022190</t>
  </si>
  <si>
    <t>00022191-00022323</t>
  </si>
  <si>
    <t>00151888-00152052</t>
  </si>
  <si>
    <t>00029575-00029650</t>
  </si>
  <si>
    <t>00007959-00008082</t>
  </si>
  <si>
    <t>00008083</t>
  </si>
  <si>
    <t xml:space="preserve">J-409821315 </t>
  </si>
  <si>
    <t>00008084-00008102</t>
  </si>
  <si>
    <t>1957-1957</t>
  </si>
  <si>
    <t>00173738-00173781</t>
  </si>
  <si>
    <t>00034289-00034329</t>
  </si>
  <si>
    <t>0232</t>
  </si>
  <si>
    <t>00025084-00025110</t>
  </si>
  <si>
    <t>00025111</t>
  </si>
  <si>
    <t>J315792265</t>
  </si>
  <si>
    <t>00025112-00025120</t>
  </si>
  <si>
    <t>00025121</t>
  </si>
  <si>
    <t>00025122-00025131</t>
  </si>
  <si>
    <t>00025132</t>
  </si>
  <si>
    <t>00025133-00025188</t>
  </si>
  <si>
    <t>00019387-00019426</t>
  </si>
  <si>
    <t>00019427</t>
  </si>
  <si>
    <t>00019428-00019450</t>
  </si>
  <si>
    <t>00010511-00010585</t>
  </si>
  <si>
    <t>00012217-00012237</t>
  </si>
  <si>
    <t>0344-0344</t>
  </si>
  <si>
    <t>00004460-00004467</t>
  </si>
  <si>
    <t>00006677-00006701</t>
  </si>
  <si>
    <t>00006702</t>
  </si>
  <si>
    <t xml:space="preserve">J31524118-8 </t>
  </si>
  <si>
    <t>00006703</t>
  </si>
  <si>
    <t>JACKSON ARIAS</t>
  </si>
  <si>
    <t>V16129691</t>
  </si>
  <si>
    <t>00006789-00006814</t>
  </si>
  <si>
    <t>1609</t>
  </si>
  <si>
    <t>1047-1047</t>
  </si>
  <si>
    <t>00143218-00143273</t>
  </si>
  <si>
    <t>1047</t>
  </si>
  <si>
    <t>00143274</t>
  </si>
  <si>
    <t>YENNY GAMA</t>
  </si>
  <si>
    <t xml:space="preserve">VV19763258 </t>
  </si>
  <si>
    <t>00143275-00143402</t>
  </si>
  <si>
    <t>0284</t>
  </si>
  <si>
    <t>00040546-00040552</t>
  </si>
  <si>
    <t>00040553-00040554</t>
  </si>
  <si>
    <t>00040555-00040600</t>
  </si>
  <si>
    <t>1802-1802</t>
  </si>
  <si>
    <t>81718-81739</t>
  </si>
  <si>
    <t>00046388-00046459</t>
  </si>
  <si>
    <t>0158-0158</t>
  </si>
  <si>
    <t>00019079-00019224</t>
  </si>
  <si>
    <t>1812</t>
  </si>
  <si>
    <t>00150810-00150851</t>
  </si>
  <si>
    <t>00150852</t>
  </si>
  <si>
    <t>00150853-00150858</t>
  </si>
  <si>
    <t>00150859</t>
  </si>
  <si>
    <t>J-40849263-6</t>
  </si>
  <si>
    <t>00150860</t>
  </si>
  <si>
    <t xml:space="preserve">J-40849263-6 </t>
  </si>
  <si>
    <t>00150861-00150862</t>
  </si>
  <si>
    <t>00150863</t>
  </si>
  <si>
    <t>00150864-00150888</t>
  </si>
  <si>
    <t>00000326</t>
  </si>
  <si>
    <t>10/2/2022</t>
  </si>
  <si>
    <t>JACQUELINE CARRASQUERO</t>
  </si>
  <si>
    <t>V11027048</t>
  </si>
  <si>
    <t>00000327</t>
  </si>
  <si>
    <t>00002065-00002070</t>
  </si>
  <si>
    <t>0348</t>
  </si>
  <si>
    <t>00005217-0005288</t>
  </si>
  <si>
    <t>00030204-00030265</t>
  </si>
  <si>
    <t>00021779-00021892</t>
  </si>
  <si>
    <t>00011699-00011851</t>
  </si>
  <si>
    <t>1176-1177</t>
  </si>
  <si>
    <t>00159444-00159585</t>
  </si>
  <si>
    <t>00039686-00039778</t>
  </si>
  <si>
    <t>00039688</t>
  </si>
  <si>
    <t>10-02-2022</t>
  </si>
  <si>
    <t>CANDIDA CASTRO</t>
  </si>
  <si>
    <t>V3589324</t>
  </si>
  <si>
    <t>003020899</t>
  </si>
  <si>
    <t>JONATHAN RODRIGUEZ</t>
  </si>
  <si>
    <t>V19088841</t>
  </si>
  <si>
    <t>00020762-00020902</t>
  </si>
  <si>
    <t>00020904-00020925</t>
  </si>
  <si>
    <t>00022324-00022343</t>
  </si>
  <si>
    <t>00022344</t>
  </si>
  <si>
    <t>LUIS DIAZ</t>
  </si>
  <si>
    <t xml:space="preserve">V159144972 </t>
  </si>
  <si>
    <t>00022345-00022356</t>
  </si>
  <si>
    <t>00152053-00152091</t>
  </si>
  <si>
    <t>00152092</t>
  </si>
  <si>
    <t>V403101310</t>
  </si>
  <si>
    <t>00152093-00152114</t>
  </si>
  <si>
    <t>00152115</t>
  </si>
  <si>
    <t>XIMENES</t>
  </si>
  <si>
    <t>V121455737</t>
  </si>
  <si>
    <t>00152116-00152193</t>
  </si>
  <si>
    <t>00029651-00029684</t>
  </si>
  <si>
    <t>00008103-00008253</t>
  </si>
  <si>
    <t>1958-1958</t>
  </si>
  <si>
    <t>00173782-00173844</t>
  </si>
  <si>
    <t>00034330-00034378</t>
  </si>
  <si>
    <t>0233</t>
  </si>
  <si>
    <t>00025189-00025215</t>
  </si>
  <si>
    <t>00025216</t>
  </si>
  <si>
    <t>00025217-00025276</t>
  </si>
  <si>
    <t>00000068</t>
  </si>
  <si>
    <t>00025253</t>
  </si>
  <si>
    <t>EDUIN RODRIGUEZ</t>
  </si>
  <si>
    <t xml:space="preserve">V14674457 </t>
  </si>
  <si>
    <t>00019451-00019487</t>
  </si>
  <si>
    <t>00010586-00010672</t>
  </si>
  <si>
    <t>00012238-00012274</t>
  </si>
  <si>
    <t>00012275</t>
  </si>
  <si>
    <t>00012276-00012310</t>
  </si>
  <si>
    <t>0345-0345</t>
  </si>
  <si>
    <t>00004468-00004482</t>
  </si>
  <si>
    <t>00006815-00006854</t>
  </si>
  <si>
    <t>00006855</t>
  </si>
  <si>
    <t>00006856-00006858</t>
  </si>
  <si>
    <t>1610</t>
  </si>
  <si>
    <t>1048-1048</t>
  </si>
  <si>
    <t>00143403-00143594</t>
  </si>
  <si>
    <t>0285</t>
  </si>
  <si>
    <t>00040601-00040614</t>
  </si>
  <si>
    <t>00040615-00040637</t>
  </si>
  <si>
    <t>00040638-00040641</t>
  </si>
  <si>
    <t>00040642-00040643</t>
  </si>
  <si>
    <t>00040644-00040646</t>
  </si>
  <si>
    <t>00046460-00046479</t>
  </si>
  <si>
    <t>00046480</t>
  </si>
  <si>
    <t>00046481-00046518</t>
  </si>
  <si>
    <t>0159-0159</t>
  </si>
  <si>
    <t>00019225-00019315</t>
  </si>
  <si>
    <t>1813</t>
  </si>
  <si>
    <t>00150889-00150910</t>
  </si>
  <si>
    <t>00150911</t>
  </si>
  <si>
    <t>00150912-00150953</t>
  </si>
  <si>
    <t>00005288</t>
  </si>
  <si>
    <t>00030266-00030333</t>
  </si>
  <si>
    <t>00030266</t>
  </si>
  <si>
    <t>11-02-2022</t>
  </si>
  <si>
    <t>MIGUEL SALAZAR</t>
  </si>
  <si>
    <t>V14579053</t>
  </si>
  <si>
    <t>00021893-00022102</t>
  </si>
  <si>
    <t>00011852-00011853</t>
  </si>
  <si>
    <t>00011854</t>
  </si>
  <si>
    <t>UNETRANS</t>
  </si>
  <si>
    <t>G200161183</t>
  </si>
  <si>
    <t>00011855-00011865</t>
  </si>
  <si>
    <t>00011866</t>
  </si>
  <si>
    <t>00011867-00011942</t>
  </si>
  <si>
    <t>00000037</t>
  </si>
  <si>
    <t>00011887</t>
  </si>
  <si>
    <t>11/2/2022</t>
  </si>
  <si>
    <t>LUIS CALLES</t>
  </si>
  <si>
    <t>V6868769</t>
  </si>
  <si>
    <t>00159586-00159721</t>
  </si>
  <si>
    <t>1178</t>
  </si>
  <si>
    <t>00159722</t>
  </si>
  <si>
    <t>00159723-00159812</t>
  </si>
  <si>
    <t>00159617</t>
  </si>
  <si>
    <t>ADRIANA BLANCO</t>
  </si>
  <si>
    <t xml:space="preserve">V14775751 </t>
  </si>
  <si>
    <t>00039779-00039787</t>
  </si>
  <si>
    <t>00039788-00039816</t>
  </si>
  <si>
    <t>00000130</t>
  </si>
  <si>
    <t>00039803</t>
  </si>
  <si>
    <t>CLARA RODRIGUEZ</t>
  </si>
  <si>
    <t>V6285073</t>
  </si>
  <si>
    <t>00020926-00021124</t>
  </si>
  <si>
    <t>00022357-00022473</t>
  </si>
  <si>
    <t>00000052</t>
  </si>
  <si>
    <t>00022415</t>
  </si>
  <si>
    <t>XIOMARA DOS SANTOS</t>
  </si>
  <si>
    <t>V18538420</t>
  </si>
  <si>
    <t>00152194-00152300</t>
  </si>
  <si>
    <t>00029685-00029732</t>
  </si>
  <si>
    <t>00029733</t>
  </si>
  <si>
    <t>00029734-00029762</t>
  </si>
  <si>
    <t>00008254-00008395</t>
  </si>
  <si>
    <t>1959-1959</t>
  </si>
  <si>
    <t>00173845-00173912</t>
  </si>
  <si>
    <t>00173913</t>
  </si>
  <si>
    <t>00173914-00173928</t>
  </si>
  <si>
    <t>00034379-00034410</t>
  </si>
  <si>
    <t>0234</t>
  </si>
  <si>
    <t>00025277-00025362</t>
  </si>
  <si>
    <t>00000069</t>
  </si>
  <si>
    <t>00025361</t>
  </si>
  <si>
    <t>MARTA QUINTANA</t>
  </si>
  <si>
    <t xml:space="preserve">V8681774 </t>
  </si>
  <si>
    <t>00019488-00019534</t>
  </si>
  <si>
    <t>00019535</t>
  </si>
  <si>
    <t>00019536-00019544</t>
  </si>
  <si>
    <t>00019492</t>
  </si>
  <si>
    <t>LEONARDO PLANAS</t>
  </si>
  <si>
    <t>V10279939</t>
  </si>
  <si>
    <t>00010673-00010696</t>
  </si>
  <si>
    <t>00010697</t>
  </si>
  <si>
    <t>00010698-00010729</t>
  </si>
  <si>
    <t>00010730</t>
  </si>
  <si>
    <t>J31159165-6</t>
  </si>
  <si>
    <t>00010731</t>
  </si>
  <si>
    <t>00010732-00010748</t>
  </si>
  <si>
    <t>0163</t>
  </si>
  <si>
    <t>00012311-00012379</t>
  </si>
  <si>
    <t>0346-0346</t>
  </si>
  <si>
    <t>00004483-00004493</t>
  </si>
  <si>
    <t>0096-0097</t>
  </si>
  <si>
    <t>00006704-00006753</t>
  </si>
  <si>
    <t>00006859-00006866</t>
  </si>
  <si>
    <t>1611</t>
  </si>
  <si>
    <t>92629-92657</t>
  </si>
  <si>
    <t>1049-1049</t>
  </si>
  <si>
    <t>00143595-00143761</t>
  </si>
  <si>
    <t>0286</t>
  </si>
  <si>
    <t>00040647-00040649</t>
  </si>
  <si>
    <t>00040650-00040651</t>
  </si>
  <si>
    <t>00040652-00040674</t>
  </si>
  <si>
    <t>1803-1803</t>
  </si>
  <si>
    <t>81740-81790</t>
  </si>
  <si>
    <t>1969-1970</t>
  </si>
  <si>
    <t>00099279-00099306</t>
  </si>
  <si>
    <t>00046519-00046542</t>
  </si>
  <si>
    <t>00046543</t>
  </si>
  <si>
    <t>BAR RESTAURANT CAMEJO S.R.L</t>
  </si>
  <si>
    <t>J000751978</t>
  </si>
  <si>
    <t>00046544-00046569</t>
  </si>
  <si>
    <t>0160-0160</t>
  </si>
  <si>
    <t>00019316-00019438</t>
  </si>
  <si>
    <t>1814</t>
  </si>
  <si>
    <t>00150955-00151022</t>
  </si>
  <si>
    <t>00151023</t>
  </si>
  <si>
    <t>00151024-00151044</t>
  </si>
  <si>
    <t>00002071-00002081</t>
  </si>
  <si>
    <t>0349</t>
  </si>
  <si>
    <t>0005289-0005340</t>
  </si>
  <si>
    <t>00005340</t>
  </si>
  <si>
    <t>00030334-00030446</t>
  </si>
  <si>
    <t>00022103-00022332</t>
  </si>
  <si>
    <t>00011943-00012048</t>
  </si>
  <si>
    <t>1179-1179</t>
  </si>
  <si>
    <t>00159813-00160002</t>
  </si>
  <si>
    <t>00039817-00039831</t>
  </si>
  <si>
    <t>00039832</t>
  </si>
  <si>
    <t>00039833-00039843</t>
  </si>
  <si>
    <t>003021197</t>
  </si>
  <si>
    <t>JOSUE BARRIOS</t>
  </si>
  <si>
    <t>V21404156</t>
  </si>
  <si>
    <t>00021128-00021200</t>
  </si>
  <si>
    <t>00021203-00021280</t>
  </si>
  <si>
    <t>00022474-00022478</t>
  </si>
  <si>
    <t>00022479</t>
  </si>
  <si>
    <t>00022480-00022592</t>
  </si>
  <si>
    <t>00152301-00152473</t>
  </si>
  <si>
    <t>00029764-00029766</t>
  </si>
  <si>
    <t>0725</t>
  </si>
  <si>
    <t>00029767</t>
  </si>
  <si>
    <t>00029768-00029792</t>
  </si>
  <si>
    <t>00029793</t>
  </si>
  <si>
    <t>00029794-00029811</t>
  </si>
  <si>
    <t>00008396-00008538</t>
  </si>
  <si>
    <t>00173929</t>
  </si>
  <si>
    <t>1960-1960</t>
  </si>
  <si>
    <t>00173930-00174052</t>
  </si>
  <si>
    <t>00034411-00034440</t>
  </si>
  <si>
    <t>0235</t>
  </si>
  <si>
    <t>00025363-00025456</t>
  </si>
  <si>
    <t>00025457</t>
  </si>
  <si>
    <t>00025458-00025491</t>
  </si>
  <si>
    <t>00019545-00019609</t>
  </si>
  <si>
    <t>00010749-00010855</t>
  </si>
  <si>
    <t>00012380-00012396</t>
  </si>
  <si>
    <t>00012397</t>
  </si>
  <si>
    <t>00012398-00012488</t>
  </si>
  <si>
    <t>00000023</t>
  </si>
  <si>
    <t>00012403</t>
  </si>
  <si>
    <t>12/2/2022</t>
  </si>
  <si>
    <t>CARLOS DOMIGUEZ</t>
  </si>
  <si>
    <t>V4167741</t>
  </si>
  <si>
    <t>0347-0347</t>
  </si>
  <si>
    <t>00004494-00004501</t>
  </si>
  <si>
    <t>00006754-00006810</t>
  </si>
  <si>
    <t>00006867-00006907</t>
  </si>
  <si>
    <t>1612</t>
  </si>
  <si>
    <t>92658-92715</t>
  </si>
  <si>
    <t>1050-1050</t>
  </si>
  <si>
    <t>00143763-00143933</t>
  </si>
  <si>
    <t>1050</t>
  </si>
  <si>
    <t>00143844</t>
  </si>
  <si>
    <t>LUIS NUÑES</t>
  </si>
  <si>
    <t xml:space="preserve">V16923353 </t>
  </si>
  <si>
    <t>0287</t>
  </si>
  <si>
    <t>00040675-00040696</t>
  </si>
  <si>
    <t>00040697</t>
  </si>
  <si>
    <t>GREGORIA AYESTERAN</t>
  </si>
  <si>
    <t>V4841488</t>
  </si>
  <si>
    <t>00040698</t>
  </si>
  <si>
    <t>JUAN GARCIA</t>
  </si>
  <si>
    <t>V26296022</t>
  </si>
  <si>
    <t>00040699-00040711</t>
  </si>
  <si>
    <t>00040710</t>
  </si>
  <si>
    <t>MARINE HERNANDEZ</t>
  </si>
  <si>
    <t>V20114252</t>
  </si>
  <si>
    <t>00040712</t>
  </si>
  <si>
    <t>MARIO MUJICA</t>
  </si>
  <si>
    <t>V13163347</t>
  </si>
  <si>
    <t>00040713-00040717</t>
  </si>
  <si>
    <t>00040718</t>
  </si>
  <si>
    <t>REINALDO SISILIANI</t>
  </si>
  <si>
    <t>V28148927</t>
  </si>
  <si>
    <t>00040719</t>
  </si>
  <si>
    <t>NATALY DE LOBO</t>
  </si>
  <si>
    <t>V13233034</t>
  </si>
  <si>
    <t>00040720-00040721</t>
  </si>
  <si>
    <t>00040722-00040729</t>
  </si>
  <si>
    <t>1804-1804</t>
  </si>
  <si>
    <t>81791-81895</t>
  </si>
  <si>
    <t>00099307-00099378</t>
  </si>
  <si>
    <t>00046570-00046613</t>
  </si>
  <si>
    <t>00046614</t>
  </si>
  <si>
    <t>MEGASERVI 3R.C.A</t>
  </si>
  <si>
    <t>J412341880</t>
  </si>
  <si>
    <t>00046615-00046663</t>
  </si>
  <si>
    <t>0161-0161</t>
  </si>
  <si>
    <t>00019439-00019563</t>
  </si>
  <si>
    <t>00151045-00151094</t>
  </si>
  <si>
    <t>00151095</t>
  </si>
  <si>
    <t xml:space="preserve">J-408492636 </t>
  </si>
  <si>
    <t>00151096</t>
  </si>
  <si>
    <t>CAROLAIN MENDOZA</t>
  </si>
  <si>
    <t>V20604903</t>
  </si>
  <si>
    <t>00002082-00002100</t>
  </si>
  <si>
    <t>0350</t>
  </si>
  <si>
    <t>00005340-00005375</t>
  </si>
  <si>
    <t>00030447-00030488</t>
  </si>
  <si>
    <t>00030489</t>
  </si>
  <si>
    <t>00030490-00030513</t>
  </si>
  <si>
    <t>00030514</t>
  </si>
  <si>
    <t>00030515-00030525</t>
  </si>
  <si>
    <t>00022333-00022543</t>
  </si>
  <si>
    <t>00012049-00012157</t>
  </si>
  <si>
    <t>1180-1180</t>
  </si>
  <si>
    <t>00160003-00160117</t>
  </si>
  <si>
    <t>1180</t>
  </si>
  <si>
    <t>00160118</t>
  </si>
  <si>
    <t>J</t>
  </si>
  <si>
    <t xml:space="preserve">J400589738 </t>
  </si>
  <si>
    <t>00160119-00160130</t>
  </si>
  <si>
    <t>00039844-00039865</t>
  </si>
  <si>
    <t>00039866</t>
  </si>
  <si>
    <t>00039867-00039895</t>
  </si>
  <si>
    <t>003021369</t>
  </si>
  <si>
    <t>YURAIMA MARCANO</t>
  </si>
  <si>
    <t>V13223246</t>
  </si>
  <si>
    <t>00021281-00021372</t>
  </si>
  <si>
    <t>00021374-00021456</t>
  </si>
  <si>
    <t>00021434</t>
  </si>
  <si>
    <t>13/2/2022</t>
  </si>
  <si>
    <t>KAREN ALAMO</t>
  </si>
  <si>
    <t>V20745231</t>
  </si>
  <si>
    <t>00022593-00022696</t>
  </si>
  <si>
    <t>00152474-00152681</t>
  </si>
  <si>
    <t>1163</t>
  </si>
  <si>
    <t>00152640</t>
  </si>
  <si>
    <t>LUZ OROPEZA</t>
  </si>
  <si>
    <t xml:space="preserve">V21467895 </t>
  </si>
  <si>
    <t>00029812-00029855</t>
  </si>
  <si>
    <t>00008539-00008559</t>
  </si>
  <si>
    <t>00008560</t>
  </si>
  <si>
    <t>INVERSIONES LA CABAÑA</t>
  </si>
  <si>
    <t>V412815105</t>
  </si>
  <si>
    <t>00008561-00008663</t>
  </si>
  <si>
    <t>1961-1961</t>
  </si>
  <si>
    <t>00174053-00174129</t>
  </si>
  <si>
    <t>00174112</t>
  </si>
  <si>
    <t>MARIA ROJAS</t>
  </si>
  <si>
    <t xml:space="preserve">V10263134 </t>
  </si>
  <si>
    <t>0716-0717</t>
  </si>
  <si>
    <t>00034441-00034483</t>
  </si>
  <si>
    <t>0236</t>
  </si>
  <si>
    <t>00025492-00025547</t>
  </si>
  <si>
    <t>00025548</t>
  </si>
  <si>
    <t>00025549-00025583</t>
  </si>
  <si>
    <t>00019610-00019649</t>
  </si>
  <si>
    <t>00010856-00010981</t>
  </si>
  <si>
    <t>00010915</t>
  </si>
  <si>
    <t>YURIS LUGO</t>
  </si>
  <si>
    <t>V22666112</t>
  </si>
  <si>
    <t>0165</t>
  </si>
  <si>
    <t>00012489-00012528</t>
  </si>
  <si>
    <t>00012529</t>
  </si>
  <si>
    <t>00012530-00012593</t>
  </si>
  <si>
    <t>0348-0348</t>
  </si>
  <si>
    <t>00004502-00004509</t>
  </si>
  <si>
    <t>00006811-00006830</t>
  </si>
  <si>
    <t>00006831</t>
  </si>
  <si>
    <t>00006832</t>
  </si>
  <si>
    <t>00006833-00006841</t>
  </si>
  <si>
    <t>00006842</t>
  </si>
  <si>
    <t>J-411514403</t>
  </si>
  <si>
    <t>00006843-00006902</t>
  </si>
  <si>
    <t>00006908-00006965</t>
  </si>
  <si>
    <t>00006966</t>
  </si>
  <si>
    <t>00006967-00007002</t>
  </si>
  <si>
    <t>1613</t>
  </si>
  <si>
    <t>92716-92795</t>
  </si>
  <si>
    <t>1051-1051</t>
  </si>
  <si>
    <t>00143934-00144022</t>
  </si>
  <si>
    <t>1051</t>
  </si>
  <si>
    <t>00144023</t>
  </si>
  <si>
    <t>EDUARDO MENA</t>
  </si>
  <si>
    <t xml:space="preserve">V680052515 </t>
  </si>
  <si>
    <t>00144024-00144080</t>
  </si>
  <si>
    <t>0288</t>
  </si>
  <si>
    <t>00040730-00040731</t>
  </si>
  <si>
    <t>00040732-00040737</t>
  </si>
  <si>
    <t>00040738-00040749</t>
  </si>
  <si>
    <t>00040750-00040752</t>
  </si>
  <si>
    <t>00040753</t>
  </si>
  <si>
    <t>VLADIMIR A</t>
  </si>
  <si>
    <t>V17980132</t>
  </si>
  <si>
    <t>00040754-00040759</t>
  </si>
  <si>
    <t>00040760-00040761</t>
  </si>
  <si>
    <t>1805-1805</t>
  </si>
  <si>
    <t>81896-81976</t>
  </si>
  <si>
    <t>00099379-00099407</t>
  </si>
  <si>
    <t>00046664-00046679</t>
  </si>
  <si>
    <t>00046680</t>
  </si>
  <si>
    <t>00046681-00046732</t>
  </si>
  <si>
    <t>0162-0162</t>
  </si>
  <si>
    <t>00019564-00019629</t>
  </si>
  <si>
    <t>1816</t>
  </si>
  <si>
    <t>00151097-00151114</t>
  </si>
  <si>
    <t>00151115</t>
  </si>
  <si>
    <t>00151116-00151146</t>
  </si>
  <si>
    <t>00151147</t>
  </si>
  <si>
    <t>00151148-00151178</t>
  </si>
  <si>
    <t>00151179</t>
  </si>
  <si>
    <t>00151180</t>
  </si>
  <si>
    <t>00151181-00151203</t>
  </si>
  <si>
    <t>00002101-00002131</t>
  </si>
  <si>
    <t>00005376-00005475</t>
  </si>
  <si>
    <t>00030526-00030578</t>
  </si>
  <si>
    <t>00022544-00022613</t>
  </si>
  <si>
    <t>00022614</t>
  </si>
  <si>
    <t>00022615-00022696</t>
  </si>
  <si>
    <t>00012158-00012292</t>
  </si>
  <si>
    <t>1181-1181</t>
  </si>
  <si>
    <t>00160131-00160287</t>
  </si>
  <si>
    <t>00039896-00039983</t>
  </si>
  <si>
    <t>00021457-00021606</t>
  </si>
  <si>
    <t>00022697-00022727</t>
  </si>
  <si>
    <t>00022728</t>
  </si>
  <si>
    <t>CLUB DE CAMPO GUETMT</t>
  </si>
  <si>
    <t xml:space="preserve">J40942481-2 </t>
  </si>
  <si>
    <t>00022729-00022780</t>
  </si>
  <si>
    <t>00022781</t>
  </si>
  <si>
    <t>00022782-00022820</t>
  </si>
  <si>
    <t>00152682-00152825</t>
  </si>
  <si>
    <t>00029856-00029903</t>
  </si>
  <si>
    <t>00029873</t>
  </si>
  <si>
    <t>14-02-2022</t>
  </si>
  <si>
    <t>FERNDO GOMEZ</t>
  </si>
  <si>
    <t>V3248476</t>
  </si>
  <si>
    <t>00008664</t>
  </si>
  <si>
    <t>MOISES GONZALEZ</t>
  </si>
  <si>
    <t>V13704423</t>
  </si>
  <si>
    <t>00008665</t>
  </si>
  <si>
    <t>00008666-00008667</t>
  </si>
  <si>
    <t>00008668</t>
  </si>
  <si>
    <t>00008669-00008694</t>
  </si>
  <si>
    <t>00008695</t>
  </si>
  <si>
    <t>00008696-00008763</t>
  </si>
  <si>
    <t>00008764</t>
  </si>
  <si>
    <t xml:space="preserve">J-501583951 </t>
  </si>
  <si>
    <t>00008765-00008799</t>
  </si>
  <si>
    <t>1962-1962</t>
  </si>
  <si>
    <t>00174130-00174181</t>
  </si>
  <si>
    <t>00174182</t>
  </si>
  <si>
    <t>NATALY LEON</t>
  </si>
  <si>
    <t xml:space="preserve">V408926610 </t>
  </si>
  <si>
    <t>00174183-00174219</t>
  </si>
  <si>
    <t>00034484-00034487</t>
  </si>
  <si>
    <t>00034488</t>
  </si>
  <si>
    <t>00034489-00034521</t>
  </si>
  <si>
    <t>00025584-00025711</t>
  </si>
  <si>
    <t>00025712</t>
  </si>
  <si>
    <t xml:space="preserve">V408492636 </t>
  </si>
  <si>
    <t>892</t>
  </si>
  <si>
    <t>00025713</t>
  </si>
  <si>
    <t>893</t>
  </si>
  <si>
    <t>00019650-00019707</t>
  </si>
  <si>
    <t>894</t>
  </si>
  <si>
    <t>00010982-00011051</t>
  </si>
  <si>
    <t>895</t>
  </si>
  <si>
    <t>00011052</t>
  </si>
  <si>
    <t>896</t>
  </si>
  <si>
    <t>00011053-00011079</t>
  </si>
  <si>
    <t>897</t>
  </si>
  <si>
    <t>00012594-00012645</t>
  </si>
  <si>
    <t>898</t>
  </si>
  <si>
    <t>0349-0349</t>
  </si>
  <si>
    <t>00004510-00004539</t>
  </si>
  <si>
    <t>899</t>
  </si>
  <si>
    <t>00006903-00006935</t>
  </si>
  <si>
    <t>900</t>
  </si>
  <si>
    <t>1052-1052</t>
  </si>
  <si>
    <t>00144081-00144215</t>
  </si>
  <si>
    <t>901</t>
  </si>
  <si>
    <t>0289</t>
  </si>
  <si>
    <t>00040762-00040766</t>
  </si>
  <si>
    <t>902</t>
  </si>
  <si>
    <t>00040767-00040769</t>
  </si>
  <si>
    <t>903</t>
  </si>
  <si>
    <t>00040770-00040778</t>
  </si>
  <si>
    <t>904</t>
  </si>
  <si>
    <t>00040779-00040795</t>
  </si>
  <si>
    <t>905</t>
  </si>
  <si>
    <t>00040794</t>
  </si>
  <si>
    <t>14/2/2022</t>
  </si>
  <si>
    <t>TRIANA NELSON</t>
  </si>
  <si>
    <t>V12394594</t>
  </si>
  <si>
    <t>906</t>
  </si>
  <si>
    <t>00040796-00040810</t>
  </si>
  <si>
    <t>907</t>
  </si>
  <si>
    <t>00040811-00040824</t>
  </si>
  <si>
    <t>908</t>
  </si>
  <si>
    <t>1806-1806</t>
  </si>
  <si>
    <t>81977-82028</t>
  </si>
  <si>
    <t>909</t>
  </si>
  <si>
    <t>00046733-00046755</t>
  </si>
  <si>
    <t>910</t>
  </si>
  <si>
    <t>0733</t>
  </si>
  <si>
    <t>00046756</t>
  </si>
  <si>
    <t>911</t>
  </si>
  <si>
    <t>00046757-00046790</t>
  </si>
  <si>
    <t>912</t>
  </si>
  <si>
    <t>00046791</t>
  </si>
  <si>
    <t>913</t>
  </si>
  <si>
    <t>312171197</t>
  </si>
  <si>
    <t>00019720</t>
  </si>
  <si>
    <t>ALAMO</t>
  </si>
  <si>
    <t>V12159230</t>
  </si>
  <si>
    <t>914</t>
  </si>
  <si>
    <t>0163-0163</t>
  </si>
  <si>
    <t>00019630-00019687</t>
  </si>
  <si>
    <t>915</t>
  </si>
  <si>
    <t>00019688</t>
  </si>
  <si>
    <t>CORRALES</t>
  </si>
  <si>
    <t>V201115875</t>
  </si>
  <si>
    <t>916</t>
  </si>
  <si>
    <t>00019689-00019719</t>
  </si>
  <si>
    <t>917</t>
  </si>
  <si>
    <t>00019721-00019731</t>
  </si>
  <si>
    <t>918</t>
  </si>
  <si>
    <t>1817</t>
  </si>
  <si>
    <t>00151204-00151324</t>
  </si>
  <si>
    <t>919</t>
  </si>
  <si>
    <t>00000328</t>
  </si>
  <si>
    <t>00040767</t>
  </si>
  <si>
    <t>NINISKA COY</t>
  </si>
  <si>
    <t>V7895853</t>
  </si>
  <si>
    <t>920</t>
  </si>
  <si>
    <t>921</t>
  </si>
  <si>
    <t>922</t>
  </si>
  <si>
    <t>0352</t>
  </si>
  <si>
    <t>00005476-00005588</t>
  </si>
  <si>
    <t>923</t>
  </si>
  <si>
    <t>00030579-00030637</t>
  </si>
  <si>
    <t>924</t>
  </si>
  <si>
    <t>00022697-00022863</t>
  </si>
  <si>
    <t>925</t>
  </si>
  <si>
    <t>00012293-00012303</t>
  </si>
  <si>
    <t>926</t>
  </si>
  <si>
    <t>00012304</t>
  </si>
  <si>
    <t>927</t>
  </si>
  <si>
    <t>00012305-00012376</t>
  </si>
  <si>
    <t>928</t>
  </si>
  <si>
    <t>1182-1182</t>
  </si>
  <si>
    <t>00160288-00160290</t>
  </si>
  <si>
    <t>929</t>
  </si>
  <si>
    <t>1182</t>
  </si>
  <si>
    <t>00160291</t>
  </si>
  <si>
    <t>930</t>
  </si>
  <si>
    <t>00160292-00160512</t>
  </si>
  <si>
    <t>931</t>
  </si>
  <si>
    <t>00039984-00040035</t>
  </si>
  <si>
    <t>932</t>
  </si>
  <si>
    <t>00040036</t>
  </si>
  <si>
    <t>933</t>
  </si>
  <si>
    <t>00040037-00040053</t>
  </si>
  <si>
    <t>934</t>
  </si>
  <si>
    <t>00021607-00021777</t>
  </si>
  <si>
    <t>935</t>
  </si>
  <si>
    <t>00022821-00022914</t>
  </si>
  <si>
    <t>936</t>
  </si>
  <si>
    <t>00152826-00152891</t>
  </si>
  <si>
    <t>937</t>
  </si>
  <si>
    <t>1165</t>
  </si>
  <si>
    <t>00152892</t>
  </si>
  <si>
    <t>938</t>
  </si>
  <si>
    <t>00152893-00153018</t>
  </si>
  <si>
    <t>939</t>
  </si>
  <si>
    <t>00029904-00029943</t>
  </si>
  <si>
    <t>940</t>
  </si>
  <si>
    <t>00029944</t>
  </si>
  <si>
    <t>941</t>
  </si>
  <si>
    <t>00029945-00029954</t>
  </si>
  <si>
    <t>942</t>
  </si>
  <si>
    <t>00008800-00008900</t>
  </si>
  <si>
    <t>943</t>
  </si>
  <si>
    <t>1963-1963</t>
  </si>
  <si>
    <t>00174220-00174308</t>
  </si>
  <si>
    <t>944</t>
  </si>
  <si>
    <t>00034522-00034580</t>
  </si>
  <si>
    <t>945</t>
  </si>
  <si>
    <t>00025714-00025726</t>
  </si>
  <si>
    <t>946</t>
  </si>
  <si>
    <t>00025727</t>
  </si>
  <si>
    <t>947</t>
  </si>
  <si>
    <t>00025728-00025820</t>
  </si>
  <si>
    <t>948</t>
  </si>
  <si>
    <t>00000070</t>
  </si>
  <si>
    <t>00025582</t>
  </si>
  <si>
    <t>SICILIANI B DAVID H</t>
  </si>
  <si>
    <t xml:space="preserve">V6963353 </t>
  </si>
  <si>
    <t>949</t>
  </si>
  <si>
    <t>00019708-00019717</t>
  </si>
  <si>
    <t>950</t>
  </si>
  <si>
    <t>00019718</t>
  </si>
  <si>
    <t>951</t>
  </si>
  <si>
    <t>00019719-00019733</t>
  </si>
  <si>
    <t>952</t>
  </si>
  <si>
    <t>0690-0691</t>
  </si>
  <si>
    <t>00019734</t>
  </si>
  <si>
    <t>MANUFACTURAS INPROJAR.CA</t>
  </si>
  <si>
    <t>J297334505</t>
  </si>
  <si>
    <t>953</t>
  </si>
  <si>
    <t>0690-0692</t>
  </si>
  <si>
    <t>00019735-00019768</t>
  </si>
  <si>
    <t>954</t>
  </si>
  <si>
    <t>00011080-00011128</t>
  </si>
  <si>
    <t>955</t>
  </si>
  <si>
    <t>00011129</t>
  </si>
  <si>
    <t>INVERSIONES EL TRONO DE DIOS C.A</t>
  </si>
  <si>
    <t xml:space="preserve">J-401384650 </t>
  </si>
  <si>
    <t>956</t>
  </si>
  <si>
    <t>00011130-00011157</t>
  </si>
  <si>
    <t>957</t>
  </si>
  <si>
    <t>00012646-00012679</t>
  </si>
  <si>
    <t>958</t>
  </si>
  <si>
    <t>0350-0350</t>
  </si>
  <si>
    <t>00004540-00004545</t>
  </si>
  <si>
    <t>959</t>
  </si>
  <si>
    <t>00006936-00006941</t>
  </si>
  <si>
    <t>960</t>
  </si>
  <si>
    <t>00006942</t>
  </si>
  <si>
    <t>MACALLURI CORDOBE</t>
  </si>
  <si>
    <t xml:space="preserve">J-15913927-8 </t>
  </si>
  <si>
    <t>961</t>
  </si>
  <si>
    <t>00006943-00006963</t>
  </si>
  <si>
    <t>962</t>
  </si>
  <si>
    <t>00006964</t>
  </si>
  <si>
    <t>963</t>
  </si>
  <si>
    <t>00006965-00007037</t>
  </si>
  <si>
    <t>964</t>
  </si>
  <si>
    <t>0127-0128</t>
  </si>
  <si>
    <t>00007003-00007032</t>
  </si>
  <si>
    <t>965</t>
  </si>
  <si>
    <t>1614</t>
  </si>
  <si>
    <t>92795</t>
  </si>
  <si>
    <t>966</t>
  </si>
  <si>
    <t>1615</t>
  </si>
  <si>
    <t>967</t>
  </si>
  <si>
    <t>1053-1053</t>
  </si>
  <si>
    <t>00144216-00144366</t>
  </si>
  <si>
    <t>968</t>
  </si>
  <si>
    <t>0290</t>
  </si>
  <si>
    <t>00040825-00040849</t>
  </si>
  <si>
    <t>969</t>
  </si>
  <si>
    <t>00040850-00040852</t>
  </si>
  <si>
    <t>970</t>
  </si>
  <si>
    <t>00040853-00040861</t>
  </si>
  <si>
    <t>971</t>
  </si>
  <si>
    <t>00040862-00040870</t>
  </si>
  <si>
    <t>972</t>
  </si>
  <si>
    <t>00040871-00040872</t>
  </si>
  <si>
    <t>973</t>
  </si>
  <si>
    <t>00040873-00040884</t>
  </si>
  <si>
    <t>974</t>
  </si>
  <si>
    <t>00040885</t>
  </si>
  <si>
    <t>975</t>
  </si>
  <si>
    <t>1807-1807</t>
  </si>
  <si>
    <t>82029-82080</t>
  </si>
  <si>
    <t>976</t>
  </si>
  <si>
    <t>00099408-00099443</t>
  </si>
  <si>
    <t>977</t>
  </si>
  <si>
    <t>00099444</t>
  </si>
  <si>
    <t>978</t>
  </si>
  <si>
    <t>00099445-00099451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</si>
</sst>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2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8" xfId="0" applyNumberFormat="1" applyFont="1" applyFill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4" fontId="3" fillId="7" borderId="8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/>
    <xf numFmtId="4" fontId="3" fillId="2" borderId="11" xfId="0" applyNumberFormat="1" applyFont="1" applyFill="1" applyBorder="1"/>
    <xf numFmtId="4" fontId="3" fillId="2" borderId="15" xfId="0" applyNumberFormat="1" applyFont="1" applyFill="1" applyBorder="1"/>
    <xf numFmtId="4" fontId="3" fillId="2" borderId="12" xfId="0" applyNumberFormat="1" applyFont="1" applyFill="1" applyBorder="1"/>
    <xf numFmtId="4" fontId="3" fillId="2" borderId="11" xfId="0" applyNumberFormat="1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3" fontId="5" fillId="2" borderId="4" xfId="1" applyFont="1" applyFill="1" applyBorder="1"/>
    <xf numFmtId="43" fontId="5" fillId="2" borderId="5" xfId="1" applyFont="1" applyFill="1" applyBorder="1"/>
    <xf numFmtId="43" fontId="5" fillId="5" borderId="4" xfId="1" applyFont="1" applyFill="1" applyBorder="1"/>
    <xf numFmtId="43" fontId="5" fillId="8" borderId="5" xfId="1" applyFont="1" applyFill="1" applyBorder="1"/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8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8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0" fontId="0" fillId="2" borderId="1" xfId="0" applyFill="1" applyBorder="1"/>
    <xf numFmtId="166" fontId="0" fillId="2" borderId="1" xfId="0" applyNumberFormat="1" applyFill="1" applyBorder="1"/>
    <xf numFmtId="14" fontId="0" fillId="2" borderId="1" xfId="0" applyNumberFormat="1" applyFill="1" applyBorder="1" applyAlignment="1">
      <alignment horizontal="center"/>
    </xf>
    <xf numFmtId="43" fontId="17" fillId="15" borderId="0" xfId="1" applyFont="1" applyFill="1"/>
    <xf numFmtId="4" fontId="0" fillId="2" borderId="18" xfId="0" applyNumberFormat="1" applyFill="1" applyBorder="1"/>
    <xf numFmtId="4" fontId="0" fillId="2" borderId="17" xfId="0" applyNumberFormat="1" applyFill="1" applyBorder="1"/>
    <xf numFmtId="4" fontId="0" fillId="0" borderId="0" xfId="0" applyNumberFormat="1"/>
    <xf numFmtId="43" fontId="3" fillId="3" borderId="1" xfId="1" applyFont="1" applyFill="1" applyBorder="1" applyAlignment="1">
      <alignment vertical="center"/>
    </xf>
    <xf numFmtId="0" fontId="15" fillId="13" borderId="18" xfId="0" applyFont="1" applyFill="1" applyBorder="1" applyAlignment="1">
      <alignment horizontal="center" vertical="center" wrapText="1"/>
    </xf>
    <xf numFmtId="0" fontId="15" fillId="13" borderId="17" xfId="0" applyFont="1" applyFill="1" applyBorder="1" applyAlignment="1">
      <alignment horizontal="center" vertical="center" wrapText="1"/>
    </xf>
    <xf numFmtId="4" fontId="0" fillId="2" borderId="13" xfId="0" applyNumberFormat="1" applyFill="1" applyBorder="1" applyAlignment="1">
      <alignment horizontal="center" vertical="center"/>
    </xf>
    <xf numFmtId="4" fontId="0" fillId="2" borderId="14" xfId="0" applyNumberForma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4" fontId="0" fillId="2" borderId="9" xfId="0" applyNumberFormat="1" applyFill="1" applyBorder="1" applyAlignment="1">
      <alignment horizontal="center" vertical="center" textRotation="90"/>
    </xf>
    <xf numFmtId="4" fontId="0" fillId="2" borderId="10" xfId="0" applyNumberFormat="1" applyFill="1" applyBorder="1" applyAlignment="1">
      <alignment horizontal="center" vertical="center" textRotation="90"/>
    </xf>
    <xf numFmtId="4" fontId="3" fillId="2" borderId="11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  <dxf>
      <numFmt numFmtId="167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microsoft.com/office/2007/relationships/slicerCache" Target="slicerCaches/slicerCach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9525</xdr:rowOff>
    </xdr:from>
    <xdr:to>
      <xdr:col>2</xdr:col>
      <xdr:colOff>266700</xdr:colOff>
      <xdr:row>14</xdr:row>
      <xdr:rowOff>57150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atos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ato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62075" y="200025"/>
              <a:ext cx="15906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UTOMERCADO%20EXPRESS%202707,%20C.A\LIBRO%20DE%20VENTAS%202022\1.1%20LIBRO%20DE%20VENTAS%20AUTOMERCADO%20EXPRESS%202707%20DEL%2001-01-22%20HASTA%20EL%2015-01-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ANK"/>
      <sheetName val="1.1"/>
      <sheetName val="RESUMEN "/>
    </sheetNames>
    <sheetDataSet>
      <sheetData sheetId="0"/>
      <sheetData sheetId="1">
        <row r="916">
          <cell r="J916">
            <v>1044125.6833350009</v>
          </cell>
        </row>
      </sheetData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ISTEMA-1" refreshedDate="44623.601238078707" createdVersion="4" refreshedVersion="6" minRefreshableVersion="3" recordCount="1796">
  <cacheSource type="worksheet">
    <worksheetSource ref="A1:AE1797" sheet="FEBRERO"/>
  </cacheSource>
  <cacheFields count="31">
    <cacheField name="Linea" numFmtId="49">
      <sharedItems containsBlank="1"/>
    </cacheField>
    <cacheField name="Fecha" numFmtId="0">
      <sharedItems containsNonDate="0" containsDate="1" containsString="0" containsBlank="1" minDate="2020-02-01T00:00:00" maxDate="2022-03-01T00:00:00" count="651">
        <d v="2022-02-01T00:00:00"/>
        <d v="2022-02-02T00:00:00"/>
        <d v="2022-02-03T00:00:00"/>
        <d v="2022-02-05T00:00:00"/>
        <d v="2022-02-06T00:00:00"/>
        <d v="2022-02-07T00:00:00"/>
        <d v="2022-02-08T00:00:00"/>
        <d v="2022-02-09T00:00:00"/>
        <d v="2022-02-10T00:00:00"/>
        <d v="2022-02-11T00:00:00"/>
        <d v="2022-02-12T00:00:00"/>
        <d v="2022-02-13T00:00:00"/>
        <d v="2022-02-14T00:00:00"/>
        <d v="2022-02-15T00:00:00"/>
        <d v="2022-02-04T00:00:00"/>
        <d v="2022-02-16T00:00:00"/>
        <d v="2022-02-17T00:00:00"/>
        <d v="2022-02-18T00:00:00"/>
        <d v="2022-02-19T00:00:00"/>
        <d v="2022-02-20T00:00:00"/>
        <d v="2022-02-21T00:00:00"/>
        <d v="2022-02-22T00:00:00"/>
        <d v="2022-02-23T00:00:00"/>
        <d v="2022-02-24T00:00:00"/>
        <d v="2022-02-25T00:00:00"/>
        <d v="2022-02-26T00:00:00"/>
        <d v="2022-02-27T00:00:00"/>
        <d v="2022-02-28T00:00:00"/>
        <m/>
        <d v="2020-09-29T00:00:00" u="1"/>
        <d v="2021-09-29T00:00:00" u="1"/>
        <d v="2020-10-25T00:00:00" u="1"/>
        <d v="2021-10-25T00:00:00" u="1"/>
        <d v="2021-11-21T00:00:00" u="1"/>
        <d v="2020-12-17T00:00:00" u="1"/>
        <d v="2020-10-27T00:00:00" u="1"/>
        <d v="2021-10-27T00:00:00" u="1"/>
        <d v="2021-11-23T00:00:00" u="1"/>
        <d v="2020-12-19T00:00:00" u="1"/>
        <d v="2020-10-29T00:00:00" u="1"/>
        <d v="2021-10-29T00:00:00" u="1"/>
        <d v="2021-11-25T00:00:00" u="1"/>
        <d v="2020-12-21T00:00:00" u="1"/>
        <d v="2021-01-02T00:00:00" u="1"/>
        <d v="2022-01-02T00:00:00" u="1"/>
        <d v="2020-10-31T00:00:00" u="1"/>
        <d v="2021-10-31T00:00:00" u="1"/>
        <d v="2021-11-27T00:00:00" u="1"/>
        <d v="2020-12-23T00:00:00" u="1"/>
        <d v="2021-01-04T00:00:00" u="1"/>
        <d v="2022-01-04T00:00:00" u="1"/>
        <d v="2021-11-29T00:00:00" u="1"/>
        <d v="2021-01-06T00:00:00" u="1"/>
        <d v="2022-01-06T00:00:00" u="1"/>
        <d v="2021-02-02T00:00:00" u="1"/>
        <d v="2020-12-27T00:00:00" u="1"/>
        <d v="2021-01-08T00:00:00" u="1"/>
        <d v="2022-01-08T00:00:00" u="1"/>
        <d v="2021-02-04T00:00:00" u="1"/>
        <d v="2020-12-29T00:00:00" u="1"/>
        <d v="2021-01-10T00:00:00" u="1"/>
        <d v="2022-01-10T00:00:00" u="1"/>
        <d v="2021-02-06T00:00:00" u="1"/>
        <d v="2021-03-02T00:00:00" u="1"/>
        <d v="2020-12-31T00:00:00" u="1"/>
        <d v="2021-01-12T00:00:00" u="1"/>
        <d v="2022-01-12T00:00:00" u="1"/>
        <d v="2021-02-08T00:00:00" u="1"/>
        <d v="2021-03-04T00:00:00" u="1"/>
        <d v="2021-01-14T00:00:00" u="1"/>
        <d v="2022-01-14T00:00:00" u="1"/>
        <d v="2021-02-10T00:00:00" u="1"/>
        <d v="2021-03-06T00:00:00" u="1"/>
        <d v="2021-04-02T00:00:00" u="1"/>
        <d v="2021-01-16T00:00:00" u="1"/>
        <d v="2022-01-16T00:00:00" u="1"/>
        <d v="2021-02-12T00:00:00" u="1"/>
        <d v="2021-03-08T00:00:00" u="1"/>
        <d v="2021-04-04T00:00:00" u="1"/>
        <d v="2021-01-18T00:00:00" u="1"/>
        <d v="2022-01-18T00:00:00" u="1"/>
        <d v="2021-02-14T00:00:00" u="1"/>
        <d v="2021-03-10T00:00:00" u="1"/>
        <d v="2020-04-06T00:00:00" u="1"/>
        <d v="2021-04-06T00:00:00" u="1"/>
        <d v="2020-05-02T00:00:00" u="1"/>
        <d v="2021-05-02T00:00:00" u="1"/>
        <d v="2021-01-20T00:00:00" u="1"/>
        <d v="2022-01-20T00:00:00" u="1"/>
        <d v="2021-02-16T00:00:00" u="1"/>
        <d v="2021-03-12T00:00:00" u="1"/>
        <d v="2020-04-08T00:00:00" u="1"/>
        <d v="2021-04-08T00:00:00" u="1"/>
        <d v="2020-05-04T00:00:00" u="1"/>
        <d v="2021-05-04T00:00:00" u="1"/>
        <d v="2021-01-22T00:00:00" u="1"/>
        <d v="2022-01-22T00:00:00" u="1"/>
        <d v="2021-02-18T00:00:00" u="1"/>
        <d v="2021-03-14T00:00:00" u="1"/>
        <d v="2020-04-10T00:00:00" u="1"/>
        <d v="2021-04-10T00:00:00" u="1"/>
        <d v="2020-05-06T00:00:00" u="1"/>
        <d v="2021-05-06T00:00:00" u="1"/>
        <d v="2020-06-02T00:00:00" u="1"/>
        <d v="2021-06-02T00:00:00" u="1"/>
        <d v="2021-01-24T00:00:00" u="1"/>
        <d v="2020-02-20T00:00:00" u="1"/>
        <d v="2022-01-24T00:00:00" u="1"/>
        <d v="2021-02-20T00:00:00" u="1"/>
        <d v="2021-03-16T00:00:00" u="1"/>
        <d v="2020-04-12T00:00:00" u="1"/>
        <d v="2021-04-12T00:00:00" u="1"/>
        <d v="2020-05-08T00:00:00" u="1"/>
        <d v="2021-05-08T00:00:00" u="1"/>
        <d v="2020-06-04T00:00:00" u="1"/>
        <d v="2021-06-04T00:00:00" u="1"/>
        <d v="2021-01-26T00:00:00" u="1"/>
        <d v="2022-01-26T00:00:00" u="1"/>
        <d v="2021-02-22T00:00:00" u="1"/>
        <d v="2021-03-18T00:00:00" u="1"/>
        <d v="2020-04-14T00:00:00" u="1"/>
        <d v="2021-04-14T00:00:00" u="1"/>
        <d v="2020-05-10T00:00:00" u="1"/>
        <d v="2021-05-10T00:00:00" u="1"/>
        <d v="2020-06-06T00:00:00" u="1"/>
        <d v="2021-06-06T00:00:00" u="1"/>
        <d v="2020-07-02T00:00:00" u="1"/>
        <d v="2021-07-02T00:00:00" u="1"/>
        <d v="2021-01-28T00:00:00" u="1"/>
        <d v="2022-01-28T00:00:00" u="1"/>
        <d v="2021-02-24T00:00:00" u="1"/>
        <d v="2020-03-20T00:00:00" u="1"/>
        <d v="2021-03-20T00:00:00" u="1"/>
        <d v="2020-04-16T00:00:00" u="1"/>
        <d v="2021-04-16T00:00:00" u="1"/>
        <d v="2020-05-12T00:00:00" u="1"/>
        <d v="2021-05-12T00:00:00" u="1"/>
        <d v="2020-06-08T00:00:00" u="1"/>
        <d v="2021-06-08T00:00:00" u="1"/>
        <d v="2020-07-04T00:00:00" u="1"/>
        <d v="2021-07-04T00:00:00" u="1"/>
        <d v="2021-01-30T00:00:00" u="1"/>
        <d v="2022-01-30T00:00:00" u="1"/>
        <d v="2021-02-26T00:00:00" u="1"/>
        <d v="2021-03-22T00:00:00" u="1"/>
        <d v="2020-04-18T00:00:00" u="1"/>
        <d v="2021-04-18T00:00:00" u="1"/>
        <d v="2020-05-14T00:00:00" u="1"/>
        <d v="2021-05-14T00:00:00" u="1"/>
        <d v="2020-06-10T00:00:00" u="1"/>
        <d v="2021-06-10T00:00:00" u="1"/>
        <d v="2020-07-06T00:00:00" u="1"/>
        <d v="2021-07-06T00:00:00" u="1"/>
        <d v="2020-08-02T00:00:00" u="1"/>
        <d v="2021-08-02T00:00:00" u="1"/>
        <d v="2021-02-28T00:00:00" u="1"/>
        <d v="2021-03-24T00:00:00" u="1"/>
        <d v="2020-04-20T00:00:00" u="1"/>
        <d v="2021-04-20T00:00:00" u="1"/>
        <d v="2020-05-16T00:00:00" u="1"/>
        <d v="2021-05-16T00:00:00" u="1"/>
        <d v="2020-06-12T00:00:00" u="1"/>
        <d v="2021-06-12T00:00:00" u="1"/>
        <d v="2020-07-08T00:00:00" u="1"/>
        <d v="2021-07-08T00:00:00" u="1"/>
        <d v="2020-08-04T00:00:00" u="1"/>
        <d v="2021-08-04T00:00:00" u="1"/>
        <d v="2021-03-26T00:00:00" u="1"/>
        <d v="2020-04-22T00:00:00" u="1"/>
        <d v="2021-04-22T00:00:00" u="1"/>
        <d v="2020-05-18T00:00:00" u="1"/>
        <d v="2021-05-18T00:00:00" u="1"/>
        <d v="2020-06-14T00:00:00" u="1"/>
        <d v="2021-06-14T00:00:00" u="1"/>
        <d v="2020-07-10T00:00:00" u="1"/>
        <d v="2021-07-10T00:00:00" u="1"/>
        <d v="2020-08-06T00:00:00" u="1"/>
        <d v="2021-08-06T00:00:00" u="1"/>
        <d v="2020-09-02T00:00:00" u="1"/>
        <d v="2021-09-02T00:00:00" u="1"/>
        <d v="2021-03-28T00:00:00" u="1"/>
        <d v="2020-04-24T00:00:00" u="1"/>
        <d v="2021-04-24T00:00:00" u="1"/>
        <d v="2020-05-20T00:00:00" u="1"/>
        <d v="2021-05-20T00:00:00" u="1"/>
        <d v="2020-06-16T00:00:00" u="1"/>
        <d v="2021-06-16T00:00:00" u="1"/>
        <d v="2020-07-12T00:00:00" u="1"/>
        <d v="2021-07-12T00:00:00" u="1"/>
        <d v="2020-08-08T00:00:00" u="1"/>
        <d v="2021-08-08T00:00:00" u="1"/>
        <d v="2020-09-04T00:00:00" u="1"/>
        <d v="2021-09-04T00:00:00" u="1"/>
        <d v="2021-03-30T00:00:00" u="1"/>
        <d v="2020-04-26T00:00:00" u="1"/>
        <d v="2021-04-26T00:00:00" u="1"/>
        <d v="2020-05-22T00:00:00" u="1"/>
        <d v="2021-05-22T00:00:00" u="1"/>
        <d v="2020-06-18T00:00:00" u="1"/>
        <d v="2021-06-18T00:00:00" u="1"/>
        <d v="2020-07-14T00:00:00" u="1"/>
        <d v="2021-07-14T00:00:00" u="1"/>
        <d v="2020-08-10T00:00:00" u="1"/>
        <d v="2021-08-10T00:00:00" u="1"/>
        <d v="2020-09-06T00:00:00" u="1"/>
        <d v="2021-09-06T00:00:00" u="1"/>
        <d v="2020-10-02T00:00:00" u="1"/>
        <d v="2021-10-02T00:00:00" u="1"/>
        <d v="2020-04-28T00:00:00" u="1"/>
        <d v="2021-04-28T00:00:00" u="1"/>
        <d v="2020-05-24T00:00:00" u="1"/>
        <d v="2021-05-24T00:00:00" u="1"/>
        <d v="2020-06-20T00:00:00" u="1"/>
        <d v="2021-06-20T00:00:00" u="1"/>
        <d v="2020-07-16T00:00:00" u="1"/>
        <d v="2021-07-16T00:00:00" u="1"/>
        <d v="2020-08-12T00:00:00" u="1"/>
        <d v="2021-08-12T00:00:00" u="1"/>
        <d v="2020-09-08T00:00:00" u="1"/>
        <d v="2021-09-08T00:00:00" u="1"/>
        <d v="2020-10-04T00:00:00" u="1"/>
        <d v="2021-10-04T00:00:00" u="1"/>
        <d v="2020-04-30T00:00:00" u="1"/>
        <d v="2021-04-30T00:00:00" u="1"/>
        <d v="2020-05-26T00:00:00" u="1"/>
        <d v="2021-05-26T00:00:00" u="1"/>
        <d v="2020-06-22T00:00:00" u="1"/>
        <d v="2021-06-22T00:00:00" u="1"/>
        <d v="2020-07-18T00:00:00" u="1"/>
        <d v="2021-07-18T00:00:00" u="1"/>
        <d v="2020-08-14T00:00:00" u="1"/>
        <d v="2021-08-14T00:00:00" u="1"/>
        <d v="2020-09-10T00:00:00" u="1"/>
        <d v="2021-09-10T00:00:00" u="1"/>
        <d v="2020-10-06T00:00:00" u="1"/>
        <d v="2021-10-06T00:00:00" u="1"/>
        <d v="2021-11-02T00:00:00" u="1"/>
        <d v="2020-05-28T00:00:00" u="1"/>
        <d v="2021-05-28T00:00:00" u="1"/>
        <d v="2020-06-24T00:00:00" u="1"/>
        <d v="2021-06-24T00:00:00" u="1"/>
        <d v="2020-07-20T00:00:00" u="1"/>
        <d v="2021-07-20T00:00:00" u="1"/>
        <d v="2020-08-16T00:00:00" u="1"/>
        <d v="2021-08-16T00:00:00" u="1"/>
        <d v="2020-09-12T00:00:00" u="1"/>
        <d v="2021-09-12T00:00:00" u="1"/>
        <d v="2020-10-08T00:00:00" u="1"/>
        <d v="2021-10-08T00:00:00" u="1"/>
        <d v="2021-11-04T00:00:00" u="1"/>
        <d v="2020-05-30T00:00:00" u="1"/>
        <d v="2021-05-30T00:00:00" u="1"/>
        <d v="2020-06-26T00:00:00" u="1"/>
        <d v="2021-06-26T00:00:00" u="1"/>
        <d v="2020-07-22T00:00:00" u="1"/>
        <d v="2021-07-22T00:00:00" u="1"/>
        <d v="2020-08-18T00:00:00" u="1"/>
        <d v="2021-08-18T00:00:00" u="1"/>
        <d v="2020-09-14T00:00:00" u="1"/>
        <d v="2021-09-14T00:00:00" u="1"/>
        <d v="2020-10-10T00:00:00" u="1"/>
        <d v="2021-10-10T00:00:00" u="1"/>
        <d v="2021-11-06T00:00:00" u="1"/>
        <d v="2020-12-02T00:00:00" u="1"/>
        <d v="2021-12-02T00:00:00" u="1"/>
        <d v="2020-06-28T00:00:00" u="1"/>
        <d v="2021-06-28T00:00:00" u="1"/>
        <d v="2020-07-24T00:00:00" u="1"/>
        <d v="2021-07-24T00:00:00" u="1"/>
        <d v="2020-08-20T00:00:00" u="1"/>
        <d v="2021-08-20T00:00:00" u="1"/>
        <d v="2020-09-16T00:00:00" u="1"/>
        <d v="2021-09-16T00:00:00" u="1"/>
        <d v="2020-10-12T00:00:00" u="1"/>
        <d v="2021-10-12T00:00:00" u="1"/>
        <d v="2021-11-08T00:00:00" u="1"/>
        <d v="2020-12-04T00:00:00" u="1"/>
        <d v="2021-12-04T00:00:00" u="1"/>
        <d v="2020-06-30T00:00:00" u="1"/>
        <d v="2021-06-30T00:00:00" u="1"/>
        <d v="2020-07-26T00:00:00" u="1"/>
        <d v="2021-07-26T00:00:00" u="1"/>
        <d v="2020-08-22T00:00:00" u="1"/>
        <d v="2021-08-22T00:00:00" u="1"/>
        <d v="2020-09-18T00:00:00" u="1"/>
        <d v="2021-09-18T00:00:00" u="1"/>
        <d v="2020-10-14T00:00:00" u="1"/>
        <d v="2021-10-14T00:00:00" u="1"/>
        <d v="2021-11-10T00:00:00" u="1"/>
        <d v="2020-12-06T00:00:00" u="1"/>
        <d v="2021-12-06T00:00:00" u="1"/>
        <d v="2020-07-28T00:00:00" u="1"/>
        <d v="2021-07-28T00:00:00" u="1"/>
        <d v="2020-08-24T00:00:00" u="1"/>
        <d v="2021-08-24T00:00:00" u="1"/>
        <d v="2020-09-20T00:00:00" u="1"/>
        <d v="2021-09-20T00:00:00" u="1"/>
        <d v="2020-10-16T00:00:00" u="1"/>
        <d v="2021-10-16T00:00:00" u="1"/>
        <d v="2021-11-12T00:00:00" u="1"/>
        <d v="2020-12-08T00:00:00" u="1"/>
        <d v="2021-12-08T00:00:00" u="1"/>
        <d v="2020-07-30T00:00:00" u="1"/>
        <d v="2021-07-30T00:00:00" u="1"/>
        <d v="2020-08-26T00:00:00" u="1"/>
        <d v="2021-08-26T00:00:00" u="1"/>
        <d v="2020-09-22T00:00:00" u="1"/>
        <d v="2021-09-22T00:00:00" u="1"/>
        <d v="2020-10-18T00:00:00" u="1"/>
        <d v="2021-10-18T00:00:00" u="1"/>
        <d v="2021-11-14T00:00:00" u="1"/>
        <d v="2020-12-10T00:00:00" u="1"/>
        <d v="2021-12-10T00:00:00" u="1"/>
        <d v="2020-08-28T00:00:00" u="1"/>
        <d v="2021-08-28T00:00:00" u="1"/>
        <d v="2020-09-24T00:00:00" u="1"/>
        <d v="2021-09-24T00:00:00" u="1"/>
        <d v="2020-10-20T00:00:00" u="1"/>
        <d v="2021-10-20T00:00:00" u="1"/>
        <d v="2021-11-16T00:00:00" u="1"/>
        <d v="2020-12-12T00:00:00" u="1"/>
        <d v="2021-12-12T00:00:00" u="1"/>
        <d v="2020-08-30T00:00:00" u="1"/>
        <d v="2021-08-30T00:00:00" u="1"/>
        <d v="2020-09-26T00:00:00" u="1"/>
        <d v="2021-09-26T00:00:00" u="1"/>
        <d v="2020-10-22T00:00:00" u="1"/>
        <d v="2021-10-22T00:00:00" u="1"/>
        <d v="2021-11-18T00:00:00" u="1"/>
        <d v="2020-12-14T00:00:00" u="1"/>
        <d v="2021-12-14T00:00:00" u="1"/>
        <d v="2020-09-28T00:00:00" u="1"/>
        <d v="2021-09-28T00:00:00" u="1"/>
        <d v="2020-10-24T00:00:00" u="1"/>
        <d v="2021-10-24T00:00:00" u="1"/>
        <d v="2021-11-20T00:00:00" u="1"/>
        <d v="2020-12-16T00:00:00" u="1"/>
        <d v="2020-09-30T00:00:00" u="1"/>
        <d v="2021-09-30T00:00:00" u="1"/>
        <d v="2020-10-26T00:00:00" u="1"/>
        <d v="2021-10-26T00:00:00" u="1"/>
        <d v="2021-11-22T00:00:00" u="1"/>
        <d v="2020-12-18T00:00:00" u="1"/>
        <d v="2020-10-28T00:00:00" u="1"/>
        <d v="2021-10-28T00:00:00" u="1"/>
        <d v="2021-11-24T00:00:00" u="1"/>
        <d v="2020-12-20T00:00:00" u="1"/>
        <d v="2021-01-01T00:00:00" u="1"/>
        <d v="2022-01-01T00:00:00" u="1"/>
        <d v="2020-10-30T00:00:00" u="1"/>
        <d v="2021-10-30T00:00:00" u="1"/>
        <d v="2021-11-26T00:00:00" u="1"/>
        <d v="2020-12-22T00:00:00" u="1"/>
        <d v="2021-01-03T00:00:00" u="1"/>
        <d v="2022-01-03T00:00:00" u="1"/>
        <d v="2021-11-28T00:00:00" u="1"/>
        <d v="2020-12-24T00:00:00" u="1"/>
        <d v="2021-01-05T00:00:00" u="1"/>
        <d v="2020-02-01T00:00:00" u="1"/>
        <d v="2022-01-05T00:00:00" u="1"/>
        <d v="2021-02-01T00:00:00" u="1"/>
        <d v="2021-11-30T00:00:00" u="1"/>
        <d v="2020-12-26T00:00:00" u="1"/>
        <d v="2021-01-07T00:00:00" u="1"/>
        <d v="2022-01-07T00:00:00" u="1"/>
        <d v="2021-02-03T00:00:00" u="1"/>
        <d v="2020-12-28T00:00:00" u="1"/>
        <d v="2021-01-09T00:00:00" u="1"/>
        <d v="2022-01-09T00:00:00" u="1"/>
        <d v="2021-02-05T00:00:00" u="1"/>
        <d v="2021-03-01T00:00:00" u="1"/>
        <d v="2020-12-30T00:00:00" u="1"/>
        <d v="2021-01-11T00:00:00" u="1"/>
        <d v="2022-01-11T00:00:00" u="1"/>
        <d v="2021-02-07T00:00:00" u="1"/>
        <d v="2021-03-03T00:00:00" u="1"/>
        <d v="2021-01-13T00:00:00" u="1"/>
        <d v="2022-01-13T00:00:00" u="1"/>
        <d v="2021-02-09T00:00:00" u="1"/>
        <d v="2021-03-05T00:00:00" u="1"/>
        <d v="2021-04-01T00:00:00" u="1"/>
        <d v="2021-01-15T00:00:00" u="1"/>
        <d v="2022-01-15T00:00:00" u="1"/>
        <d v="2021-02-11T00:00:00" u="1"/>
        <d v="2021-03-07T00:00:00" u="1"/>
        <d v="2021-04-03T00:00:00" u="1"/>
        <d v="2021-01-17T00:00:00" u="1"/>
        <d v="2022-01-17T00:00:00" u="1"/>
        <d v="2021-02-13T00:00:00" u="1"/>
        <d v="2021-03-09T00:00:00" u="1"/>
        <d v="2021-04-05T00:00:00" u="1"/>
        <d v="2020-05-01T00:00:00" u="1"/>
        <d v="2021-05-01T00:00:00" u="1"/>
        <d v="2021-01-19T00:00:00" u="1"/>
        <d v="2022-01-19T00:00:00" u="1"/>
        <d v="2021-02-15T00:00:00" u="1"/>
        <d v="2021-03-11T00:00:00" u="1"/>
        <d v="2020-04-07T00:00:00" u="1"/>
        <d v="2021-04-07T00:00:00" u="1"/>
        <d v="2020-05-03T00:00:00" u="1"/>
        <d v="2021-05-03T00:00:00" u="1"/>
        <d v="2021-01-21T00:00:00" u="1"/>
        <d v="2022-01-21T00:00:00" u="1"/>
        <d v="2021-02-17T00:00:00" u="1"/>
        <d v="2021-03-13T00:00:00" u="1"/>
        <d v="2020-04-09T00:00:00" u="1"/>
        <d v="2021-04-09T00:00:00" u="1"/>
        <d v="2020-05-05T00:00:00" u="1"/>
        <d v="2021-05-05T00:00:00" u="1"/>
        <d v="2020-06-01T00:00:00" u="1"/>
        <d v="2021-06-01T00:00:00" u="1"/>
        <d v="2021-01-23T00:00:00" u="1"/>
        <d v="2022-01-23T00:00:00" u="1"/>
        <d v="2021-02-19T00:00:00" u="1"/>
        <d v="2021-03-15T00:00:00" u="1"/>
        <d v="2020-04-11T00:00:00" u="1"/>
        <d v="2021-04-11T00:00:00" u="1"/>
        <d v="2020-05-07T00:00:00" u="1"/>
        <d v="2021-05-07T00:00:00" u="1"/>
        <d v="2020-06-03T00:00:00" u="1"/>
        <d v="2021-06-03T00:00:00" u="1"/>
        <d v="2021-01-25T00:00:00" u="1"/>
        <d v="2022-01-25T00:00:00" u="1"/>
        <d v="2021-02-21T00:00:00" u="1"/>
        <d v="2021-03-17T00:00:00" u="1"/>
        <d v="2020-04-13T00:00:00" u="1"/>
        <d v="2021-04-13T00:00:00" u="1"/>
        <d v="2020-05-09T00:00:00" u="1"/>
        <d v="2021-05-09T00:00:00" u="1"/>
        <d v="2020-06-05T00:00:00" u="1"/>
        <d v="2021-06-05T00:00:00" u="1"/>
        <d v="2020-07-01T00:00:00" u="1"/>
        <d v="2021-07-01T00:00:00" u="1"/>
        <d v="2021-01-27T00:00:00" u="1"/>
        <d v="2022-01-27T00:00:00" u="1"/>
        <d v="2021-02-23T00:00:00" u="1"/>
        <d v="2021-03-19T00:00:00" u="1"/>
        <d v="2020-04-15T00:00:00" u="1"/>
        <d v="2021-04-15T00:00:00" u="1"/>
        <d v="2020-05-11T00:00:00" u="1"/>
        <d v="2021-05-11T00:00:00" u="1"/>
        <d v="2020-06-07T00:00:00" u="1"/>
        <d v="2021-06-07T00:00:00" u="1"/>
        <d v="2020-07-03T00:00:00" u="1"/>
        <d v="2021-07-03T00:00:00" u="1"/>
        <d v="2021-01-29T00:00:00" u="1"/>
        <d v="2022-01-29T00:00:00" u="1"/>
        <d v="2021-02-25T00:00:00" u="1"/>
        <d v="2021-03-21T00:00:00" u="1"/>
        <d v="2020-04-17T00:00:00" u="1"/>
        <d v="2021-04-17T00:00:00" u="1"/>
        <d v="2020-05-13T00:00:00" u="1"/>
        <d v="2021-05-13T00:00:00" u="1"/>
        <d v="2020-06-09T00:00:00" u="1"/>
        <d v="2021-06-09T00:00:00" u="1"/>
        <d v="2020-07-05T00:00:00" u="1"/>
        <d v="2021-07-05T00:00:00" u="1"/>
        <d v="2020-08-01T00:00:00" u="1"/>
        <d v="2021-08-01T00:00:00" u="1"/>
        <d v="2021-01-31T00:00:00" u="1"/>
        <d v="2022-01-31T00:00:00" u="1"/>
        <d v="2021-02-27T00:00:00" u="1"/>
        <d v="2021-03-23T00:00:00" u="1"/>
        <d v="2020-04-19T00:00:00" u="1"/>
        <d v="2021-04-19T00:00:00" u="1"/>
        <d v="2020-05-15T00:00:00" u="1"/>
        <d v="2021-05-15T00:00:00" u="1"/>
        <d v="2020-06-11T00:00:00" u="1"/>
        <d v="2021-06-11T00:00:00" u="1"/>
        <d v="2020-07-07T00:00:00" u="1"/>
        <d v="2021-07-07T00:00:00" u="1"/>
        <d v="2020-08-03T00:00:00" u="1"/>
        <d v="2021-08-03T00:00:00" u="1"/>
        <d v="2021-03-25T00:00:00" u="1"/>
        <d v="2020-04-21T00:00:00" u="1"/>
        <d v="2021-04-21T00:00:00" u="1"/>
        <d v="2020-05-17T00:00:00" u="1"/>
        <d v="2021-05-17T00:00:00" u="1"/>
        <d v="2020-06-13T00:00:00" u="1"/>
        <d v="2021-06-13T00:00:00" u="1"/>
        <d v="2020-07-09T00:00:00" u="1"/>
        <d v="2021-07-09T00:00:00" u="1"/>
        <d v="2020-08-05T00:00:00" u="1"/>
        <d v="2021-08-05T00:00:00" u="1"/>
        <d v="2020-09-01T00:00:00" u="1"/>
        <d v="2021-09-01T00:00:00" u="1"/>
        <d v="2021-03-27T00:00:00" u="1"/>
        <d v="2020-04-23T00:00:00" u="1"/>
        <d v="2021-04-23T00:00:00" u="1"/>
        <d v="2020-05-19T00:00:00" u="1"/>
        <d v="2021-05-19T00:00:00" u="1"/>
        <d v="2020-06-15T00:00:00" u="1"/>
        <d v="2021-06-15T00:00:00" u="1"/>
        <d v="2020-07-11T00:00:00" u="1"/>
        <d v="2021-07-11T00:00:00" u="1"/>
        <d v="2020-08-07T00:00:00" u="1"/>
        <d v="2021-08-07T00:00:00" u="1"/>
        <d v="2020-09-03T00:00:00" u="1"/>
        <d v="2021-09-03T00:00:00" u="1"/>
        <d v="2021-03-29T00:00:00" u="1"/>
        <d v="2020-04-25T00:00:00" u="1"/>
        <d v="2021-04-25T00:00:00" u="1"/>
        <d v="2020-05-21T00:00:00" u="1"/>
        <d v="2021-05-21T00:00:00" u="1"/>
        <d v="2020-06-17T00:00:00" u="1"/>
        <d v="2021-06-17T00:00:00" u="1"/>
        <d v="2020-07-13T00:00:00" u="1"/>
        <d v="2021-07-13T00:00:00" u="1"/>
        <d v="2020-08-09T00:00:00" u="1"/>
        <d v="2021-08-09T00:00:00" u="1"/>
        <d v="2020-09-05T00:00:00" u="1"/>
        <d v="2021-09-05T00:00:00" u="1"/>
        <d v="2020-10-01T00:00:00" u="1"/>
        <d v="2021-10-01T00:00:00" u="1"/>
        <d v="2021-03-31T00:00:00" u="1"/>
        <d v="2020-04-27T00:00:00" u="1"/>
        <d v="2021-04-27T00:00:00" u="1"/>
        <d v="2020-05-23T00:00:00" u="1"/>
        <d v="2021-05-23T00:00:00" u="1"/>
        <d v="2020-06-19T00:00:00" u="1"/>
        <d v="2021-06-19T00:00:00" u="1"/>
        <d v="2020-07-15T00:00:00" u="1"/>
        <d v="2021-07-15T00:00:00" u="1"/>
        <d v="2020-08-11T00:00:00" u="1"/>
        <d v="2021-08-11T00:00:00" u="1"/>
        <d v="2020-09-07T00:00:00" u="1"/>
        <d v="2021-09-07T00:00:00" u="1"/>
        <d v="2020-10-03T00:00:00" u="1"/>
        <d v="2021-10-03T00:00:00" u="1"/>
        <d v="2020-04-29T00:00:00" u="1"/>
        <d v="2021-04-29T00:00:00" u="1"/>
        <d v="2020-05-25T00:00:00" u="1"/>
        <d v="2021-05-25T00:00:00" u="1"/>
        <d v="2020-06-21T00:00:00" u="1"/>
        <d v="2021-06-21T00:00:00" u="1"/>
        <d v="2020-07-17T00:00:00" u="1"/>
        <d v="2021-07-17T00:00:00" u="1"/>
        <d v="2020-08-13T00:00:00" u="1"/>
        <d v="2021-08-13T00:00:00" u="1"/>
        <d v="2020-09-09T00:00:00" u="1"/>
        <d v="2021-09-09T00:00:00" u="1"/>
        <d v="2020-10-05T00:00:00" u="1"/>
        <d v="2021-10-05T00:00:00" u="1"/>
        <d v="2021-11-01T00:00:00" u="1"/>
        <d v="2020-05-27T00:00:00" u="1"/>
        <d v="2021-05-27T00:00:00" u="1"/>
        <d v="2020-06-23T00:00:00" u="1"/>
        <d v="2021-06-23T00:00:00" u="1"/>
        <d v="2020-07-19T00:00:00" u="1"/>
        <d v="2021-07-19T00:00:00" u="1"/>
        <d v="2020-08-15T00:00:00" u="1"/>
        <d v="2021-08-15T00:00:00" u="1"/>
        <d v="2020-09-11T00:00:00" u="1"/>
        <d v="2021-09-11T00:00:00" u="1"/>
        <d v="2020-10-07T00:00:00" u="1"/>
        <d v="2021-10-07T00:00:00" u="1"/>
        <d v="2021-11-03T00:00:00" u="1"/>
        <d v="2020-05-29T00:00:00" u="1"/>
        <d v="2021-05-29T00:00:00" u="1"/>
        <d v="2020-06-25T00:00:00" u="1"/>
        <d v="2021-06-25T00:00:00" u="1"/>
        <d v="2020-07-21T00:00:00" u="1"/>
        <d v="2021-07-21T00:00:00" u="1"/>
        <d v="2020-08-17T00:00:00" u="1"/>
        <d v="2021-08-17T00:00:00" u="1"/>
        <d v="2020-09-13T00:00:00" u="1"/>
        <d v="2021-09-13T00:00:00" u="1"/>
        <d v="2020-10-09T00:00:00" u="1"/>
        <d v="2021-10-09T00:00:00" u="1"/>
        <d v="2021-11-05T00:00:00" u="1"/>
        <d v="2020-12-01T00:00:00" u="1"/>
        <d v="2021-12-01T00:00:00" u="1"/>
        <d v="2020-05-31T00:00:00" u="1"/>
        <d v="2021-05-31T00:00:00" u="1"/>
        <d v="2020-06-27T00:00:00" u="1"/>
        <d v="2021-06-27T00:00:00" u="1"/>
        <d v="2020-07-23T00:00:00" u="1"/>
        <d v="2021-07-23T00:00:00" u="1"/>
        <d v="2020-08-19T00:00:00" u="1"/>
        <d v="2021-08-19T00:00:00" u="1"/>
        <d v="2020-09-15T00:00:00" u="1"/>
        <d v="2021-09-15T00:00:00" u="1"/>
        <d v="2020-10-11T00:00:00" u="1"/>
        <d v="2021-10-11T00:00:00" u="1"/>
        <d v="2021-11-07T00:00:00" u="1"/>
        <d v="2020-12-03T00:00:00" u="1"/>
        <d v="2021-12-03T00:00:00" u="1"/>
        <d v="2020-06-29T00:00:00" u="1"/>
        <d v="2021-06-29T00:00:00" u="1"/>
        <d v="2020-07-25T00:00:00" u="1"/>
        <d v="2021-07-25T00:00:00" u="1"/>
        <d v="2020-08-21T00:00:00" u="1"/>
        <d v="2021-08-21T00:00:00" u="1"/>
        <d v="2020-09-17T00:00:00" u="1"/>
        <d v="2021-09-17T00:00:00" u="1"/>
        <d v="2020-10-13T00:00:00" u="1"/>
        <d v="2021-10-13T00:00:00" u="1"/>
        <d v="2021-11-09T00:00:00" u="1"/>
        <d v="2020-12-05T00:00:00" u="1"/>
        <d v="2021-12-05T00:00:00" u="1"/>
        <d v="2020-07-27T00:00:00" u="1"/>
        <d v="2021-07-27T00:00:00" u="1"/>
        <d v="2020-08-23T00:00:00" u="1"/>
        <d v="2021-08-23T00:00:00" u="1"/>
        <d v="2020-09-19T00:00:00" u="1"/>
        <d v="2021-09-19T00:00:00" u="1"/>
        <d v="2020-10-15T00:00:00" u="1"/>
        <d v="2021-10-15T00:00:00" u="1"/>
        <d v="2021-11-11T00:00:00" u="1"/>
        <d v="2020-12-07T00:00:00" u="1"/>
        <d v="2021-12-07T00:00:00" u="1"/>
        <d v="2020-07-29T00:00:00" u="1"/>
        <d v="2021-07-29T00:00:00" u="1"/>
        <d v="2020-08-25T00:00:00" u="1"/>
        <d v="2021-08-25T00:00:00" u="1"/>
        <d v="2020-09-21T00:00:00" u="1"/>
        <d v="2021-09-21T00:00:00" u="1"/>
        <d v="2020-10-17T00:00:00" u="1"/>
        <d v="2021-10-17T00:00:00" u="1"/>
        <d v="2021-11-13T00:00:00" u="1"/>
        <d v="2020-12-09T00:00:00" u="1"/>
        <d v="2021-12-09T00:00:00" u="1"/>
        <d v="2020-07-31T00:00:00" u="1"/>
        <d v="2021-07-31T00:00:00" u="1"/>
        <d v="2020-08-27T00:00:00" u="1"/>
        <d v="2021-08-27T00:00:00" u="1"/>
        <d v="2020-09-23T00:00:00" u="1"/>
        <d v="2021-09-23T00:00:00" u="1"/>
        <d v="2020-10-19T00:00:00" u="1"/>
        <d v="2021-10-19T00:00:00" u="1"/>
        <d v="2021-11-15T00:00:00" u="1"/>
        <d v="2020-12-11T00:00:00" u="1"/>
        <d v="2021-12-11T00:00:00" u="1"/>
        <d v="2020-08-29T00:00:00" u="1"/>
        <d v="2021-08-29T00:00:00" u="1"/>
        <d v="2020-09-25T00:00:00" u="1"/>
        <d v="2021-09-25T00:00:00" u="1"/>
        <d v="2020-10-21T00:00:00" u="1"/>
        <d v="2021-10-21T00:00:00" u="1"/>
        <d v="2021-11-17T00:00:00" u="1"/>
        <d v="2020-12-13T00:00:00" u="1"/>
        <d v="2021-12-13T00:00:00" u="1"/>
        <d v="2020-08-31T00:00:00" u="1"/>
        <d v="2021-08-31T00:00:00" u="1"/>
        <d v="2020-09-27T00:00:00" u="1"/>
        <d v="2021-09-27T00:00:00" u="1"/>
        <d v="2020-10-23T00:00:00" u="1"/>
        <d v="2021-10-23T00:00:00" u="1"/>
        <d v="2021-11-19T00:00:00" u="1"/>
        <d v="2020-12-15T00:00:00" u="1"/>
        <d v="2021-12-15T00:00:00" u="1"/>
      </sharedItems>
    </cacheField>
    <cacheField name="Sucursal" numFmtId="49">
      <sharedItems containsBlank="1" count="7">
        <s v="0201"/>
        <s v="0204"/>
        <s v="0205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 containsMixedTypes="1" containsNumber="1" containsInteger="1" minValue="21" maxValue="4619"/>
    </cacheField>
    <cacheField name="No. Nota Debito" numFmtId="165">
      <sharedItems containsBlank="1"/>
    </cacheField>
    <cacheField name="Documento  Afectado" numFmtId="165">
      <sharedItems containsBlank="1" containsMixedTypes="1" containsNumber="1" containsInteger="1" minValue="1514" maxValue="1514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865.46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310.51190000000003" maxValue="11884.165755999997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310.51190000000003" maxValue="9238.2251999999935"/>
    </cacheField>
    <cacheField name="Base General Imponible Contribuyentes" numFmtId="165">
      <sharedItems containsString="0" containsBlank="1" containsNumber="1" minValue="0" maxValue="690.0145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0" maxValue="110.4023"/>
    </cacheField>
    <cacheField name="Base General Imponible no Contribuyentes" numFmtId="165">
      <sharedItems containsString="0" containsBlank="1" containsNumber="1" minValue="-170.34" maxValue="2574.1499500000009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27.2544" maxValue="411.86393599999985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minValue="0" maxValue="212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minValue="0" maxValue="16.96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96">
  <r>
    <s v="1"/>
    <x v="0"/>
    <x v="0"/>
    <s v="001"/>
    <s v="Z1B8050365"/>
    <s v="1553"/>
    <s v="FC"/>
    <s v="00100807-00100881"/>
    <m/>
    <s v=""/>
    <s v=""/>
    <s v=""/>
    <n v="0"/>
    <s v=""/>
    <s v="VENTAS NO CONTRIBUYENTES"/>
    <s v=""/>
    <n v="2166.7800000000002"/>
    <n v="0"/>
    <n v="2166.7800000000002"/>
    <n v="0"/>
    <s v="-"/>
    <n v="0"/>
    <n v="0"/>
    <s v="-"/>
    <n v="0"/>
    <n v="0"/>
    <s v="-"/>
    <n v="0"/>
    <n v="0"/>
    <s v="-"/>
    <n v="0"/>
  </r>
  <r>
    <s v="2"/>
    <x v="0"/>
    <x v="0"/>
    <s v="001"/>
    <s v="Z1B8050365"/>
    <s v="1553"/>
    <s v="NC "/>
    <m/>
    <s v="00001490"/>
    <s v=""/>
    <s v=""/>
    <s v=""/>
    <n v="0"/>
    <s v=""/>
    <s v="VENTAS NO CONTRIBUYENTES"/>
    <s v=""/>
    <n v="-89.44"/>
    <n v="0"/>
    <n v="-89.44"/>
    <n v="0"/>
    <s v="-"/>
    <n v="0"/>
    <n v="0"/>
    <s v="-"/>
    <n v="0"/>
    <n v="0"/>
    <s v="-"/>
    <n v="0"/>
    <n v="0"/>
    <s v="-"/>
    <n v="0"/>
  </r>
  <r>
    <s v="3"/>
    <x v="0"/>
    <x v="0"/>
    <s v="003"/>
    <s v="Z1B8051199"/>
    <m/>
    <m/>
    <s v="16172"/>
    <m/>
    <s v=""/>
    <s v=""/>
    <s v=""/>
    <n v="0"/>
    <s v=""/>
    <s v="VENTAS NO CONTRIBUYENTES"/>
    <s v=""/>
    <n v="0"/>
    <n v="0"/>
    <n v="0"/>
    <n v="0"/>
    <s v="-"/>
    <n v="0"/>
    <n v="0"/>
    <s v="-"/>
    <n v="0"/>
    <n v="0"/>
    <s v="-"/>
    <n v="0"/>
    <n v="0"/>
    <s v="-"/>
    <n v="0"/>
  </r>
  <r>
    <s v="4"/>
    <x v="1"/>
    <x v="0"/>
    <s v="001"/>
    <s v="Z1B8050365"/>
    <s v="1555"/>
    <s v="FC"/>
    <s v="00100882-00100973"/>
    <m/>
    <s v=""/>
    <s v=""/>
    <s v=""/>
    <n v="0"/>
    <s v=""/>
    <s v="VENTAS NO CONTRIBUYENTES"/>
    <s v=""/>
    <n v="1948.4563999999998"/>
    <n v="0"/>
    <n v="1946.09"/>
    <n v="0"/>
    <s v="-"/>
    <n v="0"/>
    <n v="2.04"/>
    <s v="-"/>
    <n v="0.32640000000000002"/>
    <n v="0"/>
    <s v="-"/>
    <n v="0"/>
    <n v="0"/>
    <s v="-"/>
    <n v="0"/>
  </r>
  <r>
    <s v="5"/>
    <x v="2"/>
    <x v="0"/>
    <s v="001"/>
    <s v="Z1B8050365"/>
    <s v="1556"/>
    <s v="FC"/>
    <s v="00100974-00101043"/>
    <m/>
    <s v=""/>
    <s v=""/>
    <s v=""/>
    <n v="0"/>
    <s v=""/>
    <s v="VENTAS NO CONTRIBUYENTES"/>
    <s v=""/>
    <n v="2103.8200000000002"/>
    <n v="0"/>
    <n v="2103.8200000000002"/>
    <n v="0"/>
    <s v="-"/>
    <n v="0"/>
    <n v="0"/>
    <s v="-"/>
    <n v="0"/>
    <n v="0"/>
    <s v="-"/>
    <n v="0"/>
    <n v="0"/>
    <s v="-"/>
    <n v="0"/>
  </r>
  <r>
    <s v="6"/>
    <x v="3"/>
    <x v="0"/>
    <s v="001"/>
    <s v="Z1B8050365"/>
    <s v="1557"/>
    <s v="FC"/>
    <s v="00101044-00101222"/>
    <m/>
    <s v=""/>
    <s v=""/>
    <s v=""/>
    <n v="0"/>
    <s v=""/>
    <s v="VENTAS NO CONTRIBUYENTES"/>
    <s v=""/>
    <n v="5610.7711999999992"/>
    <n v="0"/>
    <n v="5595.32"/>
    <n v="0"/>
    <s v="-"/>
    <n v="0"/>
    <n v="13.32"/>
    <s v="-"/>
    <n v="2.1312000000000002"/>
    <n v="0"/>
    <s v="-"/>
    <n v="0"/>
    <n v="0"/>
    <s v="-"/>
    <n v="0"/>
  </r>
  <r>
    <s v="7"/>
    <x v="4"/>
    <x v="0"/>
    <s v="001"/>
    <s v="Z1B8050365"/>
    <s v="1558"/>
    <s v="FC"/>
    <s v="00101223-00101427"/>
    <m/>
    <s v=""/>
    <s v=""/>
    <s v=""/>
    <n v="0"/>
    <s v=""/>
    <s v="VENTAS NO CONTRIBUYENTES"/>
    <s v=""/>
    <n v="5848.8252000000002"/>
    <n v="0"/>
    <n v="5836.97"/>
    <n v="0"/>
    <s v="-"/>
    <n v="0"/>
    <n v="10.220000000000001"/>
    <s v="-"/>
    <n v="1.6352000000000002"/>
    <n v="0"/>
    <s v="-"/>
    <n v="0"/>
    <n v="0"/>
    <s v="-"/>
    <n v="0"/>
  </r>
  <r>
    <s v="8"/>
    <x v="4"/>
    <x v="0"/>
    <s v="001"/>
    <s v="Z1B8050365"/>
    <s v="1559"/>
    <s v="FC"/>
    <s v="00101428-00101569"/>
    <m/>
    <s v=""/>
    <s v=""/>
    <s v=""/>
    <n v="0"/>
    <s v=""/>
    <s v="VENTAS NO CONTRIBUYENTES"/>
    <s v=""/>
    <n v="3797.61"/>
    <n v="0"/>
    <n v="3797.61"/>
    <n v="0"/>
    <s v="-"/>
    <n v="0"/>
    <n v="0"/>
    <s v="-"/>
    <n v="0"/>
    <n v="0"/>
    <s v="-"/>
    <n v="0"/>
    <n v="0"/>
    <s v="-"/>
    <n v="0"/>
  </r>
  <r>
    <s v="9"/>
    <x v="4"/>
    <x v="0"/>
    <s v="001"/>
    <s v="Z1B8050365"/>
    <s v="1559"/>
    <s v="NC "/>
    <m/>
    <s v="00001493"/>
    <s v=""/>
    <s v=""/>
    <s v=""/>
    <n v="0"/>
    <s v=""/>
    <s v="VENTAS NO CONTRIBUYENTES"/>
    <s v=""/>
    <n v="-16.98"/>
    <n v="0"/>
    <n v="-16.98"/>
    <n v="0"/>
    <s v="-"/>
    <n v="0"/>
    <n v="0"/>
    <s v="-"/>
    <n v="0"/>
    <n v="0"/>
    <s v="-"/>
    <n v="0"/>
    <n v="0"/>
    <s v="-"/>
    <n v="0"/>
  </r>
  <r>
    <s v="10"/>
    <x v="5"/>
    <x v="0"/>
    <s v="001"/>
    <s v="Z1B8050365"/>
    <s v="1560"/>
    <s v="FC"/>
    <s v="00101570-00101627"/>
    <m/>
    <s v=""/>
    <s v=""/>
    <s v=""/>
    <n v="0"/>
    <s v=""/>
    <s v="VENTAS NO CONTRIBUYENTES"/>
    <s v=""/>
    <n v="1482.73"/>
    <n v="0"/>
    <n v="1482.73"/>
    <n v="0"/>
    <s v="-"/>
    <n v="0"/>
    <n v="0"/>
    <s v="-"/>
    <n v="0"/>
    <n v="0"/>
    <s v="-"/>
    <n v="0"/>
    <n v="0"/>
    <s v="-"/>
    <n v="0"/>
  </r>
  <r>
    <s v="11"/>
    <x v="6"/>
    <x v="0"/>
    <s v="001"/>
    <s v="Z1B8050365"/>
    <s v="1561"/>
    <s v="FC"/>
    <s v="00101628-00101681"/>
    <m/>
    <s v=""/>
    <s v=""/>
    <s v=""/>
    <n v="0"/>
    <s v=""/>
    <s v="VENTAS NO CONTRIBUYENTES"/>
    <s v=""/>
    <n v="1248.1844000000001"/>
    <n v="0"/>
    <n v="1225.17"/>
    <n v="0"/>
    <s v="-"/>
    <n v="0"/>
    <n v="19.84"/>
    <s v="-"/>
    <n v="3.1743999999999999"/>
    <n v="0"/>
    <s v="-"/>
    <n v="0"/>
    <n v="0"/>
    <s v="-"/>
    <n v="0"/>
  </r>
  <r>
    <s v="12"/>
    <x v="7"/>
    <x v="0"/>
    <s v="001"/>
    <s v="Z1B8050365"/>
    <s v="1562"/>
    <s v="FC"/>
    <s v="00101682-00101738"/>
    <m/>
    <s v=""/>
    <s v=""/>
    <s v=""/>
    <n v="0"/>
    <s v=""/>
    <s v="VENTAS NO CONTRIBUYENTES"/>
    <s v=""/>
    <n v="1385.4263999999998"/>
    <n v="0"/>
    <n v="1383.06"/>
    <n v="0"/>
    <s v="-"/>
    <n v="0"/>
    <n v="2.04"/>
    <s v="-"/>
    <n v="0.32640000000000002"/>
    <n v="0"/>
    <s v="-"/>
    <n v="0"/>
    <n v="0"/>
    <s v="-"/>
    <n v="0"/>
  </r>
  <r>
    <s v="13"/>
    <x v="7"/>
    <x v="0"/>
    <s v="001"/>
    <s v="Z1B8050365"/>
    <s v="1562"/>
    <s v="NC "/>
    <m/>
    <s v="00001495"/>
    <s v=""/>
    <s v=""/>
    <s v=""/>
    <n v="0"/>
    <s v=""/>
    <s v="VENTAS NO CONTRIBUYENTES"/>
    <s v=""/>
    <n v="-17.440000000000001"/>
    <n v="0"/>
    <n v="-17.440000000000001"/>
    <n v="0"/>
    <s v="-"/>
    <n v="0"/>
    <n v="0"/>
    <s v="-"/>
    <n v="0"/>
    <n v="0"/>
    <s v="-"/>
    <n v="0"/>
    <n v="0"/>
    <s v="-"/>
    <n v="0"/>
  </r>
  <r>
    <s v="14"/>
    <x v="8"/>
    <x v="0"/>
    <s v="001"/>
    <s v="Z1B8050365"/>
    <s v="1563"/>
    <s v="FC"/>
    <s v="00101739-00101803"/>
    <m/>
    <s v=""/>
    <s v=""/>
    <s v=""/>
    <n v="0"/>
    <s v=""/>
    <s v="VENTAS NO CONTRIBUYENTES"/>
    <s v=""/>
    <n v="1208.3552"/>
    <n v="0"/>
    <n v="1202.01"/>
    <n v="0"/>
    <s v="-"/>
    <n v="0"/>
    <n v="5.47"/>
    <s v="-"/>
    <n v="0.87519999999999998"/>
    <n v="0"/>
    <s v="-"/>
    <n v="0"/>
    <n v="0"/>
    <s v="-"/>
    <n v="0"/>
  </r>
  <r>
    <s v="15"/>
    <x v="9"/>
    <x v="0"/>
    <s v="001"/>
    <s v="Z1B8050365"/>
    <s v="1564"/>
    <s v="FC"/>
    <s v="00101804-00101944"/>
    <m/>
    <s v=""/>
    <s v=""/>
    <s v=""/>
    <n v="0"/>
    <s v=""/>
    <s v="VENTAS NO CONTRIBUYENTES"/>
    <s v=""/>
    <n v="4811.6844000000001"/>
    <n v="0"/>
    <n v="4809.26"/>
    <n v="0"/>
    <s v="-"/>
    <n v="0"/>
    <n v="2.09"/>
    <s v="-"/>
    <n v="0.33439999999999998"/>
    <n v="0"/>
    <s v="-"/>
    <n v="0"/>
    <n v="0"/>
    <s v="-"/>
    <n v="0"/>
  </r>
  <r>
    <s v="16"/>
    <x v="9"/>
    <x v="0"/>
    <s v="001"/>
    <s v="Z1B8050365"/>
    <s v="1564"/>
    <s v="NC "/>
    <m/>
    <s v="00001496"/>
    <s v=""/>
    <s v=""/>
    <s v=""/>
    <n v="0"/>
    <s v=""/>
    <s v="VENTAS NO CONTRIBUYENTES"/>
    <s v=""/>
    <n v="-55.06"/>
    <n v="0"/>
    <n v="-55.06"/>
    <n v="0"/>
    <s v="-"/>
    <n v="0"/>
    <n v="0"/>
    <s v="-"/>
    <n v="0"/>
    <n v="0"/>
    <s v="-"/>
    <n v="0"/>
    <n v="0"/>
    <s v="-"/>
    <n v="0"/>
  </r>
  <r>
    <s v="17"/>
    <x v="10"/>
    <x v="0"/>
    <s v="001"/>
    <s v="Z1B8050365"/>
    <s v="1565"/>
    <s v="FC"/>
    <s v="00101945-00102102"/>
    <m/>
    <s v=""/>
    <s v=""/>
    <s v=""/>
    <n v="0"/>
    <s v=""/>
    <s v="VENTAS NO CONTRIBUYENTES"/>
    <s v=""/>
    <n v="4988.7811999999994"/>
    <n v="0"/>
    <n v="4799.91"/>
    <n v="0"/>
    <s v="-"/>
    <n v="0"/>
    <n v="162.82"/>
    <s v="-"/>
    <n v="26.051199999999998"/>
    <n v="0"/>
    <s v="-"/>
    <n v="0"/>
    <n v="0"/>
    <s v="-"/>
    <n v="0"/>
  </r>
  <r>
    <s v="18"/>
    <x v="11"/>
    <x v="0"/>
    <s v="001"/>
    <s v="Z1B8050365"/>
    <s v="1566"/>
    <s v="FC"/>
    <s v="00102103-00102232"/>
    <m/>
    <s v=""/>
    <s v=""/>
    <s v=""/>
    <n v="0"/>
    <s v=""/>
    <s v="VENTAS NO CONTRIBUYENTES"/>
    <s v=""/>
    <n v="3712.77"/>
    <n v="0"/>
    <n v="3712.77"/>
    <n v="0"/>
    <s v="-"/>
    <n v="0"/>
    <n v="0"/>
    <s v="-"/>
    <n v="0"/>
    <n v="0"/>
    <s v="-"/>
    <n v="0"/>
    <n v="0"/>
    <s v="-"/>
    <n v="0"/>
  </r>
  <r>
    <s v="19"/>
    <x v="12"/>
    <x v="0"/>
    <s v="001"/>
    <s v="Z1B8050365"/>
    <s v="1567"/>
    <s v="FC"/>
    <s v="00102233-00102457"/>
    <m/>
    <s v=""/>
    <s v=""/>
    <s v=""/>
    <n v="0"/>
    <s v=""/>
    <s v="VENTAS NO CONTRIBUYENTES"/>
    <s v=""/>
    <n v="7579.5644000000002"/>
    <n v="0"/>
    <n v="7545.53"/>
    <n v="0"/>
    <s v="-"/>
    <n v="0"/>
    <n v="29.34"/>
    <s v="-"/>
    <n v="4.6943999999999999"/>
    <n v="0"/>
    <s v="-"/>
    <n v="0"/>
    <n v="0"/>
    <s v="-"/>
    <n v="0"/>
  </r>
  <r>
    <s v="20"/>
    <x v="12"/>
    <x v="0"/>
    <s v="001"/>
    <s v="Z1B8050365"/>
    <s v="1567"/>
    <s v="NC "/>
    <m/>
    <s v="00001500"/>
    <s v=""/>
    <s v=""/>
    <s v=""/>
    <n v="0"/>
    <s v=""/>
    <s v="VENTAS NO CONTRIBUYENTES"/>
    <s v=""/>
    <n v="-182.68"/>
    <n v="0"/>
    <n v="-182.68"/>
    <n v="0"/>
    <s v="-"/>
    <n v="0"/>
    <n v="0"/>
    <s v="-"/>
    <n v="0"/>
    <n v="0"/>
    <s v="-"/>
    <n v="0"/>
    <n v="0"/>
    <s v="-"/>
    <n v="0"/>
  </r>
  <r>
    <s v="21"/>
    <x v="13"/>
    <x v="0"/>
    <s v="001"/>
    <s v="Z1B8050365"/>
    <s v="1568"/>
    <s v="FC"/>
    <s v="00102458-00102546"/>
    <m/>
    <s v=""/>
    <s v=""/>
    <s v=""/>
    <n v="0"/>
    <s v=""/>
    <s v="VENTAS NO CONTRIBUYENTES"/>
    <s v=""/>
    <n v="1940.4843999999998"/>
    <n v="0"/>
    <n v="1938.06"/>
    <n v="0"/>
    <s v="-"/>
    <n v="0"/>
    <n v="2.09"/>
    <s v="-"/>
    <n v="0.33439999999999998"/>
    <n v="0"/>
    <s v="-"/>
    <n v="0"/>
    <n v="0"/>
    <s v="-"/>
    <n v="0"/>
  </r>
  <r>
    <s v="22"/>
    <x v="13"/>
    <x v="0"/>
    <s v="001"/>
    <s v="Z1B8050365"/>
    <s v="1568"/>
    <s v="NC "/>
    <m/>
    <s v="00001501"/>
    <s v=""/>
    <s v=""/>
    <s v=""/>
    <n v="0"/>
    <s v=""/>
    <s v="VENTAS NO CONTRIBUYENTES"/>
    <s v=""/>
    <n v="-105.57"/>
    <n v="0"/>
    <n v="-105.57"/>
    <n v="0"/>
    <s v="-"/>
    <n v="0"/>
    <n v="0"/>
    <s v="-"/>
    <n v="0"/>
    <n v="0"/>
    <s v="-"/>
    <n v="0"/>
    <n v="0"/>
    <s v="-"/>
    <n v="0"/>
  </r>
  <r>
    <s v="23"/>
    <x v="0"/>
    <x v="0"/>
    <s v="001"/>
    <s v="Z1F0000700"/>
    <s v="1803"/>
    <s v="FC"/>
    <s v="49892-49973"/>
    <s v=""/>
    <s v=""/>
    <s v=""/>
    <s v=""/>
    <n v="0"/>
    <s v=""/>
    <s v="VENTAS NO CONTRIBUYENTES"/>
    <s v=""/>
    <n v="3955.0274960000006"/>
    <n v="0"/>
    <n v="2674.8788999999992"/>
    <n v="0"/>
    <s v="-"/>
    <n v="0"/>
    <n v="1103.5763999999999"/>
    <s v="-"/>
    <n v="176.57219599999991"/>
    <n v="0"/>
    <s v="-"/>
    <n v="0"/>
    <n v="0"/>
    <s v="-"/>
    <n v="0"/>
  </r>
  <r>
    <s v="24"/>
    <x v="0"/>
    <x v="1"/>
    <s v="001"/>
    <s v="Z1F0017854"/>
    <s v="0719-0719"/>
    <s v="FC"/>
    <s v="00045654-00045750"/>
    <s v=""/>
    <s v=""/>
    <s v=""/>
    <s v=""/>
    <n v="0"/>
    <s v=""/>
    <s v="VENTAS NO CONTRIBUYENTES"/>
    <s v=""/>
    <n v="3959.3106520000015"/>
    <n v="0"/>
    <n v="2969.0054999999998"/>
    <n v="0"/>
    <s v="-"/>
    <n v="0"/>
    <n v="853.71130000000028"/>
    <s v="16"/>
    <n v="136.59385200000003"/>
    <n v="0"/>
    <s v="-"/>
    <n v="0"/>
    <n v="0"/>
    <s v="-"/>
    <n v="0"/>
  </r>
  <r>
    <s v="25"/>
    <x v="0"/>
    <x v="1"/>
    <s v="001"/>
    <s v="Z1F0017854"/>
    <s v="0719"/>
    <s v="NC"/>
    <s v=""/>
    <s v="00000183"/>
    <s v=""/>
    <s v="00039091"/>
    <s v="01-02-2022"/>
    <n v="32.74"/>
    <s v="VEN"/>
    <s v="REMY RIVAS"/>
    <s v="V15518418"/>
    <n v="-32.736600000000003"/>
    <n v="0"/>
    <n v="-32.736600000000003"/>
    <n v="0"/>
    <s v="-"/>
    <n v="0"/>
    <n v="0"/>
    <s v="-"/>
    <n v="0"/>
    <n v="0"/>
    <s v="-"/>
    <n v="0"/>
    <n v="0"/>
    <s v="-"/>
    <n v="0"/>
  </r>
  <r>
    <s v="26"/>
    <x v="0"/>
    <x v="2"/>
    <s v="001"/>
    <s v="Z7C7008321"/>
    <s v="0149-0149"/>
    <s v="FC"/>
    <s v="00018076-00018157"/>
    <s v=""/>
    <s v=""/>
    <s v=""/>
    <s v=""/>
    <n v="0"/>
    <s v=""/>
    <s v="VENTAS NO CONTRIBUYENTES"/>
    <s v=""/>
    <n v="2424.8816619999993"/>
    <n v="0"/>
    <n v="1848.9336000000003"/>
    <n v="0"/>
    <s v="-"/>
    <n v="0"/>
    <n v="496.50694999999985"/>
    <s v="16"/>
    <n v="79.44111199999999"/>
    <n v="0"/>
    <s v="-"/>
    <n v="0"/>
    <n v="0"/>
    <s v="-"/>
    <n v="0"/>
  </r>
  <r>
    <s v="27"/>
    <x v="0"/>
    <x v="0"/>
    <s v="001"/>
    <s v="Z1B8050149"/>
    <s v="0082"/>
    <s v="FC"/>
    <s v="00002038"/>
    <s v=""/>
    <s v=""/>
    <s v=""/>
    <s v=""/>
    <n v="0"/>
    <s v=""/>
    <s v="VENTAS NO CONTRIBUYENTES"/>
    <s v=""/>
    <n v="6.38"/>
    <n v="0"/>
    <n v="6.38"/>
    <n v="0"/>
    <s v="-"/>
    <n v="0"/>
    <n v="0"/>
    <s v="-"/>
    <n v="0"/>
    <n v="0"/>
    <s v="-"/>
    <n v="0"/>
    <n v="0"/>
    <s v="-"/>
    <n v="0"/>
  </r>
  <r>
    <s v="28"/>
    <x v="0"/>
    <x v="0"/>
    <s v="001"/>
    <s v="Z700004030"/>
    <s v="0339"/>
    <s v="FC"/>
    <s v="00004347-00004426"/>
    <s v=""/>
    <s v=""/>
    <s v=""/>
    <s v=""/>
    <n v="0"/>
    <s v=""/>
    <s v="VENTAS NO CONTRIBUYENTES"/>
    <s v=""/>
    <n v="1454.752"/>
    <n v="0"/>
    <n v="1103.04"/>
    <n v="0"/>
    <s v="-"/>
    <n v="0"/>
    <n v="303.2"/>
    <s v="-"/>
    <n v="48.512"/>
    <n v="0"/>
    <s v="-"/>
    <n v="0"/>
    <n v="0"/>
    <s v="-"/>
    <n v="0"/>
  </r>
  <r>
    <s v="29"/>
    <x v="0"/>
    <x v="1"/>
    <s v="002"/>
    <s v="Z1F0017966"/>
    <s v="0713-0713"/>
    <s v="FC"/>
    <s v="00029688-00029749"/>
    <s v=""/>
    <s v=""/>
    <s v=""/>
    <s v=""/>
    <n v="0"/>
    <s v=""/>
    <s v="VENTAS NO CONTRIBUYENTES"/>
    <s v=""/>
    <n v="1646.9065440000002"/>
    <n v="0"/>
    <n v="1206.9276499999999"/>
    <n v="0"/>
    <s v="-"/>
    <n v="0"/>
    <n v="379.29214999999994"/>
    <s v="16"/>
    <n v="60.686743999999997"/>
    <n v="0"/>
    <s v="-"/>
    <n v="0"/>
    <n v="0"/>
    <s v="-"/>
    <n v="0"/>
  </r>
  <r>
    <s v="30"/>
    <x v="0"/>
    <x v="1"/>
    <s v="002"/>
    <s v="Z1F0017966"/>
    <s v="0713"/>
    <s v="NC"/>
    <s v=""/>
    <s v="00000164"/>
    <s v=""/>
    <s v="00029741"/>
    <s v="01-02-2022"/>
    <n v="28.48"/>
    <s v="VEN"/>
    <s v="JOSE DUQUE"/>
    <s v="V11043292"/>
    <n v="-8.4629999999999992"/>
    <n v="0"/>
    <n v="-8.4629999999999992"/>
    <n v="0"/>
    <s v="-"/>
    <n v="0"/>
    <n v="0"/>
    <s v="-"/>
    <n v="0"/>
    <n v="0"/>
    <s v="-"/>
    <n v="0"/>
    <n v="0"/>
    <s v="-"/>
    <n v="0"/>
  </r>
  <r>
    <s v="31"/>
    <x v="0"/>
    <x v="2"/>
    <s v="002"/>
    <s v="Z7C7008340"/>
    <s v="0149-0149"/>
    <s v="FC"/>
    <s v="00020553-00020683"/>
    <s v=""/>
    <s v=""/>
    <s v=""/>
    <s v=""/>
    <n v="0"/>
    <s v=""/>
    <s v="VENTAS NO CONTRIBUYENTES"/>
    <s v=""/>
    <n v="3032.896827999999"/>
    <n v="0"/>
    <n v="2358.3138499999991"/>
    <n v="0"/>
    <s v="-"/>
    <n v="0"/>
    <n v="581.53704999999979"/>
    <s v="16"/>
    <n v="93.045927999999989"/>
    <n v="0"/>
    <s v="-"/>
    <n v="0"/>
    <n v="0"/>
    <s v="-"/>
    <n v="0"/>
  </r>
  <r>
    <s v="32"/>
    <x v="0"/>
    <x v="2"/>
    <s v="002"/>
    <s v="Z7C7008340"/>
    <s v="0149"/>
    <s v="FC"/>
    <s v="00020684"/>
    <s v=""/>
    <s v=""/>
    <s v=""/>
    <s v=""/>
    <n v="0"/>
    <s v=""/>
    <s v="LILIANA REBETE"/>
    <s v="V404625364"/>
    <n v="9.0995500000000007"/>
    <n v="0"/>
    <n v="9.0995500000000007"/>
    <n v="0"/>
    <s v="-"/>
    <n v="0"/>
    <n v="0"/>
    <s v="-"/>
    <n v="0"/>
    <n v="0"/>
    <s v="-"/>
    <n v="0"/>
    <n v="0"/>
    <s v="-"/>
    <n v="0"/>
  </r>
  <r>
    <s v="33"/>
    <x v="0"/>
    <x v="2"/>
    <s v="002"/>
    <s v="Z7C7008340"/>
    <s v="0149-0149"/>
    <s v="FC"/>
    <s v="00020685-00020686"/>
    <s v=""/>
    <s v=""/>
    <s v=""/>
    <s v=""/>
    <n v="0"/>
    <s v=""/>
    <s v="VENTAS NO CONTRIBUYENTES"/>
    <s v=""/>
    <n v="20.658650000000002"/>
    <n v="0"/>
    <n v="20.658650000000002"/>
    <n v="0"/>
    <s v="-"/>
    <n v="0"/>
    <n v="0"/>
    <s v="-"/>
    <n v="0"/>
    <n v="0"/>
    <s v="-"/>
    <n v="0"/>
    <n v="0"/>
    <s v="-"/>
    <n v="0"/>
  </r>
  <r>
    <s v="34"/>
    <x v="0"/>
    <x v="0"/>
    <s v="002"/>
    <s v="Z1B8050002"/>
    <s v="0141"/>
    <s v="FC"/>
    <s v="00010827-00010963"/>
    <s v=""/>
    <s v=""/>
    <s v=""/>
    <s v=""/>
    <n v="0"/>
    <s v=""/>
    <s v="VENTAS NO CONTRIBUYENTES"/>
    <s v=""/>
    <n v="6093.147648000001"/>
    <n v="0"/>
    <n v="4686.3497499999958"/>
    <n v="0"/>
    <s v="-"/>
    <n v="0"/>
    <n v="1212.75685"/>
    <s v="16"/>
    <n v="194.04104799999999"/>
    <n v="0"/>
    <s v="-"/>
    <n v="0"/>
    <n v="0"/>
    <s v="-"/>
    <n v="0"/>
  </r>
  <r>
    <s v="35"/>
    <x v="0"/>
    <x v="3"/>
    <s v="002"/>
    <s v="Z1F0008858"/>
    <s v="1167-1167"/>
    <s v="FC"/>
    <s v="00157888-00158050"/>
    <s v=""/>
    <s v=""/>
    <s v=""/>
    <s v=""/>
    <n v="0"/>
    <s v=""/>
    <s v="VENTAS NO CONTRIBUYENTES"/>
    <s v=""/>
    <n v="2826.0172500000012"/>
    <n v="0"/>
    <n v="2540.7509500000015"/>
    <n v="0"/>
    <s v="-"/>
    <n v="0"/>
    <n v="245.91919999999999"/>
    <s v="-"/>
    <n v="39.347100000000005"/>
    <n v="0"/>
    <s v="-"/>
    <n v="0"/>
    <n v="0"/>
    <s v="-"/>
    <n v="0"/>
  </r>
  <r>
    <s v="36"/>
    <x v="0"/>
    <x v="1"/>
    <s v="003"/>
    <s v="Z1F0017848"/>
    <s v="0703-0703"/>
    <s v="FC"/>
    <s v="00039009-00039073"/>
    <s v=""/>
    <s v=""/>
    <s v=""/>
    <s v=""/>
    <n v="0"/>
    <s v=""/>
    <s v="VENTAS NO CONTRIBUYENTES"/>
    <s v=""/>
    <n v="3267.5521840000006"/>
    <n v="0"/>
    <n v="2269.8362999999999"/>
    <n v="0"/>
    <s v="-"/>
    <n v="0"/>
    <n v="860.09989999999993"/>
    <s v="16"/>
    <n v="137.61598400000003"/>
    <n v="0"/>
    <s v="-"/>
    <n v="0"/>
    <n v="0"/>
    <s v="-"/>
    <n v="0"/>
  </r>
  <r>
    <s v="37"/>
    <x v="0"/>
    <x v="1"/>
    <s v="003"/>
    <s v="Z1F0017848"/>
    <s v="0703"/>
    <s v="FC"/>
    <s v="00039074"/>
    <s v=""/>
    <s v=""/>
    <s v=""/>
    <s v=""/>
    <n v="0"/>
    <s v=""/>
    <s v="AUTOSERVICIOS CRISS"/>
    <s v="J294282792"/>
    <n v="26.594999999999999"/>
    <n v="0"/>
    <n v="7.6986000000000026"/>
    <n v="16.29"/>
    <s v="16"/>
    <n v="2.6063999999999998"/>
    <n v="0"/>
    <s v="-"/>
    <n v="0"/>
    <n v="0"/>
    <s v="-"/>
    <n v="0"/>
    <n v="0"/>
    <s v="-"/>
    <n v="0"/>
  </r>
  <r>
    <s v="38"/>
    <x v="0"/>
    <x v="1"/>
    <s v="003"/>
    <s v="Z1F0017848"/>
    <s v="0703"/>
    <s v="FC"/>
    <s v="00039075"/>
    <s v=""/>
    <s v=""/>
    <s v=""/>
    <s v=""/>
    <n v="0"/>
    <s v=""/>
    <s v="AUTOSERVICIOS CRISS"/>
    <s v="J294282792"/>
    <n v="0.23"/>
    <n v="0"/>
    <n v="0.23"/>
    <n v="0"/>
    <s v="-"/>
    <n v="0"/>
    <n v="0"/>
    <s v="-"/>
    <n v="0"/>
    <n v="0"/>
    <s v="-"/>
    <n v="0"/>
    <n v="0"/>
    <s v="-"/>
    <n v="0"/>
  </r>
  <r>
    <s v="39"/>
    <x v="0"/>
    <x v="1"/>
    <s v="003"/>
    <s v="Z1F0017848"/>
    <s v="0703-0703"/>
    <s v="FC"/>
    <s v="00039076-00039115"/>
    <s v=""/>
    <s v=""/>
    <s v=""/>
    <s v=""/>
    <n v="0"/>
    <s v=""/>
    <s v="VENTAS NO CONTRIBUYENTES"/>
    <s v=""/>
    <n v="2487.5636359999999"/>
    <n v="0"/>
    <n v="1727.5437000000011"/>
    <n v="0"/>
    <s v="-"/>
    <n v="0"/>
    <n v="655.18959999999981"/>
    <s v="16"/>
    <n v="104.83033599999997"/>
    <n v="0"/>
    <s v="-"/>
    <n v="0"/>
    <n v="0"/>
    <s v="-"/>
    <n v="0"/>
  </r>
  <r>
    <s v="40"/>
    <x v="0"/>
    <x v="2"/>
    <s v="003"/>
    <s v="Z7C7008438"/>
    <s v="0149-0149"/>
    <s v="FC"/>
    <s v="00019535-00019671"/>
    <s v=""/>
    <s v=""/>
    <s v=""/>
    <s v=""/>
    <n v="0"/>
    <s v=""/>
    <s v="VENTAS NO CONTRIBUYENTES"/>
    <s v=""/>
    <n v="3493.3676960000012"/>
    <n v="0"/>
    <n v="2703.5888000000018"/>
    <n v="0"/>
    <s v="-"/>
    <n v="0"/>
    <n v="680.84379999999999"/>
    <s v="16"/>
    <n v="108.935096"/>
    <n v="0"/>
    <s v="-"/>
    <n v="0"/>
    <n v="0"/>
    <s v="-"/>
    <n v="0"/>
  </r>
  <r>
    <s v="41"/>
    <x v="0"/>
    <x v="2"/>
    <s v="003"/>
    <s v="Z7C7008438"/>
    <s v="0149"/>
    <s v="FC"/>
    <s v="00019672"/>
    <s v=""/>
    <s v=""/>
    <s v=""/>
    <s v=""/>
    <n v="0"/>
    <s v=""/>
    <s v="LILIANA REBETE"/>
    <s v="V404625364"/>
    <n v="48.951416000000002"/>
    <n v="0"/>
    <n v="19.704800000000002"/>
    <n v="25.212599999999998"/>
    <s v="16"/>
    <n v="4.0340160000000003"/>
    <n v="0"/>
    <s v="-"/>
    <n v="0"/>
    <n v="0"/>
    <s v="-"/>
    <n v="0"/>
    <n v="0"/>
    <s v="-"/>
    <n v="0"/>
  </r>
  <r>
    <s v="42"/>
    <x v="0"/>
    <x v="2"/>
    <s v="003"/>
    <s v="Z7C7008438"/>
    <s v="0149-0149"/>
    <s v="FC"/>
    <s v="00019673-00019683"/>
    <s v=""/>
    <s v=""/>
    <s v=""/>
    <s v=""/>
    <n v="0"/>
    <s v=""/>
    <s v="VENTAS NO CONTRIBUYENTES"/>
    <s v=""/>
    <n v="442.64221400000002"/>
    <n v="0"/>
    <n v="315.76530000000002"/>
    <n v="0"/>
    <s v="-"/>
    <n v="0"/>
    <n v="109.37665"/>
    <s v="16"/>
    <n v="17.500263999999998"/>
    <n v="0"/>
    <s v="-"/>
    <n v="0"/>
    <n v="0"/>
    <s v="-"/>
    <n v="0"/>
  </r>
  <r>
    <s v="43"/>
    <x v="0"/>
    <x v="0"/>
    <s v="003"/>
    <s v="Z1B8051199"/>
    <s v="0222"/>
    <s v="FC"/>
    <s v="00021370-00021468"/>
    <s v=""/>
    <s v=""/>
    <s v=""/>
    <s v=""/>
    <n v="0"/>
    <s v=""/>
    <s v="VENTAS NO CONTRIBUYENTES"/>
    <s v=""/>
    <n v="4951.9463119999991"/>
    <n v="0"/>
    <n v="3952.3682499999982"/>
    <n v="0"/>
    <s v="-"/>
    <n v="0"/>
    <n v="861.70515000000012"/>
    <s v="16"/>
    <n v="137.87291199999996"/>
    <n v="0"/>
    <s v="-"/>
    <n v="0"/>
    <n v="0"/>
    <s v="-"/>
    <n v="0"/>
  </r>
  <r>
    <s v="44"/>
    <x v="0"/>
    <x v="3"/>
    <s v="003"/>
    <s v="Z1F0008965"/>
    <s v="1151-1151"/>
    <s v="FC"/>
    <s v="00150791-00150800"/>
    <s v=""/>
    <s v=""/>
    <s v=""/>
    <s v=""/>
    <n v="0"/>
    <s v=""/>
    <s v="VENTAS NO CONTRIBUYENTES"/>
    <s v=""/>
    <n v="269.43240000000003"/>
    <n v="0"/>
    <n v="269.43240000000003"/>
    <n v="0"/>
    <s v="-"/>
    <n v="0"/>
    <n v="0"/>
    <s v="-"/>
    <n v="0"/>
    <n v="0"/>
    <s v="-"/>
    <n v="0"/>
    <n v="0"/>
    <s v="-"/>
    <n v="0"/>
  </r>
  <r>
    <s v="45"/>
    <x v="0"/>
    <x v="3"/>
    <s v="003"/>
    <s v="Z1F0008965"/>
    <s v="1151-1151"/>
    <s v="FC"/>
    <s v="00150801-00150970"/>
    <s v=""/>
    <s v=""/>
    <s v=""/>
    <s v=""/>
    <n v="0"/>
    <s v=""/>
    <s v="VENTAS NO CONTRIBUYENTES"/>
    <s v=""/>
    <n v="2986.5037500000003"/>
    <n v="0"/>
    <n v="2797.9132500000001"/>
    <n v="0"/>
    <s v="-"/>
    <n v="0"/>
    <n v="162.578"/>
    <s v="-"/>
    <n v="26.012499999999999"/>
    <n v="0"/>
    <s v="-"/>
    <n v="0"/>
    <n v="0"/>
    <s v="-"/>
    <n v="0"/>
  </r>
  <r>
    <s v="46"/>
    <x v="0"/>
    <x v="3"/>
    <s v="004"/>
    <s v="Z1B8050578"/>
    <s v="1949-1949"/>
    <s v="FC"/>
    <s v="00173103-00173182"/>
    <s v=""/>
    <s v=""/>
    <s v=""/>
    <s v=""/>
    <n v="0"/>
    <s v=""/>
    <s v="VENTAS NO CONTRIBUYENTES"/>
    <s v=""/>
    <n v="1281.8288500000001"/>
    <n v="0"/>
    <n v="1128.1600000000001"/>
    <n v="0"/>
    <s v="-"/>
    <n v="0"/>
    <n v="132.47315"/>
    <s v="-"/>
    <n v="21.195700000000002"/>
    <n v="0"/>
    <s v="-"/>
    <n v="0"/>
    <n v="0"/>
    <s v="-"/>
    <n v="0"/>
  </r>
  <r>
    <s v="47"/>
    <x v="0"/>
    <x v="1"/>
    <s v="004"/>
    <s v="Z1F0017963"/>
    <s v="0714-0714"/>
    <s v="FC"/>
    <s v="00029157-00029182"/>
    <s v=""/>
    <s v=""/>
    <s v=""/>
    <s v=""/>
    <n v="0"/>
    <s v=""/>
    <s v="VENTAS NO CONTRIBUYENTES"/>
    <s v=""/>
    <n v="1004.2183520000001"/>
    <n v="0"/>
    <n v="712.39025000000004"/>
    <n v="0"/>
    <s v="-"/>
    <n v="0"/>
    <n v="251.57595000000006"/>
    <s v="-"/>
    <n v="40.252151999999988"/>
    <n v="0"/>
    <s v="-"/>
    <n v="0"/>
    <n v="0"/>
    <s v="-"/>
    <n v="0"/>
  </r>
  <r>
    <s v="48"/>
    <x v="0"/>
    <x v="0"/>
    <s v="004"/>
    <s v="Z1B8050937"/>
    <s v="0080"/>
    <s v="FC"/>
    <s v="00006981-00007124"/>
    <s v=""/>
    <s v=""/>
    <s v=""/>
    <s v=""/>
    <n v="0"/>
    <s v=""/>
    <s v="VENTAS NO CONTRIBUYENTES"/>
    <s v=""/>
    <n v="6505.0989919999993"/>
    <n v="0"/>
    <n v="5238.573699999999"/>
    <n v="0"/>
    <s v="-"/>
    <n v="0"/>
    <n v="1091.8321000000001"/>
    <s v="16"/>
    <n v="174.69319200000007"/>
    <n v="0"/>
    <s v="-"/>
    <n v="0"/>
    <n v="0"/>
    <s v="-"/>
    <n v="0"/>
  </r>
  <r>
    <s v="49"/>
    <x v="0"/>
    <x v="1"/>
    <s v="005"/>
    <s v="Z1F0017998"/>
    <s v="0704-0704"/>
    <s v="FC"/>
    <s v="00033774-00033881"/>
    <s v=""/>
    <s v=""/>
    <s v=""/>
    <s v=""/>
    <n v="0"/>
    <s v=""/>
    <s v="VENTAS NO CONTRIBUYENTES"/>
    <s v=""/>
    <n v="5494.2810359999994"/>
    <n v="0"/>
    <n v="3818.3262999999988"/>
    <n v="0"/>
    <s v="-"/>
    <n v="0"/>
    <n v="1444.7885999999999"/>
    <s v="16"/>
    <n v="231.16613599999997"/>
    <n v="0"/>
    <s v="-"/>
    <n v="0"/>
    <n v="0"/>
    <s v="-"/>
    <n v="0"/>
  </r>
  <r>
    <s v="50"/>
    <x v="0"/>
    <x v="1"/>
    <s v="005"/>
    <s v="Z1F0017998"/>
    <s v="0704"/>
    <s v="NC"/>
    <s v=""/>
    <s v="00000107"/>
    <s v=""/>
    <s v="00033799"/>
    <s v="01-02-2022"/>
    <n v="1.64"/>
    <s v="VEN"/>
    <s v="CARLY CRUZ"/>
    <s v="V30463771"/>
    <n v="-1.6355999999999999"/>
    <n v="0"/>
    <n v="0"/>
    <n v="0"/>
    <s v="-"/>
    <n v="0"/>
    <n v="-1.41"/>
    <s v="16"/>
    <n v="-0.22559999999999999"/>
    <n v="0"/>
    <s v="-"/>
    <n v="0"/>
    <n v="0"/>
    <s v="-"/>
    <n v="0"/>
  </r>
  <r>
    <s v="51"/>
    <x v="0"/>
    <x v="0"/>
    <s v="005"/>
    <s v="Z1B8050363"/>
    <s v="0224"/>
    <s v="FC"/>
    <s v="00024175-00024236"/>
    <s v=""/>
    <s v=""/>
    <s v=""/>
    <s v=""/>
    <n v="0"/>
    <s v=""/>
    <s v="VENTAS NO CONTRIBUYENTES"/>
    <s v=""/>
    <n v="4454.4003480000001"/>
    <n v="0"/>
    <n v="3679.5295499999997"/>
    <n v="0"/>
    <s v="-"/>
    <n v="0"/>
    <n v="667.99195000000009"/>
    <s v="-"/>
    <n v="106.87884799999999"/>
    <n v="0"/>
    <s v="-"/>
    <n v="0"/>
    <n v="0"/>
    <s v="-"/>
    <n v="0"/>
  </r>
  <r>
    <s v="52"/>
    <x v="0"/>
    <x v="0"/>
    <s v="005"/>
    <s v="Z1B8050363"/>
    <s v="0224"/>
    <s v="FC"/>
    <s v="00024237"/>
    <s v=""/>
    <s v=""/>
    <s v=""/>
    <s v=""/>
    <n v="0"/>
    <s v=""/>
    <s v="CORPORACION PRISCA,C.A"/>
    <s v="J410376880"/>
    <n v="23.457056000000001"/>
    <n v="0"/>
    <n v="0"/>
    <n v="20.221599999999999"/>
    <s v="16"/>
    <n v="3.2354560000000001"/>
    <n v="0"/>
    <s v="-"/>
    <n v="0"/>
    <n v="0"/>
    <s v="-"/>
    <n v="0"/>
    <n v="0"/>
    <s v="-"/>
    <n v="0"/>
  </r>
  <r>
    <s v="53"/>
    <x v="0"/>
    <x v="0"/>
    <s v="005"/>
    <s v="Z1B8050363"/>
    <s v="0224"/>
    <s v="FC"/>
    <s v="00024238-00024284"/>
    <s v=""/>
    <s v=""/>
    <s v=""/>
    <s v=""/>
    <n v="0"/>
    <s v=""/>
    <s v="VENTAS NO CONTRIBUYENTES"/>
    <s v=""/>
    <n v="2936.0559779999999"/>
    <n v="0"/>
    <n v="2128.4894499999996"/>
    <n v="0"/>
    <s v="-"/>
    <n v="0"/>
    <n v="696.1781000000002"/>
    <s v="-"/>
    <n v="111.38842799999998"/>
    <n v="0"/>
    <s v="-"/>
    <n v="0"/>
    <n v="0"/>
    <s v="-"/>
    <n v="0"/>
  </r>
  <r>
    <s v="54"/>
    <x v="0"/>
    <x v="0"/>
    <s v="005"/>
    <s v="Z1B8050363"/>
    <s v="0224"/>
    <s v="NC"/>
    <s v=""/>
    <s v="00000062"/>
    <s v=""/>
    <s v="00024180"/>
    <s v="1/2/2022"/>
    <n v="69.38"/>
    <s v="VEN"/>
    <s v="MARLENE OVALLESA"/>
    <s v="V4361122"/>
    <n v="-6.14"/>
    <n v="0"/>
    <n v="-6.14"/>
    <n v="0"/>
    <s v="-"/>
    <n v="0"/>
    <n v="0"/>
    <s v="-"/>
    <n v="0"/>
    <n v="0"/>
    <s v="-"/>
    <n v="0"/>
    <n v="0"/>
    <s v="-"/>
    <n v="0"/>
  </r>
  <r>
    <s v="55"/>
    <x v="0"/>
    <x v="1"/>
    <s v="006"/>
    <s v="Z1F0017787"/>
    <s v="0676"/>
    <s v="FC"/>
    <s v="000191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6"/>
    <x v="0"/>
    <x v="0"/>
    <s v="006"/>
    <s v="Z1B8044815"/>
    <s v="0117"/>
    <s v="FC"/>
    <s v="00009857"/>
    <s v=""/>
    <s v=""/>
    <s v=""/>
    <s v=""/>
    <n v="0"/>
    <s v=""/>
    <s v="GRUPO CORPORATIVO MANUBER C.A"/>
    <s v="J409821315"/>
    <n v="30.908349999999999"/>
    <n v="0"/>
    <n v="16.63625"/>
    <n v="12.3035"/>
    <s v="16"/>
    <n v="1.9685999999999999"/>
    <n v="0"/>
    <s v="-"/>
    <n v="0"/>
    <n v="0"/>
    <s v="-"/>
    <n v="0"/>
    <n v="0"/>
    <s v="-"/>
    <n v="0"/>
  </r>
  <r>
    <s v="57"/>
    <x v="0"/>
    <x v="0"/>
    <s v="006"/>
    <s v="Z1B8044815"/>
    <s v="0117"/>
    <s v="FC"/>
    <s v="00009858-00009859"/>
    <s v=""/>
    <s v=""/>
    <s v=""/>
    <s v=""/>
    <n v="0"/>
    <s v=""/>
    <s v="VENTAS NO CONTRIBUYENTES"/>
    <s v=""/>
    <n v="80.316149999999993"/>
    <n v="0"/>
    <n v="20.796549999999996"/>
    <n v="0"/>
    <s v="-"/>
    <n v="0"/>
    <n v="51.31"/>
    <s v="16"/>
    <n v="8.2096"/>
    <n v="0"/>
    <s v="-"/>
    <n v="0"/>
    <n v="0"/>
    <s v="-"/>
    <n v="0"/>
  </r>
  <r>
    <s v="58"/>
    <x v="0"/>
    <x v="0"/>
    <s v="006"/>
    <s v="Z1B8044815"/>
    <s v="0117"/>
    <s v="FC"/>
    <s v="00009860"/>
    <s v=""/>
    <s v=""/>
    <s v=""/>
    <s v=""/>
    <n v="0"/>
    <s v=""/>
    <s v="INVERSIONES MINIMARKETREY C.A"/>
    <s v="J50029458-1"/>
    <n v="186.55"/>
    <n v="0"/>
    <n v="186.55"/>
    <n v="0"/>
    <s v="-"/>
    <n v="0"/>
    <n v="0"/>
    <s v="-"/>
    <n v="0"/>
    <n v="0"/>
    <s v="-"/>
    <n v="0"/>
    <n v="0"/>
    <s v="-"/>
    <n v="0"/>
  </r>
  <r>
    <s v="59"/>
    <x v="0"/>
    <x v="0"/>
    <s v="006"/>
    <s v="Z1B8044815"/>
    <s v="0117"/>
    <s v="FC"/>
    <s v="00009861-00009867"/>
    <s v=""/>
    <s v=""/>
    <s v=""/>
    <s v=""/>
    <n v="0"/>
    <s v=""/>
    <s v="VENTAS NO CONTRIBUYENTES"/>
    <s v=""/>
    <n v="720.50504999999998"/>
    <n v="0"/>
    <n v="620.65775000000008"/>
    <n v="0"/>
    <s v="-"/>
    <n v="0"/>
    <n v="86.075299999999999"/>
    <s v="16"/>
    <n v="13.772"/>
    <n v="0"/>
    <s v="-"/>
    <n v="0"/>
    <n v="0"/>
    <s v="-"/>
    <n v="0"/>
  </r>
  <r>
    <s v="60"/>
    <x v="0"/>
    <x v="0"/>
    <s v="006"/>
    <s v="Z1B8044815"/>
    <s v="0117"/>
    <s v="FC"/>
    <s v="00009868"/>
    <s v=""/>
    <s v=""/>
    <s v=""/>
    <s v=""/>
    <n v="0"/>
    <s v=""/>
    <s v="COMERCIALIZADORA LA ESPETADA C.A"/>
    <s v="J-50040717-3"/>
    <n v="32.886000000000003"/>
    <n v="0"/>
    <n v="0"/>
    <n v="28.35"/>
    <s v="16"/>
    <n v="4.5359999999999996"/>
    <n v="0"/>
    <s v="-"/>
    <n v="0"/>
    <n v="0"/>
    <s v="-"/>
    <n v="0"/>
    <n v="0"/>
    <s v="-"/>
    <n v="0"/>
  </r>
  <r>
    <s v="61"/>
    <x v="0"/>
    <x v="0"/>
    <s v="006"/>
    <s v="Z1B8044815"/>
    <s v="0117"/>
    <s v="FC"/>
    <s v="00009869"/>
    <s v=""/>
    <s v=""/>
    <s v=""/>
    <s v=""/>
    <n v="0"/>
    <s v=""/>
    <s v="COMERCIALIZADORA LA ESPETADA C.A"/>
    <s v="J-50040717-3"/>
    <n v="0.46"/>
    <n v="0"/>
    <n v="0.46"/>
    <n v="0"/>
    <s v="-"/>
    <n v="0"/>
    <n v="0"/>
    <s v="-"/>
    <n v="0"/>
    <n v="0"/>
    <s v="-"/>
    <n v="0"/>
    <n v="0"/>
    <s v="-"/>
    <n v="0"/>
  </r>
  <r>
    <s v="62"/>
    <x v="0"/>
    <x v="0"/>
    <s v="006"/>
    <s v="Z1B8044815"/>
    <s v="0117"/>
    <s v="FC"/>
    <s v="00009870-00009903"/>
    <s v=""/>
    <s v=""/>
    <s v=""/>
    <s v=""/>
    <n v="0"/>
    <s v=""/>
    <s v="VENTAS NO CONTRIBUYENTES"/>
    <s v=""/>
    <n v="2722.3436000000006"/>
    <n v="0"/>
    <n v="2019.1084500000009"/>
    <n v="0"/>
    <s v="-"/>
    <n v="0"/>
    <n v="606.2372499999999"/>
    <s v="-"/>
    <n v="96.997900000000016"/>
    <n v="0"/>
    <s v="-"/>
    <n v="0"/>
    <n v="0"/>
    <s v="-"/>
    <n v="0"/>
  </r>
  <r>
    <s v="63"/>
    <x v="0"/>
    <x v="0"/>
    <s v="006"/>
    <s v="Z1B8044815"/>
    <s v="0117"/>
    <s v="FC"/>
    <s v="00009904"/>
    <s v=""/>
    <s v=""/>
    <s v=""/>
    <s v=""/>
    <n v="0"/>
    <s v=""/>
    <s v="MIRANDA GAS SA"/>
    <s v="G200161213"/>
    <n v="299.47874999999999"/>
    <n v="0"/>
    <n v="252.70755000000003"/>
    <n v="40.32"/>
    <s v="16"/>
    <n v="6.4512"/>
    <n v="0"/>
    <s v="-"/>
    <n v="0"/>
    <n v="0"/>
    <s v="-"/>
    <n v="0"/>
    <n v="0"/>
    <s v="-"/>
    <n v="0"/>
  </r>
  <r>
    <s v="64"/>
    <x v="0"/>
    <x v="0"/>
    <s v="006"/>
    <s v="Z1B8044815"/>
    <s v="0117"/>
    <s v="FC"/>
    <s v="00009905-00009942"/>
    <s v=""/>
    <s v=""/>
    <s v=""/>
    <s v=""/>
    <n v="0"/>
    <s v=""/>
    <s v="VENTAS NO CONTRIBUYENTES"/>
    <s v=""/>
    <n v="2384.7281499999999"/>
    <n v="0"/>
    <n v="1580.5587"/>
    <n v="0"/>
    <s v="-"/>
    <n v="0"/>
    <n v="693.24944999999991"/>
    <s v="16"/>
    <n v="110.91999999999999"/>
    <n v="0"/>
    <s v="-"/>
    <n v="0"/>
    <n v="0"/>
    <s v="-"/>
    <n v="0"/>
  </r>
  <r>
    <s v="65"/>
    <x v="0"/>
    <x v="0"/>
    <s v="007"/>
    <s v="Z1B8050013"/>
    <s v="0153"/>
    <s v="FC"/>
    <s v="00011591"/>
    <s v=""/>
    <s v=""/>
    <s v=""/>
    <s v=""/>
    <n v="0"/>
    <s v=""/>
    <s v="PABLO GERRERA"/>
    <s v="V12880947"/>
    <n v="161.88095000000001"/>
    <n v="0"/>
    <n v="121.17085"/>
    <n v="0"/>
    <s v="-"/>
    <n v="0"/>
    <n v="35.094900000000003"/>
    <s v="16"/>
    <n v="5.6151999999999997"/>
    <n v="0"/>
    <s v="-"/>
    <n v="0"/>
    <n v="0"/>
    <s v="-"/>
    <n v="0"/>
  </r>
  <r>
    <s v="66"/>
    <x v="0"/>
    <x v="0"/>
    <s v="007"/>
    <s v="Z1B8050013"/>
    <s v="0153"/>
    <s v="FC"/>
    <s v="00011592"/>
    <s v=""/>
    <s v=""/>
    <s v=""/>
    <s v=""/>
    <n v="0"/>
    <s v=""/>
    <s v="DISTRIBUIDORA MONTOVEJ2012"/>
    <s v="J407863797"/>
    <n v="141.08445"/>
    <n v="0"/>
    <n v="126.30605000000001"/>
    <n v="12.74"/>
    <s v="16"/>
    <n v="2.0384000000000002"/>
    <n v="0"/>
    <s v="-"/>
    <n v="0"/>
    <n v="0"/>
    <s v="-"/>
    <n v="0"/>
    <n v="0"/>
    <s v="-"/>
    <n v="0"/>
  </r>
  <r>
    <s v="67"/>
    <x v="0"/>
    <x v="0"/>
    <s v="007"/>
    <s v="Z1B8050013"/>
    <s v="0153"/>
    <s v="FC"/>
    <s v="00011593-00011629"/>
    <s v=""/>
    <s v=""/>
    <s v=""/>
    <s v=""/>
    <n v="0"/>
    <s v=""/>
    <s v="VENTAS NO CONTRIBUYENTES"/>
    <s v=""/>
    <n v="3022.8759999999993"/>
    <n v="0"/>
    <n v="2307.917199999999"/>
    <n v="0"/>
    <s v="-"/>
    <n v="0"/>
    <n v="616.3438000000001"/>
    <s v="16"/>
    <n v="98.614999999999995"/>
    <n v="0"/>
    <s v="-"/>
    <n v="0"/>
    <n v="0"/>
    <s v="-"/>
    <n v="0"/>
  </r>
  <r>
    <s v="68"/>
    <x v="0"/>
    <x v="0"/>
    <s v="007"/>
    <s v="Z1B8050013"/>
    <s v="0153"/>
    <s v="NC"/>
    <s v=""/>
    <s v="00000021"/>
    <s v=""/>
    <s v="00011549"/>
    <s v="31/1/2022"/>
    <n v="157.82"/>
    <s v="VEN"/>
    <s v="IRENE NUNEZ"/>
    <s v="V894981"/>
    <n v="-7.55"/>
    <n v="0"/>
    <n v="-7.55"/>
    <n v="0"/>
    <s v="-"/>
    <n v="0"/>
    <n v="0"/>
    <s v="-"/>
    <n v="0"/>
    <n v="0"/>
    <s v="-"/>
    <n v="0"/>
    <n v="0"/>
    <s v="-"/>
    <n v="0"/>
  </r>
  <r>
    <s v="69"/>
    <x v="0"/>
    <x v="1"/>
    <s v="008"/>
    <s v="Z1F0017970"/>
    <s v="0335-0335"/>
    <s v="FC"/>
    <s v="00004380-00004388"/>
    <s v=""/>
    <s v=""/>
    <s v=""/>
    <s v=""/>
    <n v="0"/>
    <s v=""/>
    <s v="VENTAS NO CONTRIBUYENTES"/>
    <s v=""/>
    <n v="109.05840000000001"/>
    <n v="0"/>
    <n v="13.659999999999997"/>
    <n v="0"/>
    <s v="-"/>
    <n v="0"/>
    <n v="82.240000000000009"/>
    <s v="16"/>
    <n v="13.1584"/>
    <n v="0"/>
    <s v="-"/>
    <n v="0"/>
    <n v="0"/>
    <s v="-"/>
    <n v="0"/>
  </r>
  <r>
    <s v="70"/>
    <x v="0"/>
    <x v="0"/>
    <s v="008"/>
    <s v="Z1B8050003"/>
    <s v="0087"/>
    <s v="FC"/>
    <s v="00006164-00006233"/>
    <s v=""/>
    <s v=""/>
    <s v=""/>
    <s v=""/>
    <n v="0"/>
    <s v=""/>
    <s v="VENTAS NO CONTRIBUYENTES"/>
    <s v=""/>
    <n v="5396.6826059999976"/>
    <n v="0"/>
    <n v="3439.8362499999976"/>
    <n v="0"/>
    <s v="-"/>
    <n v="0"/>
    <n v="1686.9364999999998"/>
    <s v="16"/>
    <n v="269.90985599999999"/>
    <n v="0"/>
    <s v="-"/>
    <n v="0"/>
    <n v="0"/>
    <s v="-"/>
    <n v="0"/>
  </r>
  <r>
    <s v="71"/>
    <x v="0"/>
    <x v="0"/>
    <s v="009"/>
    <s v="Z1B8014458"/>
    <s v="0114"/>
    <s v="FC"/>
    <s v="00006595-00006603"/>
    <s v=""/>
    <s v=""/>
    <s v=""/>
    <s v=""/>
    <n v="0"/>
    <s v=""/>
    <s v="VENTAS NO CONTRIBUYENTES"/>
    <s v=""/>
    <n v="965.80702000000008"/>
    <n v="0"/>
    <n v="708.34830000000022"/>
    <n v="0"/>
    <s v="-"/>
    <n v="0"/>
    <n v="221.94719999999998"/>
    <s v="16"/>
    <n v="35.511519999999997"/>
    <n v="0"/>
    <s v="-"/>
    <n v="0"/>
    <n v="0"/>
    <s v="-"/>
    <n v="0"/>
  </r>
  <r>
    <s v="72"/>
    <x v="0"/>
    <x v="0"/>
    <s v="011"/>
    <s v="Z1F0004616"/>
    <s v="1039-1039"/>
    <s v="FC"/>
    <s v="00141931-00142020"/>
    <s v=""/>
    <s v=""/>
    <s v=""/>
    <s v=""/>
    <n v="0"/>
    <s v=""/>
    <s v="VENTAS NO CONTRIBUYENTES"/>
    <s v=""/>
    <n v="1255.8801000000001"/>
    <n v="0"/>
    <n v="1107.3432999999998"/>
    <n v="0"/>
    <s v="-"/>
    <n v="0"/>
    <n v="128.04899999999998"/>
    <s v="-"/>
    <n v="20.487799999999996"/>
    <n v="0"/>
    <s v="-"/>
    <n v="0"/>
    <n v="0"/>
    <s v="-"/>
    <n v="0"/>
  </r>
  <r>
    <s v="73"/>
    <x v="0"/>
    <x v="0"/>
    <s v="011"/>
    <s v="Z1F0004616"/>
    <s v="1039"/>
    <s v="FC"/>
    <s v="00142021"/>
    <s v=""/>
    <s v=""/>
    <s v=""/>
    <s v=""/>
    <n v="0"/>
    <s v=""/>
    <s v="MANTENIMIENTO ARFERCA."/>
    <s v="J410735279"/>
    <n v="57.247050000000002"/>
    <n v="0"/>
    <n v="57.247050000000002"/>
    <n v="0"/>
    <s v="-"/>
    <n v="0"/>
    <n v="0"/>
    <s v="-"/>
    <n v="0"/>
    <n v="0"/>
    <s v="-"/>
    <n v="0"/>
    <n v="0"/>
    <s v="-"/>
    <n v="0"/>
  </r>
  <r>
    <s v="74"/>
    <x v="0"/>
    <x v="0"/>
    <s v="011"/>
    <s v="Z1F0004616"/>
    <s v="1039-1039"/>
    <s v="FC"/>
    <s v="00142022-00142130"/>
    <s v=""/>
    <s v=""/>
    <s v=""/>
    <s v=""/>
    <n v="0"/>
    <s v=""/>
    <s v="VENTAS NO CONTRIBUYENTES"/>
    <s v=""/>
    <n v="1471.9688999999998"/>
    <n v="0"/>
    <n v="1331.9503999999999"/>
    <n v="0"/>
    <s v="-"/>
    <n v="0"/>
    <n v="120.70559999999999"/>
    <s v="-"/>
    <n v="19.312900000000003"/>
    <n v="0"/>
    <s v="-"/>
    <n v="0"/>
    <n v="0"/>
    <s v="-"/>
    <n v="0"/>
  </r>
  <r>
    <s v="75"/>
    <x v="0"/>
    <x v="0"/>
    <s v="014"/>
    <s v="Z1F0000338"/>
    <s v="1794-1794"/>
    <s v="FC"/>
    <s v="81030-81091"/>
    <s v=""/>
    <s v=""/>
    <s v=""/>
    <s v=""/>
    <n v="0"/>
    <s v=""/>
    <s v="VENTAS NO CONTRIBUYENTES"/>
    <s v=""/>
    <n v="1337.1814499999998"/>
    <n v="0"/>
    <n v="1053.9345499999999"/>
    <n v="0"/>
    <s v="-"/>
    <n v="0"/>
    <n v="244.17839999999995"/>
    <s v="-"/>
    <n v="39.0685"/>
    <n v="0"/>
    <s v="-"/>
    <n v="0"/>
    <n v="0"/>
    <s v="-"/>
    <n v="0"/>
  </r>
  <r>
    <s v="76"/>
    <x v="1"/>
    <x v="0"/>
    <s v="001"/>
    <s v="Z1F0000700"/>
    <s v="1804"/>
    <s v="FC"/>
    <s v="49974-49986"/>
    <s v=""/>
    <s v=""/>
    <s v=""/>
    <s v=""/>
    <n v="0"/>
    <s v=""/>
    <s v="VENTAS NO CONTRIBUYENTES"/>
    <s v=""/>
    <n v="502.229288"/>
    <n v="0"/>
    <n v="422.92525000000001"/>
    <n v="0"/>
    <s v="-"/>
    <n v="0"/>
    <n v="68.365550000000013"/>
    <s v="16"/>
    <n v="10.938488000000001"/>
    <n v="0"/>
    <s v="-"/>
    <n v="0"/>
    <n v="0"/>
    <s v="-"/>
    <n v="0"/>
  </r>
  <r>
    <s v="77"/>
    <x v="1"/>
    <x v="0"/>
    <s v="001"/>
    <s v="Z1F0000700"/>
    <s v="1804"/>
    <s v="FC"/>
    <s v="49987"/>
    <s v=""/>
    <s v=""/>
    <s v=""/>
    <s v=""/>
    <n v="0"/>
    <s v=""/>
    <s v="DISTRIBUIDORA MONTOVJ C.A"/>
    <s v="J-40786379-7"/>
    <n v="3.028"/>
    <n v="0"/>
    <n v="3.028"/>
    <n v="0"/>
    <s v="-"/>
    <n v="0"/>
    <n v="0"/>
    <s v="-"/>
    <n v="0"/>
    <n v="0"/>
    <s v="-"/>
    <n v="0"/>
    <n v="0"/>
    <s v="-"/>
    <n v="0"/>
  </r>
  <r>
    <s v="78"/>
    <x v="1"/>
    <x v="0"/>
    <s v="001"/>
    <s v="Z1F0000700"/>
    <s v="1804"/>
    <s v="FC"/>
    <s v="49988-49990"/>
    <s v=""/>
    <s v=""/>
    <s v=""/>
    <s v=""/>
    <n v="0"/>
    <s v=""/>
    <s v="VENTAS NO CONTRIBUYENTES"/>
    <s v=""/>
    <n v="102.97024999999999"/>
    <n v="0"/>
    <n v="56.199049999999993"/>
    <n v="0"/>
    <s v="-"/>
    <n v="0"/>
    <n v="40.32"/>
    <s v="-"/>
    <n v="6.4512"/>
    <n v="0"/>
    <s v="-"/>
    <n v="0"/>
    <n v="0"/>
    <s v="-"/>
    <n v="0"/>
  </r>
  <r>
    <s v="79"/>
    <x v="1"/>
    <x v="1"/>
    <s v="001"/>
    <s v="Z1F0017854"/>
    <s v="0720-0720"/>
    <s v="FC"/>
    <s v="00045751-00045865"/>
    <s v=""/>
    <s v=""/>
    <s v=""/>
    <s v=""/>
    <n v="0"/>
    <s v=""/>
    <s v="VENTAS NO CONTRIBUYENTES"/>
    <s v=""/>
    <n v="5710.0859580000015"/>
    <n v="0"/>
    <n v="3960.6667000000007"/>
    <n v="0"/>
    <s v="-"/>
    <n v="0"/>
    <n v="1508.1200500000004"/>
    <s v="16"/>
    <n v="241.29920800000002"/>
    <n v="0"/>
    <s v="-"/>
    <n v="0"/>
    <n v="0"/>
    <s v="-"/>
    <n v="0"/>
  </r>
  <r>
    <s v="80"/>
    <x v="1"/>
    <x v="1"/>
    <s v="001"/>
    <s v="Z1F0017854"/>
    <s v="0720"/>
    <s v="NC"/>
    <s v=""/>
    <s v="00000184"/>
    <s v=""/>
    <s v="00045807"/>
    <s v="02-02-2022"/>
    <n v="4.7699999999999996"/>
    <s v="VEN"/>
    <s v="JOSE NARANJO"/>
    <s v="V11071082"/>
    <n v="-1.6240000000000001"/>
    <n v="0"/>
    <n v="0"/>
    <n v="0"/>
    <s v="-"/>
    <n v="0"/>
    <n v="-1.4"/>
    <s v="16"/>
    <n v="-0.224"/>
    <n v="0"/>
    <s v="-"/>
    <n v="0"/>
    <n v="0"/>
    <s v="-"/>
    <n v="0"/>
  </r>
  <r>
    <s v="81"/>
    <x v="1"/>
    <x v="2"/>
    <s v="001"/>
    <s v="Z7C7008321"/>
    <s v="0150-0150"/>
    <s v="FC"/>
    <s v="00018158-00018250"/>
    <s v=""/>
    <s v=""/>
    <s v=""/>
    <s v=""/>
    <n v="0"/>
    <s v=""/>
    <s v="VENTAS NO CONTRIBUYENTES"/>
    <s v=""/>
    <n v="2083.0872199999999"/>
    <n v="0"/>
    <n v="1543.7292500000005"/>
    <n v="0"/>
    <s v="-"/>
    <n v="0"/>
    <n v="464.96374999999983"/>
    <s v="16"/>
    <n v="74.39421999999999"/>
    <n v="0"/>
    <s v="-"/>
    <n v="0"/>
    <n v="0"/>
    <s v="-"/>
    <n v="0"/>
  </r>
  <r>
    <s v="82"/>
    <x v="1"/>
    <x v="0"/>
    <s v="001"/>
    <s v="Z1F0000700"/>
    <s v="1804"/>
    <s v="FC"/>
    <s v="49991"/>
    <s v=""/>
    <s v=""/>
    <s v=""/>
    <s v=""/>
    <n v="0"/>
    <s v=""/>
    <s v="MOLISERVI GRUPOASESOR"/>
    <s v="J-40979172-6"/>
    <n v="185.73"/>
    <n v="0"/>
    <n v="185.73"/>
    <n v="0"/>
    <s v="-"/>
    <n v="0"/>
    <n v="0"/>
    <s v="-"/>
    <n v="0"/>
    <n v="0"/>
    <s v="-"/>
    <n v="0"/>
    <n v="0"/>
    <s v="-"/>
    <n v="0"/>
  </r>
  <r>
    <s v="83"/>
    <x v="1"/>
    <x v="0"/>
    <s v="001"/>
    <s v="Z1F0000700"/>
    <s v="1804"/>
    <s v="FC"/>
    <s v="49992-50003"/>
    <s v=""/>
    <s v=""/>
    <s v=""/>
    <s v=""/>
    <n v="0"/>
    <s v=""/>
    <s v="VENTAS NO CONTRIBUYENTES"/>
    <s v=""/>
    <n v="609.91769999999997"/>
    <n v="0"/>
    <n v="522.13059999999996"/>
    <n v="0"/>
    <s v="-"/>
    <n v="0"/>
    <n v="75.6785"/>
    <s v="16"/>
    <n v="12.108599999999999"/>
    <n v="0"/>
    <s v="-"/>
    <n v="0"/>
    <n v="0"/>
    <s v="-"/>
    <n v="0"/>
  </r>
  <r>
    <s v="84"/>
    <x v="1"/>
    <x v="0"/>
    <s v="001"/>
    <s v="Z1F0000700"/>
    <s v="1804"/>
    <s v="FC"/>
    <s v="50004"/>
    <s v=""/>
    <s v=""/>
    <s v=""/>
    <s v=""/>
    <n v="0"/>
    <s v=""/>
    <s v="COMERCIALIZADORA LA ESPETADA C.A"/>
    <s v="J-50040717-3"/>
    <n v="69.128"/>
    <n v="0"/>
    <n v="0.92000000000000171"/>
    <n v="58.8"/>
    <s v="16"/>
    <n v="9.4079999999999995"/>
    <n v="0"/>
    <s v="-"/>
    <n v="0"/>
    <n v="0"/>
    <s v="-"/>
    <n v="0"/>
    <n v="0"/>
    <s v="-"/>
    <n v="0"/>
  </r>
  <r>
    <s v="85"/>
    <x v="1"/>
    <x v="0"/>
    <s v="001"/>
    <s v="Z1F0000700"/>
    <s v="1804"/>
    <s v="FC"/>
    <s v="50005-50118"/>
    <s v=""/>
    <s v=""/>
    <s v=""/>
    <s v=""/>
    <n v="0"/>
    <s v=""/>
    <s v="VENTAS NO CONTRIBUYENTES"/>
    <s v=""/>
    <n v="6239.9612639999987"/>
    <n v="0"/>
    <n v="4695.6132499999985"/>
    <n v="0"/>
    <s v="-"/>
    <n v="0"/>
    <n v="1331.3343500000001"/>
    <s v="-"/>
    <n v="213.01366400000003"/>
    <n v="0"/>
    <s v="-"/>
    <n v="0"/>
    <n v="0"/>
    <s v="-"/>
    <n v="0"/>
  </r>
  <r>
    <s v="86"/>
    <x v="1"/>
    <x v="0"/>
    <s v="001"/>
    <s v="Z1B8050149"/>
    <s v="0083"/>
    <s v="FC"/>
    <s v="0000204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87"/>
    <x v="1"/>
    <x v="0"/>
    <s v="001"/>
    <s v="Z700004030"/>
    <s v="0340"/>
    <s v="FC"/>
    <s v="00004427-00004549"/>
    <s v=""/>
    <s v=""/>
    <s v=""/>
    <s v=""/>
    <n v="0"/>
    <s v=""/>
    <s v="VENTAS NO CONTRIBUYENTES"/>
    <s v=""/>
    <n v="2358.4320000000002"/>
    <n v="0"/>
    <n v="1473.7"/>
    <n v="0"/>
    <s v="-"/>
    <n v="0"/>
    <n v="762.7"/>
    <s v="-"/>
    <n v="122.03200000000001"/>
    <n v="0"/>
    <s v="-"/>
    <n v="0"/>
    <n v="0"/>
    <s v="-"/>
    <n v="0"/>
  </r>
  <r>
    <s v="88"/>
    <x v="1"/>
    <x v="1"/>
    <s v="002"/>
    <s v="Z1F0017966"/>
    <s v="0714-0714"/>
    <s v="FC"/>
    <s v="00029750-00029808"/>
    <s v=""/>
    <s v=""/>
    <s v=""/>
    <s v=""/>
    <n v="0"/>
    <s v=""/>
    <s v="VENTAS NO CONTRIBUYENTES"/>
    <s v=""/>
    <n v="3009.4296299999987"/>
    <n v="0"/>
    <n v="2199.2227000000003"/>
    <n v="0"/>
    <s v="-"/>
    <n v="0"/>
    <n v="698.45425"/>
    <s v="16"/>
    <n v="111.75268"/>
    <n v="0"/>
    <s v="-"/>
    <n v="0"/>
    <n v="0"/>
    <s v="-"/>
    <n v="0"/>
  </r>
  <r>
    <s v="89"/>
    <x v="1"/>
    <x v="2"/>
    <s v="002"/>
    <s v="Z7C7008340"/>
    <s v="0150-0150"/>
    <s v="FC"/>
    <s v="00020687-00020849"/>
    <s v=""/>
    <s v=""/>
    <s v=""/>
    <s v=""/>
    <n v="0"/>
    <s v=""/>
    <s v="VENTAS NO CONTRIBUYENTES"/>
    <s v=""/>
    <n v="3751.5366640000011"/>
    <n v="0"/>
    <n v="2732.7483000000007"/>
    <n v="0"/>
    <s v="-"/>
    <n v="0"/>
    <n v="878.26580000000001"/>
    <s v="16"/>
    <n v="140.52256400000002"/>
    <n v="0"/>
    <s v="-"/>
    <n v="0"/>
    <n v="0"/>
    <s v="-"/>
    <n v="0"/>
  </r>
  <r>
    <s v="90"/>
    <x v="1"/>
    <x v="0"/>
    <s v="002"/>
    <s v="Z1B8050002"/>
    <s v="0142"/>
    <s v="FC"/>
    <s v="00010964-00010999"/>
    <s v=""/>
    <s v=""/>
    <s v=""/>
    <s v=""/>
    <n v="0"/>
    <s v=""/>
    <s v="VENTAS NO CONTRIBUYENTES"/>
    <s v=""/>
    <n v="2064.105266"/>
    <n v="0"/>
    <n v="1593.1809500000002"/>
    <n v="0"/>
    <s v="-"/>
    <n v="0"/>
    <n v="405.96930000000003"/>
    <s v="-"/>
    <n v="64.955016000000001"/>
    <n v="0"/>
    <s v="-"/>
    <n v="0"/>
    <n v="0"/>
    <s v="-"/>
    <n v="0"/>
  </r>
  <r>
    <s v="91"/>
    <x v="1"/>
    <x v="0"/>
    <s v="002"/>
    <s v="Z1B8050002"/>
    <s v="0142"/>
    <s v="NC"/>
    <s v=""/>
    <s v="00000033"/>
    <s v=""/>
    <s v="00010998"/>
    <s v="2/2/2022"/>
    <n v="44.21"/>
    <s v="VEN"/>
    <s v="HECTOR FUENTES"/>
    <s v="V20411990"/>
    <n v="-8.5411000000000001"/>
    <n v="0"/>
    <n v="-8.5411000000000001"/>
    <n v="0"/>
    <s v="-"/>
    <n v="0"/>
    <n v="0"/>
    <s v="-"/>
    <n v="0"/>
    <n v="0"/>
    <s v="-"/>
    <n v="0"/>
    <n v="0"/>
    <s v="-"/>
    <n v="0"/>
  </r>
  <r>
    <s v="92"/>
    <x v="1"/>
    <x v="3"/>
    <s v="002"/>
    <s v="Z1F0008858"/>
    <s v="1168-1168"/>
    <s v="FC"/>
    <s v="00158051-00158107"/>
    <s v=""/>
    <s v=""/>
    <s v=""/>
    <s v=""/>
    <n v="0"/>
    <s v=""/>
    <s v="VENTAS NO CONTRIBUYENTES"/>
    <s v=""/>
    <n v="792.6028"/>
    <n v="0"/>
    <n v="714.11720000000003"/>
    <n v="0"/>
    <s v="-"/>
    <n v="0"/>
    <n v="67.660000000000011"/>
    <s v="-"/>
    <n v="10.825600000000001"/>
    <n v="0"/>
    <s v="-"/>
    <n v="0"/>
    <n v="0"/>
    <s v="-"/>
    <n v="0"/>
  </r>
  <r>
    <s v="93"/>
    <x v="1"/>
    <x v="3"/>
    <s v="002"/>
    <s v="Z1F0008858"/>
    <s v="1168"/>
    <s v="FC"/>
    <s v="00158108"/>
    <s v=""/>
    <s v=""/>
    <s v=""/>
    <s v=""/>
    <n v="0"/>
    <s v=""/>
    <s v="AMARILIS PEÑA"/>
    <s v="V207745605 "/>
    <n v="12.451000000000001"/>
    <n v="0"/>
    <n v="12.1378"/>
    <n v="0.27"/>
    <s v="16"/>
    <n v="4.3200000000000002E-2"/>
    <n v="0"/>
    <s v="-"/>
    <n v="0"/>
    <n v="0"/>
    <s v="-"/>
    <n v="0"/>
    <n v="0"/>
    <s v="-"/>
    <n v="0"/>
  </r>
  <r>
    <s v="94"/>
    <x v="1"/>
    <x v="3"/>
    <s v="002"/>
    <s v="Z1F0008858"/>
    <s v="1168-1168"/>
    <s v="FC"/>
    <s v="00158109-00158239"/>
    <s v=""/>
    <s v=""/>
    <s v=""/>
    <s v=""/>
    <n v="0"/>
    <s v=""/>
    <s v="VENTAS NO CONTRIBUYENTES"/>
    <s v=""/>
    <n v="1769.5801000000008"/>
    <n v="0"/>
    <n v="1614.8068000000007"/>
    <n v="0"/>
    <s v="-"/>
    <n v="0"/>
    <n v="133.42529999999999"/>
    <s v="-"/>
    <n v="21.347999999999995"/>
    <n v="0"/>
    <s v="-"/>
    <n v="0"/>
    <n v="0"/>
    <s v="-"/>
    <n v="0"/>
  </r>
  <r>
    <s v="95"/>
    <x v="1"/>
    <x v="1"/>
    <s v="003"/>
    <s v="Z1F0017848"/>
    <s v="0704-0704"/>
    <s v="FC"/>
    <s v="00039116-00039145"/>
    <s v=""/>
    <s v=""/>
    <s v=""/>
    <s v=""/>
    <n v="0"/>
    <s v=""/>
    <s v="VENTAS NO CONTRIBUYENTES"/>
    <s v=""/>
    <n v="814.29769999999996"/>
    <n v="0"/>
    <n v="516.27629999999999"/>
    <n v="0"/>
    <s v="-"/>
    <n v="0"/>
    <n v="256.91499999999996"/>
    <s v="16"/>
    <n v="41.106400000000008"/>
    <n v="0"/>
    <s v="-"/>
    <n v="0"/>
    <n v="0"/>
    <s v="-"/>
    <n v="0"/>
  </r>
  <r>
    <s v="96"/>
    <x v="1"/>
    <x v="1"/>
    <s v="003"/>
    <s v="Z1F0017848"/>
    <s v="0704"/>
    <s v="FC"/>
    <s v="00039146"/>
    <s v=""/>
    <s v=""/>
    <s v=""/>
    <s v=""/>
    <n v="0"/>
    <s v=""/>
    <s v="TONO WELLS"/>
    <s v="J411397326"/>
    <n v="40.202750000000002"/>
    <n v="0"/>
    <n v="9.9267499999999984"/>
    <n v="26.1"/>
    <s v="16"/>
    <n v="4.1760000000000002"/>
    <n v="0"/>
    <s v="-"/>
    <n v="0"/>
    <n v="0"/>
    <s v="-"/>
    <n v="0"/>
    <n v="0"/>
    <s v="-"/>
    <n v="0"/>
  </r>
  <r>
    <s v="97"/>
    <x v="1"/>
    <x v="1"/>
    <s v="003"/>
    <s v="Z1F0017848"/>
    <s v="0704-0704"/>
    <s v="FC"/>
    <s v="00039147-00039204"/>
    <s v=""/>
    <s v=""/>
    <s v=""/>
    <s v=""/>
    <n v="0"/>
    <s v=""/>
    <s v="VENTAS NO CONTRIBUYENTES"/>
    <s v=""/>
    <n v="2345.7524320000002"/>
    <n v="0"/>
    <n v="1598.7383000000007"/>
    <n v="0"/>
    <s v="-"/>
    <n v="0"/>
    <n v="643.97770000000014"/>
    <s v="-"/>
    <n v="103.03643200000002"/>
    <n v="0"/>
    <s v="-"/>
    <n v="0"/>
    <n v="0"/>
    <s v="-"/>
    <n v="0"/>
  </r>
  <r>
    <s v="98"/>
    <x v="1"/>
    <x v="2"/>
    <s v="003"/>
    <s v="Z7C7008438"/>
    <s v="0150-0150"/>
    <s v="FC"/>
    <s v="00019684-00019800"/>
    <s v=""/>
    <s v=""/>
    <s v=""/>
    <s v=""/>
    <n v="0"/>
    <s v=""/>
    <s v="VENTAS NO CONTRIBUYENTES"/>
    <s v=""/>
    <n v="2867.4749739999997"/>
    <n v="0"/>
    <n v="2060.6994500000001"/>
    <n v="0"/>
    <s v="-"/>
    <n v="0"/>
    <n v="695.49610000000007"/>
    <s v="-"/>
    <n v="111.27942400000002"/>
    <n v="0"/>
    <s v="-"/>
    <n v="0"/>
    <n v="0"/>
    <s v="-"/>
    <n v="0"/>
  </r>
  <r>
    <s v="99"/>
    <x v="1"/>
    <x v="0"/>
    <s v="003"/>
    <s v="Z1B8051199"/>
    <s v="0223"/>
    <s v="FC"/>
    <s v="00021469-00021556"/>
    <s v=""/>
    <s v=""/>
    <s v=""/>
    <s v=""/>
    <n v="0"/>
    <s v=""/>
    <s v="VENTAS NO CONTRIBUYENTES"/>
    <s v=""/>
    <n v="5119.2809580000003"/>
    <n v="0"/>
    <n v="3512.4372000000012"/>
    <n v="0"/>
    <s v="-"/>
    <n v="0"/>
    <n v="1385.2101499999999"/>
    <s v="16"/>
    <n v="221.63360800000004"/>
    <n v="0"/>
    <s v="-"/>
    <n v="0"/>
    <n v="0"/>
    <s v="-"/>
    <n v="0"/>
  </r>
  <r>
    <s v="100"/>
    <x v="1"/>
    <x v="3"/>
    <s v="003"/>
    <s v="Z1F0008965"/>
    <s v="1152"/>
    <s v="FC"/>
    <s v="00150971"/>
    <s v=""/>
    <s v=""/>
    <s v=""/>
    <s v=""/>
    <n v="0"/>
    <s v=""/>
    <s v="JAVIER PEREZ"/>
    <s v="V18738111 "/>
    <n v="4.4497499999999999"/>
    <n v="0"/>
    <n v="4.4497499999999999"/>
    <n v="0"/>
    <s v="-"/>
    <n v="0"/>
    <n v="0"/>
    <s v="-"/>
    <n v="0"/>
    <n v="0"/>
    <s v="-"/>
    <n v="0"/>
    <n v="0"/>
    <s v="-"/>
    <n v="0"/>
  </r>
  <r>
    <s v="101"/>
    <x v="1"/>
    <x v="3"/>
    <s v="003"/>
    <s v="Z1F0008965"/>
    <s v="1152"/>
    <s v="FC"/>
    <s v="00150972"/>
    <s v=""/>
    <s v=""/>
    <s v=""/>
    <s v=""/>
    <n v="0"/>
    <s v=""/>
    <s v="INVERSIONES PETERSBURGO"/>
    <s v="J-411632465"/>
    <n v="29.563199999999998"/>
    <n v="0"/>
    <n v="28.09"/>
    <n v="1.27"/>
    <s v="16"/>
    <n v="0.20319999999999999"/>
    <n v="0"/>
    <s v="-"/>
    <n v="0"/>
    <n v="0"/>
    <s v="-"/>
    <n v="0"/>
    <n v="0"/>
    <s v="-"/>
    <n v="0"/>
  </r>
  <r>
    <s v="102"/>
    <x v="1"/>
    <x v="3"/>
    <s v="003"/>
    <s v="Z1F0008965"/>
    <s v="1152-1152"/>
    <s v="FC"/>
    <s v="00150973-00151068"/>
    <s v=""/>
    <s v=""/>
    <s v=""/>
    <s v=""/>
    <n v="0"/>
    <s v=""/>
    <s v="VENTAS NO CONTRIBUYENTES"/>
    <s v=""/>
    <n v="1451.7727499999994"/>
    <n v="0"/>
    <n v="1282.0768499999999"/>
    <n v="0"/>
    <s v="-"/>
    <n v="0"/>
    <n v="146.28960000000001"/>
    <s v="16"/>
    <n v="23.406300000000002"/>
    <n v="0"/>
    <s v="-"/>
    <n v="0"/>
    <n v="0"/>
    <s v="-"/>
    <n v="0"/>
  </r>
  <r>
    <s v="103"/>
    <x v="1"/>
    <x v="3"/>
    <s v="004"/>
    <s v="Z1B8050578"/>
    <s v="1950-1950"/>
    <s v="FC"/>
    <s v="00173183-00173244"/>
    <s v=""/>
    <s v=""/>
    <s v=""/>
    <s v=""/>
    <n v="0"/>
    <s v=""/>
    <s v="VENTAS NO CONTRIBUYENTES"/>
    <s v=""/>
    <n v="1277.3922500000006"/>
    <n v="0"/>
    <n v="1200.9487000000001"/>
    <n v="0"/>
    <s v="-"/>
    <n v="0"/>
    <n v="65.899649999999994"/>
    <s v="16"/>
    <n v="10.543899999999999"/>
    <n v="0"/>
    <s v="-"/>
    <n v="0"/>
    <n v="0"/>
    <s v="-"/>
    <n v="0"/>
  </r>
  <r>
    <s v="104"/>
    <x v="1"/>
    <x v="1"/>
    <s v="004"/>
    <s v="Z1F0017963"/>
    <s v="0715-0715"/>
    <s v="FC"/>
    <s v="00029183-00029233"/>
    <s v=""/>
    <s v=""/>
    <s v=""/>
    <s v=""/>
    <n v="0"/>
    <s v=""/>
    <s v="VENTAS NO CONTRIBUYENTES"/>
    <s v=""/>
    <n v="2980.0333939999996"/>
    <n v="0"/>
    <n v="1843.11925"/>
    <n v="0"/>
    <s v="-"/>
    <n v="0"/>
    <n v="980.09840000000008"/>
    <s v="16"/>
    <n v="156.815744"/>
    <n v="0"/>
    <s v="-"/>
    <n v="0"/>
    <n v="0"/>
    <s v="-"/>
    <n v="0"/>
  </r>
  <r>
    <s v="105"/>
    <x v="1"/>
    <x v="0"/>
    <s v="004"/>
    <s v="Z1B8050937"/>
    <s v="0081"/>
    <s v="FC"/>
    <s v="00007125-00007144"/>
    <s v=""/>
    <s v=""/>
    <s v=""/>
    <s v=""/>
    <n v="0"/>
    <s v=""/>
    <s v="VENTAS NO CONTRIBUYENTES"/>
    <s v=""/>
    <n v="713.88842"/>
    <n v="0"/>
    <n v="553.81479999999999"/>
    <n v="0"/>
    <s v="-"/>
    <n v="0"/>
    <n v="137.99450000000002"/>
    <s v="-"/>
    <n v="22.07912"/>
    <n v="0"/>
    <s v="-"/>
    <n v="0"/>
    <n v="0"/>
    <s v="-"/>
    <n v="0"/>
  </r>
  <r>
    <s v="106"/>
    <x v="1"/>
    <x v="0"/>
    <s v="004"/>
    <s v="Z1B8050937"/>
    <s v="0081"/>
    <s v="FC"/>
    <s v="00007145"/>
    <s v=""/>
    <s v=""/>
    <s v=""/>
    <s v=""/>
    <n v="0"/>
    <s v=""/>
    <s v="PANADERIA YESSIPAN"/>
    <s v="J302313643 "/>
    <n v="228.96"/>
    <n v="0"/>
    <n v="0"/>
    <m/>
    <m/>
    <m/>
    <n v="0"/>
    <s v="-"/>
    <n v="0"/>
    <n v="0"/>
    <s v="-"/>
    <n v="0"/>
    <n v="212"/>
    <s v="8"/>
    <n v="16.96"/>
  </r>
  <r>
    <s v="107"/>
    <x v="1"/>
    <x v="0"/>
    <s v="004"/>
    <s v="Z1B8050937"/>
    <s v="0081"/>
    <s v="FC"/>
    <s v="00007146-00007168"/>
    <s v=""/>
    <s v=""/>
    <s v=""/>
    <s v=""/>
    <n v="0"/>
    <s v=""/>
    <s v="VENTAS NO CONTRIBUYENTES"/>
    <s v=""/>
    <n v="1381.0657740000001"/>
    <n v="0"/>
    <n v="1120.6977999999997"/>
    <n v="0"/>
    <s v="-"/>
    <n v="0"/>
    <n v="224.45515"/>
    <s v="16"/>
    <n v="35.912824000000008"/>
    <n v="0"/>
    <s v="-"/>
    <n v="0"/>
    <n v="0"/>
    <s v="-"/>
    <n v="0"/>
  </r>
  <r>
    <s v="108"/>
    <x v="1"/>
    <x v="0"/>
    <s v="004"/>
    <s v="Z1B8050937"/>
    <s v="0081"/>
    <s v="FC"/>
    <s v="00007169"/>
    <s v=""/>
    <s v=""/>
    <s v=""/>
    <s v=""/>
    <n v="0"/>
    <s v=""/>
    <s v="GRUPO CORPORATIVO MANUBER C.A"/>
    <s v="J409821315"/>
    <n v="71.699032000000003"/>
    <n v="0"/>
    <n v="56.613"/>
    <n v="13.0052"/>
    <s v="16"/>
    <n v="2.080832"/>
    <n v="0"/>
    <s v="-"/>
    <n v="0"/>
    <n v="0"/>
    <s v="-"/>
    <n v="0"/>
    <n v="0"/>
    <s v="-"/>
    <n v="0"/>
  </r>
  <r>
    <s v="109"/>
    <x v="1"/>
    <x v="0"/>
    <s v="004"/>
    <s v="Z1B8050937"/>
    <s v="0081"/>
    <s v="FC"/>
    <s v="00007170-00007172"/>
    <s v=""/>
    <s v=""/>
    <s v=""/>
    <s v=""/>
    <n v="0"/>
    <s v=""/>
    <s v="VENTAS NO CONTRIBUYENTES"/>
    <s v=""/>
    <n v="199.44354999999999"/>
    <n v="0"/>
    <n v="189.82714999999999"/>
    <n v="0"/>
    <s v="-"/>
    <n v="0"/>
    <n v="8.2899999999999991"/>
    <s v="16"/>
    <n v="1.3264"/>
    <n v="0"/>
    <s v="-"/>
    <n v="0"/>
    <n v="0"/>
    <s v="-"/>
    <n v="0"/>
  </r>
  <r>
    <s v="110"/>
    <x v="1"/>
    <x v="0"/>
    <s v="004"/>
    <s v="Z1B8050937"/>
    <s v="0081"/>
    <s v="FC"/>
    <s v="00007173"/>
    <s v=""/>
    <s v=""/>
    <s v=""/>
    <s v=""/>
    <n v="0"/>
    <s v=""/>
    <s v="INVERSIONES COLINA FRESCA CA"/>
    <s v="J-40067775-0"/>
    <n v="44.241500000000002"/>
    <n v="0"/>
    <n v="44.241500000000002"/>
    <n v="0"/>
    <s v="-"/>
    <n v="0"/>
    <n v="0"/>
    <s v="-"/>
    <n v="0"/>
    <n v="0"/>
    <s v="-"/>
    <n v="0"/>
    <n v="0"/>
    <s v="-"/>
    <n v="0"/>
  </r>
  <r>
    <s v="111"/>
    <x v="1"/>
    <x v="0"/>
    <s v="004"/>
    <s v="Z1B8050937"/>
    <s v="0081"/>
    <s v="FC"/>
    <s v="00007174-00007220"/>
    <s v=""/>
    <s v=""/>
    <s v=""/>
    <s v=""/>
    <n v="0"/>
    <s v=""/>
    <s v="VENTAS NO CONTRIBUYENTES"/>
    <s v=""/>
    <n v="2695.6983719999998"/>
    <n v="0"/>
    <n v="2126.7424999999994"/>
    <n v="0"/>
    <s v="-"/>
    <n v="0"/>
    <n v="490.47919999999993"/>
    <s v="16"/>
    <n v="78.476672000000008"/>
    <n v="0"/>
    <s v="-"/>
    <n v="0"/>
    <n v="0"/>
    <s v="-"/>
    <n v="0"/>
  </r>
  <r>
    <s v="112"/>
    <x v="1"/>
    <x v="0"/>
    <s v="004"/>
    <s v="Z1B8050937"/>
    <s v="0081"/>
    <s v="FC"/>
    <s v="00007221"/>
    <s v=""/>
    <s v=""/>
    <s v=""/>
    <s v=""/>
    <n v="0"/>
    <s v=""/>
    <s v="COMPUJJBG F.P"/>
    <s v="V159133776 "/>
    <n v="80.497960000000006"/>
    <n v="0"/>
    <n v="39.543000000000006"/>
    <n v="35.305999999999997"/>
    <s v="16"/>
    <n v="5.6489599999999998"/>
    <n v="0"/>
    <s v="-"/>
    <n v="0"/>
    <n v="0"/>
    <s v="-"/>
    <n v="0"/>
    <n v="0"/>
    <s v="-"/>
    <n v="0"/>
  </r>
  <r>
    <s v="113"/>
    <x v="1"/>
    <x v="0"/>
    <s v="004"/>
    <s v="Z1B8050937"/>
    <s v="0081"/>
    <s v="FC"/>
    <s v="00007222-00007256"/>
    <s v=""/>
    <s v=""/>
    <s v=""/>
    <s v=""/>
    <n v="0"/>
    <s v=""/>
    <s v="VENTAS NO CONTRIBUYENTES"/>
    <s v=""/>
    <n v="1484.3046999999999"/>
    <n v="0"/>
    <n v="1117.9114499999994"/>
    <n v="0"/>
    <s v="-"/>
    <n v="0"/>
    <n v="315.8562500000001"/>
    <s v="-"/>
    <n v="50.537000000000006"/>
    <n v="0"/>
    <s v="-"/>
    <n v="0"/>
    <n v="0"/>
    <s v="-"/>
    <n v="0"/>
  </r>
  <r>
    <s v="114"/>
    <x v="1"/>
    <x v="0"/>
    <s v="004"/>
    <s v="Z1B8050937"/>
    <s v="0081"/>
    <s v="FC"/>
    <s v="00007257"/>
    <s v=""/>
    <s v=""/>
    <s v=""/>
    <s v=""/>
    <n v="0"/>
    <s v=""/>
    <s v="INVERSIONES GIACOPA C.A"/>
    <s v="J-31128164-9 "/>
    <n v="1204.1199999999999"/>
    <n v="0"/>
    <n v="1204.1199999999999"/>
    <n v="0"/>
    <s v="-"/>
    <n v="0"/>
    <n v="0"/>
    <s v="-"/>
    <n v="0"/>
    <n v="0"/>
    <s v="-"/>
    <n v="0"/>
    <n v="0"/>
    <s v="-"/>
    <n v="0"/>
  </r>
  <r>
    <s v="115"/>
    <x v="1"/>
    <x v="0"/>
    <s v="004"/>
    <s v="Z1B8050937"/>
    <s v="0081"/>
    <s v="FC"/>
    <s v="00007258-00007259"/>
    <s v=""/>
    <s v=""/>
    <s v=""/>
    <s v=""/>
    <n v="0"/>
    <s v=""/>
    <s v="VENTAS NO CONTRIBUYENTES"/>
    <s v=""/>
    <n v="15.8154"/>
    <n v="0"/>
    <n v="11.395799999999999"/>
    <n v="0"/>
    <s v="-"/>
    <n v="0"/>
    <n v="3.81"/>
    <s v="-"/>
    <n v="0.60960000000000003"/>
    <n v="0"/>
    <s v="-"/>
    <n v="0"/>
    <n v="0"/>
    <s v="-"/>
    <n v="0"/>
  </r>
  <r>
    <s v="116"/>
    <x v="1"/>
    <x v="3"/>
    <s v="004"/>
    <s v="Z1B8050578"/>
    <s v="1950"/>
    <s v="FC"/>
    <s v="00173245"/>
    <s v=""/>
    <s v=""/>
    <s v=""/>
    <s v=""/>
    <n v="0"/>
    <s v=""/>
    <s v="LOGISTICA INTEGRAL VENEZUELA"/>
    <s v="J-31524118-8 "/>
    <n v="41.792299999999997"/>
    <n v="0"/>
    <n v="41.792299999999997"/>
    <n v="0"/>
    <s v="-"/>
    <n v="0"/>
    <n v="0"/>
    <s v="-"/>
    <n v="0"/>
    <n v="0"/>
    <s v="-"/>
    <n v="0"/>
    <n v="0"/>
    <s v="-"/>
    <n v="0"/>
  </r>
  <r>
    <s v="117"/>
    <x v="1"/>
    <x v="3"/>
    <s v="004"/>
    <s v="Z1B8050578"/>
    <s v="1950"/>
    <s v="FC"/>
    <s v="00173246"/>
    <s v=""/>
    <s v=""/>
    <s v=""/>
    <s v=""/>
    <n v="0"/>
    <s v=""/>
    <s v="YISEL HERRERA"/>
    <s v="V26624665 "/>
    <n v="15.352499999999999"/>
    <n v="0"/>
    <n v="15.352499999999999"/>
    <n v="0"/>
    <s v="-"/>
    <n v="0"/>
    <n v="0"/>
    <s v="-"/>
    <n v="0"/>
    <n v="0"/>
    <s v="-"/>
    <n v="0"/>
    <n v="0"/>
    <s v="-"/>
    <n v="0"/>
  </r>
  <r>
    <s v="118"/>
    <x v="1"/>
    <x v="3"/>
    <s v="004"/>
    <s v="Z1B8050578"/>
    <s v="1950"/>
    <s v="NC"/>
    <s v=""/>
    <s v="00000087"/>
    <s v=""/>
    <s v="00173215"/>
    <s v="2/2/2022"/>
    <n v="25.17"/>
    <s v="VEN"/>
    <s v="ORLANDO GONZALEZ"/>
    <s v="V10280808 "/>
    <n v="-11.442600000000001"/>
    <n v="0"/>
    <n v="-11.442600000000001"/>
    <n v="0"/>
    <s v="-"/>
    <n v="0"/>
    <n v="0"/>
    <s v="-"/>
    <n v="0"/>
    <n v="0"/>
    <s v="-"/>
    <n v="0"/>
    <n v="0"/>
    <s v="-"/>
    <n v="0"/>
  </r>
  <r>
    <s v="119"/>
    <x v="1"/>
    <x v="1"/>
    <s v="005"/>
    <s v="Z1F0017998"/>
    <s v="0705-0705"/>
    <s v="FC"/>
    <s v="00033882-00033889"/>
    <s v=""/>
    <s v=""/>
    <s v=""/>
    <s v=""/>
    <n v="0"/>
    <s v=""/>
    <s v="VENTAS NO CONTRIBUYENTES"/>
    <s v=""/>
    <n v="216.33799199999999"/>
    <n v="0"/>
    <n v="118.711"/>
    <n v="0"/>
    <s v="-"/>
    <n v="0"/>
    <n v="84.161199999999994"/>
    <s v="16"/>
    <n v="13.465792"/>
    <n v="0"/>
    <s v="-"/>
    <n v="0"/>
    <n v="0"/>
    <s v="-"/>
    <n v="0"/>
  </r>
  <r>
    <s v="120"/>
    <x v="1"/>
    <x v="1"/>
    <s v="005"/>
    <s v="Z1F0017998"/>
    <s v="0705"/>
    <s v="FC"/>
    <s v="00033890"/>
    <s v=""/>
    <s v=""/>
    <s v=""/>
    <s v=""/>
    <n v="0"/>
    <s v=""/>
    <s v="CORPORACION LENOTRE"/>
    <s v="J317391004"/>
    <n v="19.113150000000001"/>
    <n v="0"/>
    <n v="19.113150000000001"/>
    <n v="0"/>
    <s v="-"/>
    <n v="0"/>
    <n v="0"/>
    <s v="-"/>
    <n v="0"/>
    <n v="0"/>
    <s v="-"/>
    <n v="0"/>
    <n v="0"/>
    <s v="-"/>
    <n v="0"/>
  </r>
  <r>
    <s v="121"/>
    <x v="1"/>
    <x v="1"/>
    <s v="005"/>
    <s v="Z1F0017998"/>
    <s v="0705-0705"/>
    <s v="FC"/>
    <s v="00033891-00033934"/>
    <s v=""/>
    <s v=""/>
    <s v=""/>
    <s v=""/>
    <n v="0"/>
    <s v=""/>
    <s v="VENTAS NO CONTRIBUYENTES"/>
    <s v=""/>
    <n v="1468.5097779999999"/>
    <n v="0"/>
    <n v="1002.1250499999999"/>
    <n v="0"/>
    <s v="-"/>
    <n v="0"/>
    <n v="402.05580000000003"/>
    <s v="16"/>
    <n v="64.328927999999991"/>
    <n v="0"/>
    <s v="-"/>
    <n v="0"/>
    <n v="0"/>
    <s v="-"/>
    <n v="0"/>
  </r>
  <r>
    <s v="122"/>
    <x v="1"/>
    <x v="0"/>
    <s v="005"/>
    <s v="Z1B8050363"/>
    <s v="0225"/>
    <s v="FC"/>
    <s v="00024285-00024318"/>
    <s v=""/>
    <s v=""/>
    <s v=""/>
    <s v=""/>
    <n v="0"/>
    <s v=""/>
    <s v="VENTAS NO CONTRIBUYENTES"/>
    <s v=""/>
    <n v="2414.1490499999991"/>
    <n v="0"/>
    <n v="1781.4169999999999"/>
    <n v="0"/>
    <s v="-"/>
    <n v="0"/>
    <n v="545.45865000000003"/>
    <s v="16"/>
    <n v="87.273400000000009"/>
    <n v="0"/>
    <s v="-"/>
    <n v="0"/>
    <n v="0"/>
    <s v="-"/>
    <n v="0"/>
  </r>
  <r>
    <s v="123"/>
    <x v="1"/>
    <x v="0"/>
    <s v="005"/>
    <s v="Z1B8050363"/>
    <s v="0225"/>
    <s v="FC"/>
    <s v="00024319"/>
    <s v=""/>
    <s v=""/>
    <s v=""/>
    <s v=""/>
    <n v="0"/>
    <s v=""/>
    <s v="AVENIDA ROSCIO FRENTE A LA PLAZA"/>
    <s v="J31413836-7"/>
    <n v="228.7226"/>
    <n v="0"/>
    <n v="228.7226"/>
    <n v="0"/>
    <s v="-"/>
    <n v="0"/>
    <n v="0"/>
    <s v="-"/>
    <n v="0"/>
    <n v="0"/>
    <s v="-"/>
    <n v="0"/>
    <n v="0"/>
    <s v="-"/>
    <n v="0"/>
  </r>
  <r>
    <s v="124"/>
    <x v="1"/>
    <x v="0"/>
    <s v="005"/>
    <s v="Z1B8050363"/>
    <s v="0225"/>
    <s v="FC"/>
    <s v="00024320-00024431"/>
    <s v=""/>
    <s v=""/>
    <s v=""/>
    <s v=""/>
    <n v="0"/>
    <s v=""/>
    <s v="VENTAS NO CONTRIBUYENTES"/>
    <s v=""/>
    <n v="7524.5067679999975"/>
    <n v="0"/>
    <n v="5637.5098499999967"/>
    <n v="0"/>
    <s v="-"/>
    <n v="0"/>
    <n v="1618.8335500000001"/>
    <s v="-"/>
    <n v="259.01336800000001"/>
    <n v="0"/>
    <s v="-"/>
    <n v="0"/>
    <n v="8.4700000000000006"/>
    <s v="-"/>
    <n v="0.68"/>
  </r>
  <r>
    <s v="125"/>
    <x v="1"/>
    <x v="1"/>
    <s v="006"/>
    <s v="Z1F0017787"/>
    <s v="0677"/>
    <s v="FC"/>
    <s v="00019156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26"/>
    <x v="1"/>
    <x v="0"/>
    <s v="006"/>
    <s v="Z1B8044815"/>
    <s v="0118"/>
    <s v="FC"/>
    <s v="00009943-00009971"/>
    <s v=""/>
    <s v=""/>
    <s v=""/>
    <s v=""/>
    <n v="0"/>
    <s v=""/>
    <s v="VENTAS NO CONTRIBUYENTES"/>
    <s v=""/>
    <n v="2441.6395499999994"/>
    <n v="0"/>
    <n v="1943.8556000000001"/>
    <n v="0"/>
    <s v="-"/>
    <n v="0"/>
    <n v="429.12394999999998"/>
    <s v="16"/>
    <n v="68.66"/>
    <n v="0"/>
    <s v="-"/>
    <n v="0"/>
    <n v="0"/>
    <s v="-"/>
    <n v="0"/>
  </r>
  <r>
    <s v="127"/>
    <x v="1"/>
    <x v="0"/>
    <s v="006"/>
    <s v="Z1B8044815"/>
    <s v="0118"/>
    <s v="FC"/>
    <s v="00009972"/>
    <s v=""/>
    <s v=""/>
    <s v=""/>
    <s v=""/>
    <n v="0"/>
    <s v=""/>
    <s v="TURISMO DOÑA CARMEN"/>
    <s v="J30014727-4"/>
    <n v="203.83404999999999"/>
    <n v="0"/>
    <n v="195.16884999999999"/>
    <n v="7.47"/>
    <s v="16"/>
    <n v="1.1952"/>
    <n v="0"/>
    <s v="-"/>
    <n v="0"/>
    <n v="0"/>
    <s v="-"/>
    <n v="0"/>
    <n v="0"/>
    <s v="-"/>
    <n v="0"/>
  </r>
  <r>
    <s v="128"/>
    <x v="1"/>
    <x v="0"/>
    <s v="006"/>
    <s v="Z1B8044815"/>
    <s v="0118"/>
    <s v="FC"/>
    <s v="00009973-00010004"/>
    <s v=""/>
    <s v=""/>
    <s v=""/>
    <s v=""/>
    <n v="0"/>
    <s v=""/>
    <s v="VENTAS NO CONTRIBUYENTES"/>
    <s v=""/>
    <n v="1844.60635"/>
    <n v="0"/>
    <n v="1423.9746000000002"/>
    <n v="0"/>
    <s v="-"/>
    <n v="0"/>
    <n v="362.61365000000001"/>
    <s v="16"/>
    <n v="58.018100000000004"/>
    <n v="0"/>
    <s v="-"/>
    <n v="0"/>
    <n v="0"/>
    <s v="-"/>
    <n v="0"/>
  </r>
  <r>
    <s v="129"/>
    <x v="1"/>
    <x v="0"/>
    <s v="007"/>
    <s v="Z1B8050013"/>
    <s v="0154"/>
    <s v="FC"/>
    <s v="00011630-00011678"/>
    <s v=""/>
    <s v=""/>
    <s v=""/>
    <s v=""/>
    <n v="0"/>
    <s v=""/>
    <s v="VENTAS NO CONTRIBUYENTES"/>
    <s v=""/>
    <n v="3410.3151680000005"/>
    <n v="0"/>
    <n v="2766.9191500000006"/>
    <n v="0"/>
    <s v="-"/>
    <n v="0"/>
    <n v="554.65174999999999"/>
    <s v="-"/>
    <n v="88.744268000000005"/>
    <n v="0"/>
    <s v="-"/>
    <n v="0"/>
    <n v="0"/>
    <s v="-"/>
    <n v="0"/>
  </r>
  <r>
    <s v="130"/>
    <x v="1"/>
    <x v="0"/>
    <s v="007"/>
    <s v="Z1B8050013"/>
    <s v="0154"/>
    <s v="FC"/>
    <s v="00011679"/>
    <s v=""/>
    <s v=""/>
    <s v=""/>
    <s v=""/>
    <n v="0"/>
    <s v=""/>
    <s v="INVERCUINES VILLSCARRY.C.A"/>
    <s v="J406791571"/>
    <n v="111.7196"/>
    <n v="0"/>
    <n v="0"/>
    <n v="96.31"/>
    <s v="16"/>
    <n v="15.409599999999999"/>
    <n v="0"/>
    <s v="-"/>
    <n v="0"/>
    <n v="0"/>
    <s v="-"/>
    <n v="0"/>
    <n v="0"/>
    <s v="-"/>
    <n v="0"/>
  </r>
  <r>
    <s v="131"/>
    <x v="1"/>
    <x v="0"/>
    <s v="007"/>
    <s v="Z1B8050013"/>
    <s v="0154"/>
    <s v="FC"/>
    <s v="00011680-00011704"/>
    <s v=""/>
    <s v=""/>
    <s v=""/>
    <s v=""/>
    <n v="0"/>
    <s v=""/>
    <s v="VENTAS NO CONTRIBUYENTES"/>
    <s v=""/>
    <n v="1395.2659600000002"/>
    <n v="0"/>
    <n v="1065.9681000000003"/>
    <n v="0"/>
    <s v="-"/>
    <n v="0"/>
    <n v="283.87750000000005"/>
    <s v="16"/>
    <n v="45.420360000000002"/>
    <n v="0"/>
    <s v="-"/>
    <n v="0"/>
    <n v="0"/>
    <s v="-"/>
    <n v="0"/>
  </r>
  <r>
    <s v="132"/>
    <x v="1"/>
    <x v="0"/>
    <s v="007"/>
    <s v="Z1B8050013"/>
    <s v="0154"/>
    <s v="FC"/>
    <s v="00011705"/>
    <s v=""/>
    <s v=""/>
    <s v=""/>
    <s v=""/>
    <n v="0"/>
    <s v=""/>
    <s v="INVERSIONES MINIMARKETREY C.A"/>
    <s v="J50029458-1"/>
    <n v="191.25559999999999"/>
    <n v="0"/>
    <n v="191.25559999999999"/>
    <n v="0"/>
    <s v="-"/>
    <n v="0"/>
    <n v="0"/>
    <s v="-"/>
    <n v="0"/>
    <n v="0"/>
    <s v="-"/>
    <n v="0"/>
    <n v="0"/>
    <s v="-"/>
    <n v="0"/>
  </r>
  <r>
    <s v="133"/>
    <x v="1"/>
    <x v="0"/>
    <s v="007"/>
    <s v="Z1B8050013"/>
    <s v="0154"/>
    <s v="FC"/>
    <s v="00011706-00011722"/>
    <s v=""/>
    <s v=""/>
    <s v=""/>
    <s v=""/>
    <n v="0"/>
    <s v=""/>
    <s v="VENTAS NO CONTRIBUYENTES"/>
    <s v=""/>
    <n v="898.41482600000006"/>
    <n v="0"/>
    <n v="663.9296999999998"/>
    <n v="0"/>
    <s v="-"/>
    <n v="0"/>
    <n v="202.14235000000005"/>
    <s v="16"/>
    <n v="32.342776000000001"/>
    <n v="0"/>
    <s v="-"/>
    <n v="0"/>
    <n v="0"/>
    <s v="-"/>
    <n v="0"/>
  </r>
  <r>
    <s v="134"/>
    <x v="1"/>
    <x v="0"/>
    <s v="007"/>
    <s v="Z1B8050013"/>
    <s v="0154"/>
    <s v="FC"/>
    <s v="00011723"/>
    <s v=""/>
    <s v=""/>
    <s v=""/>
    <s v=""/>
    <n v="0"/>
    <s v=""/>
    <s v="INVERSIONES MABIMAR"/>
    <s v="J315908760"/>
    <n v="52.058500000000002"/>
    <n v="0"/>
    <n v="29.5197"/>
    <n v="19.43"/>
    <s v="16"/>
    <n v="3.1088"/>
    <n v="0"/>
    <s v="-"/>
    <n v="0"/>
    <n v="0"/>
    <s v="-"/>
    <n v="0"/>
    <n v="0"/>
    <s v="-"/>
    <n v="0"/>
  </r>
  <r>
    <s v="135"/>
    <x v="1"/>
    <x v="0"/>
    <s v="007"/>
    <s v="Z1B8050013"/>
    <s v="0154"/>
    <s v="FC"/>
    <s v="00011724-00011730"/>
    <s v=""/>
    <s v=""/>
    <s v=""/>
    <s v=""/>
    <n v="0"/>
    <s v=""/>
    <s v="VENTAS NO CONTRIBUYENTES"/>
    <s v=""/>
    <n v="943.56257600000004"/>
    <n v="0"/>
    <n v="668.66594999999984"/>
    <n v="0"/>
    <s v="-"/>
    <n v="0"/>
    <n v="236.97985"/>
    <s v="16"/>
    <n v="37.916775999999999"/>
    <n v="0"/>
    <s v="-"/>
    <n v="0"/>
    <n v="0"/>
    <s v="-"/>
    <n v="0"/>
  </r>
  <r>
    <s v="136"/>
    <x v="1"/>
    <x v="1"/>
    <s v="008"/>
    <s v="Z1F0017970"/>
    <s v="0336-0336"/>
    <s v="FC"/>
    <s v="00004389-00004399"/>
    <s v=""/>
    <s v=""/>
    <s v=""/>
    <s v=""/>
    <n v="0"/>
    <s v=""/>
    <s v="VENTAS NO CONTRIBUYENTES"/>
    <s v=""/>
    <n v="218.45399999999998"/>
    <n v="0"/>
    <n v="15.860000000000014"/>
    <n v="0"/>
    <s v="-"/>
    <n v="0"/>
    <n v="174.65"/>
    <s v="16"/>
    <n v="27.944000000000003"/>
    <n v="0"/>
    <s v="-"/>
    <n v="0"/>
    <n v="0"/>
    <s v="-"/>
    <n v="0"/>
  </r>
  <r>
    <s v="137"/>
    <x v="1"/>
    <x v="0"/>
    <s v="008"/>
    <s v="Z1B8050003"/>
    <s v="0088"/>
    <s v="FC"/>
    <s v="00006234-00006246"/>
    <s v=""/>
    <s v=""/>
    <s v=""/>
    <s v=""/>
    <n v="0"/>
    <s v=""/>
    <s v="VENTAS NO CONTRIBUYENTES"/>
    <s v=""/>
    <n v="925.56795"/>
    <n v="0"/>
    <n v="748.79215000000022"/>
    <n v="0"/>
    <s v="-"/>
    <n v="0"/>
    <n v="152.3929"/>
    <s v="16"/>
    <n v="24.382900000000003"/>
    <n v="0"/>
    <s v="-"/>
    <n v="0"/>
    <n v="0"/>
    <s v="-"/>
    <n v="0"/>
  </r>
  <r>
    <s v="138"/>
    <x v="1"/>
    <x v="0"/>
    <s v="009"/>
    <s v="Z1B8014458"/>
    <s v="0115"/>
    <s v="FC"/>
    <s v="00006604-00006630"/>
    <s v=""/>
    <s v=""/>
    <s v=""/>
    <s v=""/>
    <n v="0"/>
    <s v=""/>
    <s v="VENTAS NO CONTRIBUYENTES"/>
    <s v=""/>
    <n v="2350.2667799999999"/>
    <n v="0"/>
    <n v="1689.5507499999999"/>
    <n v="0"/>
    <s v="-"/>
    <n v="0"/>
    <n v="569.58274999999992"/>
    <s v="16"/>
    <n v="91.133279999999999"/>
    <n v="0"/>
    <s v="-"/>
    <n v="0"/>
    <n v="0"/>
    <s v="-"/>
    <n v="0"/>
  </r>
  <r>
    <s v="139"/>
    <x v="1"/>
    <x v="0"/>
    <s v="009"/>
    <s v="Z1B8014458"/>
    <s v="0115"/>
    <s v="FC"/>
    <s v="00006631"/>
    <s v=""/>
    <s v=""/>
    <s v=""/>
    <s v=""/>
    <n v="0"/>
    <s v=""/>
    <s v="ALIMENTOS COMARCA,C.A."/>
    <s v="J407069675"/>
    <n v="771.09825000000001"/>
    <n v="0"/>
    <n v="490.88865000000004"/>
    <n v="241.56"/>
    <s v="16"/>
    <n v="38.6496"/>
    <n v="0"/>
    <s v="-"/>
    <n v="0"/>
    <n v="0"/>
    <s v="-"/>
    <n v="0"/>
    <n v="0"/>
    <s v="-"/>
    <n v="0"/>
  </r>
  <r>
    <s v="140"/>
    <x v="1"/>
    <x v="0"/>
    <s v="009"/>
    <s v="Z1B8014458"/>
    <s v="0115"/>
    <s v="FC"/>
    <s v="00006632"/>
    <s v=""/>
    <s v=""/>
    <s v=""/>
    <s v=""/>
    <n v="0"/>
    <s v=""/>
    <s v="ALIMENTOS COMARCA,C.A."/>
    <s v="J407069675"/>
    <n v="99.038250000000005"/>
    <n v="0"/>
    <n v="69.156350000000003"/>
    <n v="25.760300000000001"/>
    <s v="16"/>
    <n v="4.1215999999999999"/>
    <n v="0"/>
    <s v="-"/>
    <n v="0"/>
    <n v="0"/>
    <s v="-"/>
    <n v="0"/>
    <n v="0"/>
    <s v="-"/>
    <n v="0"/>
  </r>
  <r>
    <s v="141"/>
    <x v="1"/>
    <x v="0"/>
    <s v="009"/>
    <s v="Z1B8014458"/>
    <s v="0115"/>
    <s v="FC"/>
    <s v="00006633-00006639"/>
    <s v=""/>
    <s v=""/>
    <s v=""/>
    <s v=""/>
    <n v="0"/>
    <s v=""/>
    <s v="VENTAS NO CONTRIBUYENTES"/>
    <s v=""/>
    <n v="410.57335"/>
    <n v="0"/>
    <n v="311.00665000000004"/>
    <n v="0"/>
    <s v="-"/>
    <n v="0"/>
    <n v="85.833399999999983"/>
    <s v="16"/>
    <n v="13.733300000000002"/>
    <n v="0"/>
    <s v="-"/>
    <n v="0"/>
    <n v="0"/>
    <s v="-"/>
    <n v="0"/>
  </r>
  <r>
    <s v="142"/>
    <x v="1"/>
    <x v="0"/>
    <s v="010"/>
    <s v="Z1F0000341"/>
    <s v="1601"/>
    <s v="FC"/>
    <s v="924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43"/>
    <x v="1"/>
    <x v="0"/>
    <s v="011"/>
    <s v="Z1F0004616"/>
    <s v="1040-1040"/>
    <s v="FC"/>
    <s v="00142131-00142316"/>
    <s v=""/>
    <s v=""/>
    <s v=""/>
    <s v=""/>
    <n v="0"/>
    <s v=""/>
    <s v="VENTAS NO CONTRIBUYENTES"/>
    <s v=""/>
    <n v="2553.0271499999999"/>
    <n v="0"/>
    <n v="2319.49595"/>
    <n v="0"/>
    <s v="-"/>
    <n v="0"/>
    <n v="201.32000000000002"/>
    <s v="16"/>
    <n v="32.211200000000005"/>
    <n v="0"/>
    <s v="-"/>
    <n v="0"/>
    <n v="0"/>
    <s v="-"/>
    <n v="0"/>
  </r>
  <r>
    <s v="144"/>
    <x v="1"/>
    <x v="0"/>
    <s v="012"/>
    <s v="Z1F00002472"/>
    <s v="0277"/>
    <s v="FC"/>
    <s v="00040358-00040361"/>
    <s v=""/>
    <s v=""/>
    <s v=""/>
    <s v=""/>
    <n v="0"/>
    <s v=""/>
    <s v="VENTAS NO CONTRIBUYENTES"/>
    <s v=""/>
    <n v="47.838399999999993"/>
    <n v="0"/>
    <n v="0"/>
    <n v="0"/>
    <s v="-"/>
    <n v="0"/>
    <n v="41.24"/>
    <s v="16"/>
    <n v="6.5983999999999998"/>
    <n v="0"/>
    <s v="-"/>
    <n v="0"/>
    <n v="0"/>
    <s v="-"/>
    <n v="0"/>
  </r>
  <r>
    <s v="145"/>
    <x v="1"/>
    <x v="0"/>
    <s v="012"/>
    <s v="Z1F00002472"/>
    <s v="0277"/>
    <s v="FC"/>
    <s v="00040362-00040366"/>
    <s v=""/>
    <s v=""/>
    <s v=""/>
    <s v=""/>
    <n v="0"/>
    <s v=""/>
    <s v="VENTAS NO CONTRIBUYENTES"/>
    <s v=""/>
    <n v="105.19239999999999"/>
    <n v="0"/>
    <n v="17.450000000000003"/>
    <n v="0"/>
    <s v="-"/>
    <n v="0"/>
    <n v="75.64"/>
    <s v="16"/>
    <n v="12.102399999999999"/>
    <n v="0"/>
    <s v="-"/>
    <n v="0"/>
    <n v="0"/>
    <s v="-"/>
    <n v="0"/>
  </r>
  <r>
    <s v="146"/>
    <x v="1"/>
    <x v="0"/>
    <s v="012"/>
    <s v="Z1F00002472"/>
    <s v="0277"/>
    <s v="FC"/>
    <s v="00040367-00040374"/>
    <s v=""/>
    <s v=""/>
    <s v=""/>
    <s v=""/>
    <n v="0"/>
    <s v=""/>
    <s v="VENTAS NO CONTRIBUYENTES"/>
    <s v=""/>
    <n v="196.03656000000001"/>
    <n v="0"/>
    <n v="68.391899999999993"/>
    <n v="0"/>
    <s v="-"/>
    <n v="0"/>
    <n v="110.0385"/>
    <s v="16"/>
    <n v="17.606159999999999"/>
    <n v="0"/>
    <s v="-"/>
    <n v="0"/>
    <n v="0"/>
    <s v="-"/>
    <n v="0"/>
  </r>
  <r>
    <s v="147"/>
    <x v="1"/>
    <x v="0"/>
    <s v="012"/>
    <s v="Z1F00002472"/>
    <s v="0277"/>
    <s v="FC"/>
    <s v="00040375-00040392"/>
    <s v=""/>
    <s v=""/>
    <s v=""/>
    <s v=""/>
    <n v="0"/>
    <s v=""/>
    <s v="VENTAS NO CONTRIBUYENTES"/>
    <s v=""/>
    <n v="532.32651799999985"/>
    <n v="0"/>
    <n v="164.03980000000007"/>
    <n v="0"/>
    <s v="-"/>
    <n v="0"/>
    <n v="317.48855000000003"/>
    <s v="16"/>
    <n v="50.798168000000004"/>
    <n v="0"/>
    <s v="-"/>
    <n v="0"/>
    <n v="0"/>
    <s v="-"/>
    <n v="0"/>
  </r>
  <r>
    <s v="148"/>
    <x v="1"/>
    <x v="0"/>
    <s v="014"/>
    <s v="Z1F0000338"/>
    <s v="1795-1795"/>
    <s v="FC"/>
    <s v="81092-81138"/>
    <s v=""/>
    <s v=""/>
    <s v=""/>
    <s v=""/>
    <n v="0"/>
    <s v=""/>
    <s v="VENTAS NO CONTRIBUYENTES"/>
    <s v=""/>
    <n v="1467.2361800000001"/>
    <n v="0"/>
    <n v="1227.8089"/>
    <n v="0"/>
    <s v="-"/>
    <n v="0"/>
    <n v="206.40279999999998"/>
    <s v="16"/>
    <n v="33.024479999999997"/>
    <n v="0"/>
    <s v="-"/>
    <n v="0"/>
    <n v="0"/>
    <s v="-"/>
    <n v="0"/>
  </r>
  <r>
    <s v="149"/>
    <x v="2"/>
    <x v="1"/>
    <s v="001"/>
    <s v="Z1F0017854"/>
    <s v="0721-0721"/>
    <s v="FC"/>
    <s v="00045866-00045889"/>
    <s v=""/>
    <s v=""/>
    <s v=""/>
    <s v=""/>
    <n v="0"/>
    <s v=""/>
    <s v="VENTAS NO CONTRIBUYENTES"/>
    <s v=""/>
    <n v="879.15261999999984"/>
    <n v="0"/>
    <n v="712.42639999999983"/>
    <n v="0"/>
    <s v="-"/>
    <n v="0"/>
    <n v="143.72949999999997"/>
    <s v="16"/>
    <n v="22.996720000000003"/>
    <n v="0"/>
    <s v="-"/>
    <n v="0"/>
    <n v="0"/>
    <s v="-"/>
    <n v="0"/>
  </r>
  <r>
    <s v="150"/>
    <x v="2"/>
    <x v="1"/>
    <s v="001"/>
    <s v="Z1F0017854"/>
    <s v="0721"/>
    <s v="FC"/>
    <s v="00045890"/>
    <s v=""/>
    <s v=""/>
    <s v=""/>
    <s v=""/>
    <n v="0"/>
    <s v=""/>
    <s v="TONO WELLS"/>
    <s v="J411397326"/>
    <n v="120.64082399999999"/>
    <n v="0"/>
    <n v="81.680599999999998"/>
    <n v="33.586399999999998"/>
    <s v="16"/>
    <n v="5.3738239999999999"/>
    <n v="0"/>
    <s v="-"/>
    <n v="0"/>
    <n v="0"/>
    <s v="-"/>
    <n v="0"/>
    <n v="0"/>
    <s v="-"/>
    <n v="0"/>
  </r>
  <r>
    <s v="151"/>
    <x v="2"/>
    <x v="1"/>
    <s v="001"/>
    <s v="Z1F0017854"/>
    <s v="0721-0721"/>
    <s v="FC"/>
    <s v="00045891-00045938"/>
    <s v=""/>
    <s v=""/>
    <s v=""/>
    <s v=""/>
    <n v="0"/>
    <s v=""/>
    <s v="VENTAS NO CONTRIBUYENTES"/>
    <s v=""/>
    <n v="2359.6122500000001"/>
    <n v="0"/>
    <n v="1600.4634000000005"/>
    <n v="0"/>
    <s v="-"/>
    <n v="0"/>
    <n v="654.43865000000005"/>
    <s v="16"/>
    <n v="104.71020000000001"/>
    <n v="0"/>
    <s v="-"/>
    <n v="0"/>
    <n v="0"/>
    <s v="-"/>
    <n v="0"/>
  </r>
  <r>
    <s v="152"/>
    <x v="2"/>
    <x v="2"/>
    <s v="001"/>
    <s v="Z7C7008321"/>
    <s v="0151-0151"/>
    <s v="FC"/>
    <s v="00018302"/>
    <s v=""/>
    <s v=""/>
    <s v=""/>
    <s v=""/>
    <n v="0"/>
    <s v=""/>
    <s v="JEAN"/>
    <s v="V16062882"/>
    <n v="8.0396000000000001"/>
    <n v="0"/>
    <n v="6.52"/>
    <n v="0"/>
    <s v="-"/>
    <n v="0"/>
    <n v="1.31"/>
    <s v="16"/>
    <n v="0.20960000000000001"/>
    <n v="0"/>
    <s v="-"/>
    <n v="0"/>
    <n v="0"/>
    <s v="-"/>
    <n v="0"/>
  </r>
  <r>
    <s v="153"/>
    <x v="2"/>
    <x v="2"/>
    <s v="001"/>
    <s v="Z7C7008321"/>
    <s v="0151-0151"/>
    <s v="FC"/>
    <s v="00018282"/>
    <s v=""/>
    <s v=""/>
    <s v=""/>
    <s v=""/>
    <n v="0"/>
    <s v=""/>
    <s v="BELKIS  CASTRO"/>
    <s v="V14674891"/>
    <n v="89.332650000000001"/>
    <n v="0"/>
    <n v="87.766650000000013"/>
    <n v="0"/>
    <s v="-"/>
    <n v="0"/>
    <n v="1.35"/>
    <s v="16"/>
    <n v="0.216"/>
    <n v="0"/>
    <s v="-"/>
    <n v="0"/>
    <n v="0"/>
    <s v="-"/>
    <n v="0"/>
  </r>
  <r>
    <s v="154"/>
    <x v="2"/>
    <x v="2"/>
    <s v="001"/>
    <s v="Z7C7008321"/>
    <s v="0151-0151"/>
    <s v="FC"/>
    <s v="00018251-00018281"/>
    <s v=""/>
    <s v=""/>
    <s v=""/>
    <s v=""/>
    <n v="0"/>
    <s v=""/>
    <s v="VENTAS NO CONTRIBUYENTES"/>
    <s v=""/>
    <n v="492.47994799999998"/>
    <n v="0"/>
    <n v="408.35640000000001"/>
    <n v="0"/>
    <s v="-"/>
    <n v="0"/>
    <n v="72.520299999999992"/>
    <s v="16"/>
    <n v="11.603248000000001"/>
    <n v="0"/>
    <s v="-"/>
    <n v="0"/>
    <n v="0"/>
    <s v="-"/>
    <n v="0"/>
  </r>
  <r>
    <s v="155"/>
    <x v="2"/>
    <x v="2"/>
    <s v="001"/>
    <s v="Z7C7008321"/>
    <s v="0151-0151"/>
    <s v="FC"/>
    <s v="00018283-00018301"/>
    <s v=""/>
    <s v=""/>
    <s v=""/>
    <s v=""/>
    <n v="0"/>
    <s v=""/>
    <s v="VENTAS NO CONTRIBUYENTES"/>
    <s v=""/>
    <n v="222.77510000000004"/>
    <n v="0"/>
    <n v="154.06830000000002"/>
    <n v="0"/>
    <s v="-"/>
    <n v="0"/>
    <n v="59.230000000000004"/>
    <s v="-"/>
    <n v="9.4768000000000008"/>
    <n v="0"/>
    <s v="-"/>
    <n v="0"/>
    <n v="0"/>
    <s v="-"/>
    <n v="0"/>
  </r>
  <r>
    <s v="156"/>
    <x v="2"/>
    <x v="2"/>
    <s v="001"/>
    <s v="Z7C7008321"/>
    <s v="0151"/>
    <s v="FC"/>
    <s v="00018303"/>
    <s v=""/>
    <s v=""/>
    <s v=""/>
    <s v=""/>
    <n v="0"/>
    <s v=""/>
    <s v="ARMANDO SANCHEZ"/>
    <s v="V11041256"/>
    <n v="150.73589999999999"/>
    <n v="0"/>
    <n v="142.84789999999998"/>
    <n v="0"/>
    <s v="-"/>
    <n v="0"/>
    <n v="6.8"/>
    <s v="16"/>
    <n v="1.0880000000000001"/>
    <n v="0"/>
    <s v="-"/>
    <n v="0"/>
    <n v="0"/>
    <s v="-"/>
    <n v="0"/>
  </r>
  <r>
    <s v="157"/>
    <x v="2"/>
    <x v="2"/>
    <s v="001"/>
    <s v="Z7C7008321"/>
    <s v="0151"/>
    <s v="FC"/>
    <s v="00018304"/>
    <s v=""/>
    <s v=""/>
    <s v=""/>
    <s v=""/>
    <n v="0"/>
    <s v=""/>
    <s v="CONSULTORES BASTIDAS Y ASOCIADOS"/>
    <s v="J410007745"/>
    <n v="19.796399999999998"/>
    <n v="0"/>
    <n v="14.541599999999999"/>
    <n v="4.53"/>
    <s v="16"/>
    <n v="0.7248"/>
    <n v="0"/>
    <s v="-"/>
    <n v="0"/>
    <n v="0"/>
    <s v="-"/>
    <n v="0"/>
    <n v="0"/>
    <s v="-"/>
    <n v="0"/>
  </r>
  <r>
    <s v="158"/>
    <x v="2"/>
    <x v="2"/>
    <s v="001"/>
    <s v="Z7C7008321"/>
    <s v="0151-0151"/>
    <s v="FC"/>
    <s v="00018305-00018336"/>
    <s v=""/>
    <s v=""/>
    <s v=""/>
    <s v=""/>
    <n v="0"/>
    <s v=""/>
    <s v="VENTAS NO CONTRIBUYENTES"/>
    <s v=""/>
    <n v="1158.80566"/>
    <n v="0"/>
    <n v="777.72710000000029"/>
    <n v="0"/>
    <s v="-"/>
    <n v="0"/>
    <n v="328.51600000000002"/>
    <s v="-"/>
    <n v="52.562560000000005"/>
    <n v="0"/>
    <s v="-"/>
    <n v="0"/>
    <n v="0"/>
    <s v="-"/>
    <n v="0"/>
  </r>
  <r>
    <s v="159"/>
    <x v="2"/>
    <x v="0"/>
    <s v="001"/>
    <s v="Z1F0000700"/>
    <s v="1805"/>
    <s v="FC"/>
    <s v="50119-50158"/>
    <s v=""/>
    <s v=""/>
    <s v=""/>
    <s v=""/>
    <n v="0"/>
    <s v=""/>
    <s v="VENTAS NO CONTRIBUYENTES"/>
    <s v=""/>
    <n v="1831.633282"/>
    <n v="0"/>
    <n v="1441.1048999999998"/>
    <n v="0"/>
    <s v="-"/>
    <n v="0"/>
    <n v="336.66235"/>
    <s v="-"/>
    <n v="53.866032000000004"/>
    <n v="0"/>
    <s v="-"/>
    <n v="0"/>
    <n v="0"/>
    <s v="-"/>
    <n v="0"/>
  </r>
  <r>
    <s v="160"/>
    <x v="2"/>
    <x v="0"/>
    <s v="001"/>
    <s v="Z1F0000700"/>
    <s v="1805"/>
    <s v="FC"/>
    <s v="50159"/>
    <s v=""/>
    <s v=""/>
    <s v=""/>
    <s v=""/>
    <n v="0"/>
    <s v=""/>
    <s v="LARATEQUES C.A"/>
    <s v="J-30895848-4"/>
    <n v="18.55"/>
    <n v="0"/>
    <n v="18.55"/>
    <n v="0"/>
    <s v="-"/>
    <n v="0"/>
    <n v="0"/>
    <s v="-"/>
    <n v="0"/>
    <n v="0"/>
    <s v="-"/>
    <n v="0"/>
    <n v="0"/>
    <s v="-"/>
    <n v="0"/>
  </r>
  <r>
    <s v="161"/>
    <x v="2"/>
    <x v="0"/>
    <s v="001"/>
    <s v="Z1F0000700"/>
    <s v="1805"/>
    <s v="FC"/>
    <s v="50160-50196"/>
    <s v=""/>
    <s v=""/>
    <s v=""/>
    <s v=""/>
    <n v="0"/>
    <s v=""/>
    <s v="VENTAS NO CONTRIBUYENTES"/>
    <s v=""/>
    <n v="1993.4353100000001"/>
    <n v="0"/>
    <n v="1505.2671500000004"/>
    <n v="0"/>
    <s v="-"/>
    <n v="0"/>
    <n v="420.83459999999997"/>
    <s v="-"/>
    <n v="67.33356000000002"/>
    <n v="0"/>
    <s v="-"/>
    <n v="0"/>
    <n v="0"/>
    <s v="-"/>
    <n v="0"/>
  </r>
  <r>
    <s v="162"/>
    <x v="2"/>
    <x v="0"/>
    <s v="001"/>
    <s v="Z1B8050149"/>
    <s v="0084"/>
    <s v="FC"/>
    <s v="00002040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163"/>
    <x v="2"/>
    <x v="0"/>
    <s v="001"/>
    <s v="Z700004030"/>
    <s v="0341"/>
    <s v="FC"/>
    <s v="00004550-00004619"/>
    <s v=""/>
    <s v=""/>
    <s v=""/>
    <s v=""/>
    <n v="0"/>
    <s v=""/>
    <s v="VENTAS NO CONTRIBUYENTES"/>
    <s v=""/>
    <n v="1882.7820000000002"/>
    <n v="0"/>
    <n v="1765.97"/>
    <n v="0"/>
    <s v="-"/>
    <n v="0"/>
    <n v="100.7"/>
    <s v="-"/>
    <n v="16.112000000000002"/>
    <n v="0"/>
    <s v="-"/>
    <n v="0"/>
    <n v="0"/>
    <s v="-"/>
    <n v="0"/>
  </r>
  <r>
    <s v="164"/>
    <x v="2"/>
    <x v="0"/>
    <s v="001"/>
    <s v="Z700004030"/>
    <s v="0341"/>
    <s v="NC "/>
    <m/>
    <n v="4619"/>
    <s v=""/>
    <s v=""/>
    <s v=""/>
    <n v="0"/>
    <s v=""/>
    <s v="VENTAS NO CONTRIBUYENTES"/>
    <s v=""/>
    <n v="-14.04"/>
    <n v="0"/>
    <n v="-14.04"/>
    <n v="0"/>
    <s v="-"/>
    <n v="0"/>
    <n v="0"/>
    <s v="-"/>
    <n v="0"/>
    <n v="0"/>
    <s v="-"/>
    <n v="0"/>
    <n v="0"/>
    <s v="-"/>
    <n v="0"/>
  </r>
  <r>
    <s v="165"/>
    <x v="2"/>
    <x v="1"/>
    <s v="002"/>
    <s v="Z1F0017966"/>
    <s v="0715-0715"/>
    <s v="FC"/>
    <s v="00029809-00029821"/>
    <s v=""/>
    <s v=""/>
    <s v=""/>
    <s v=""/>
    <n v="0"/>
    <s v=""/>
    <s v="VENTAS NO CONTRIBUYENTES"/>
    <s v=""/>
    <n v="378.64768399999997"/>
    <n v="0"/>
    <n v="326.39704999999998"/>
    <n v="0"/>
    <s v="-"/>
    <n v="0"/>
    <n v="45.04365"/>
    <s v="-"/>
    <n v="7.2069840000000003"/>
    <n v="0"/>
    <s v="-"/>
    <n v="0"/>
    <n v="0"/>
    <s v="-"/>
    <n v="0"/>
  </r>
  <r>
    <s v="166"/>
    <x v="2"/>
    <x v="1"/>
    <s v="002"/>
    <s v="Z1F0017966"/>
    <s v="0715"/>
    <s v="FC"/>
    <s v="00029822"/>
    <s v=""/>
    <s v=""/>
    <s v=""/>
    <s v=""/>
    <n v="0"/>
    <s v=""/>
    <s v="COMERCIALIZADORA SUPPLY PARTS"/>
    <s v="J408738490"/>
    <n v="36.973199999999999"/>
    <n v="0"/>
    <n v="22.74"/>
    <n v="12.27"/>
    <s v="16"/>
    <n v="1.9632000000000001"/>
    <n v="0"/>
    <s v="-"/>
    <n v="0"/>
    <n v="0"/>
    <s v="-"/>
    <n v="0"/>
    <n v="0"/>
    <s v="-"/>
    <n v="0"/>
  </r>
  <r>
    <s v="167"/>
    <x v="2"/>
    <x v="1"/>
    <s v="002"/>
    <s v="Z1F0017966"/>
    <s v="0715-0716"/>
    <s v="FC"/>
    <s v="00029823-00029871"/>
    <s v=""/>
    <s v=""/>
    <s v=""/>
    <s v=""/>
    <n v="0"/>
    <s v=""/>
    <s v="VENTAS NO CONTRIBUYENTES"/>
    <s v=""/>
    <n v="2595.7169219999996"/>
    <n v="0"/>
    <n v="1823.9292499999992"/>
    <n v="0"/>
    <s v="-"/>
    <n v="0"/>
    <n v="665.33419999999978"/>
    <s v="16"/>
    <n v="106.45347200000002"/>
    <n v="0"/>
    <s v="-"/>
    <n v="0"/>
    <n v="0"/>
    <s v="-"/>
    <n v="0"/>
  </r>
  <r>
    <s v="168"/>
    <x v="2"/>
    <x v="1"/>
    <s v="002"/>
    <s v="Z1F0017966"/>
    <s v="0716"/>
    <s v="FC"/>
    <s v="00029872"/>
    <s v=""/>
    <s v=""/>
    <s v=""/>
    <s v=""/>
    <n v="0"/>
    <s v=""/>
    <s v="LABORATORIOS FISA"/>
    <s v="J000544255"/>
    <n v="111.1305"/>
    <n v="0"/>
    <n v="86.967700000000008"/>
    <n v="20.83"/>
    <s v="16"/>
    <n v="3.3328000000000002"/>
    <n v="0"/>
    <s v="-"/>
    <n v="0"/>
    <n v="0"/>
    <s v="-"/>
    <n v="0"/>
    <n v="0"/>
    <s v="-"/>
    <n v="0"/>
  </r>
  <r>
    <s v="169"/>
    <x v="2"/>
    <x v="1"/>
    <s v="002"/>
    <s v="Z1F0017966"/>
    <s v="0716-0716"/>
    <s v="FC"/>
    <s v="00029873-00029883"/>
    <s v=""/>
    <s v=""/>
    <s v=""/>
    <s v=""/>
    <n v="0"/>
    <s v=""/>
    <s v="VENTAS NO CONTRIBUYENTES"/>
    <s v=""/>
    <n v="678.13094799999988"/>
    <n v="0"/>
    <n v="503.4665"/>
    <n v="0"/>
    <s v="-"/>
    <n v="0"/>
    <n v="150.5728"/>
    <s v="16"/>
    <n v="24.091648000000003"/>
    <n v="0"/>
    <s v="-"/>
    <n v="0"/>
    <n v="0"/>
    <s v="-"/>
    <n v="0"/>
  </r>
  <r>
    <s v="170"/>
    <x v="2"/>
    <x v="2"/>
    <s v="002"/>
    <s v="Z7C7008340"/>
    <s v="0151-0151"/>
    <s v="FC"/>
    <s v="00020850-00020965"/>
    <s v=""/>
    <s v=""/>
    <s v=""/>
    <s v=""/>
    <n v="0"/>
    <s v=""/>
    <s v="VENTAS NO CONTRIBUYENTES"/>
    <s v=""/>
    <n v="3043.7119639999992"/>
    <n v="0"/>
    <n v="2299.5656999999992"/>
    <n v="0"/>
    <s v="-"/>
    <n v="0"/>
    <n v="641.50540000000012"/>
    <s v="-"/>
    <n v="102.64086400000004"/>
    <n v="0"/>
    <s v="-"/>
    <n v="0"/>
    <n v="0"/>
    <s v="-"/>
    <n v="0"/>
  </r>
  <r>
    <s v="171"/>
    <x v="2"/>
    <x v="2"/>
    <s v="002"/>
    <s v="Z7C7008340"/>
    <s v="0151"/>
    <s v="NC"/>
    <s v=""/>
    <s v="00000027"/>
    <s v=""/>
    <s v="00020863"/>
    <s v="3/2/2022"/>
    <n v="15.78"/>
    <s v="VEN"/>
    <s v="JORGE FERNANDEZ"/>
    <s v="V21468057"/>
    <n v="-7.3079999999999998"/>
    <n v="0"/>
    <n v="0"/>
    <n v="0"/>
    <s v="-"/>
    <n v="0"/>
    <n v="-6.3"/>
    <s v="16"/>
    <n v="-1.008"/>
    <n v="0"/>
    <s v="-"/>
    <n v="0"/>
    <n v="0"/>
    <s v="-"/>
    <n v="0"/>
  </r>
  <r>
    <s v="172"/>
    <x v="2"/>
    <x v="0"/>
    <s v="002"/>
    <s v="Z1B8050002"/>
    <s v="0143"/>
    <s v="FC"/>
    <s v="00011000-00011042"/>
    <s v=""/>
    <s v=""/>
    <s v=""/>
    <s v=""/>
    <n v="0"/>
    <s v=""/>
    <s v="VENTAS NO CONTRIBUYENTES"/>
    <s v=""/>
    <n v="2211.9263419999997"/>
    <n v="0"/>
    <n v="1820.3425999999999"/>
    <n v="0"/>
    <s v="-"/>
    <n v="0"/>
    <n v="337.57225000000005"/>
    <s v="16"/>
    <n v="54.011492000000011"/>
    <n v="0"/>
    <s v="-"/>
    <n v="0"/>
    <n v="0"/>
    <s v="-"/>
    <n v="0"/>
  </r>
  <r>
    <s v="173"/>
    <x v="2"/>
    <x v="0"/>
    <s v="002"/>
    <s v="Z1B8050002"/>
    <s v="0143"/>
    <s v="FC"/>
    <s v="00011043"/>
    <s v=""/>
    <s v=""/>
    <s v=""/>
    <s v=""/>
    <n v="0"/>
    <s v=""/>
    <s v="FUNERARIA LA QUINTA S.A"/>
    <s v="J294133070"/>
    <n v="41.724800000000002"/>
    <n v="0"/>
    <n v="35.31"/>
    <n v="5.53"/>
    <s v="16"/>
    <n v="0.88480000000000003"/>
    <n v="0"/>
    <s v="-"/>
    <n v="0"/>
    <n v="0"/>
    <s v="-"/>
    <n v="0"/>
    <n v="0"/>
    <s v="-"/>
    <n v="0"/>
  </r>
  <r>
    <s v="174"/>
    <x v="2"/>
    <x v="0"/>
    <s v="002"/>
    <s v="Z1B8050002"/>
    <s v="0143"/>
    <s v="FC"/>
    <s v="00011044-00011172"/>
    <s v=""/>
    <s v=""/>
    <s v=""/>
    <s v=""/>
    <n v="0"/>
    <s v=""/>
    <s v="VENTAS NO CONTRIBUYENTES"/>
    <s v=""/>
    <n v="6897.6488759999966"/>
    <n v="0"/>
    <n v="4934.2226499999961"/>
    <n v="0"/>
    <s v="-"/>
    <n v="0"/>
    <n v="1692.6088500000001"/>
    <s v="16"/>
    <n v="270.81737599999991"/>
    <n v="0"/>
    <s v="-"/>
    <n v="0"/>
    <n v="0"/>
    <s v="-"/>
    <n v="0"/>
  </r>
  <r>
    <s v="175"/>
    <x v="2"/>
    <x v="0"/>
    <s v="002"/>
    <s v="Z1B8050002"/>
    <s v="0143"/>
    <s v="NC"/>
    <s v=""/>
    <s v="00000034"/>
    <s v=""/>
    <s v="00011114"/>
    <s v="3/2/2022"/>
    <n v="68.319999999999993"/>
    <s v="VEN"/>
    <s v="MARIA ROBEIRO"/>
    <s v="V998856"/>
    <n v="-27.82"/>
    <n v="0"/>
    <n v="-27.82"/>
    <n v="0"/>
    <s v="-"/>
    <n v="0"/>
    <n v="0"/>
    <s v="-"/>
    <n v="0"/>
    <n v="0"/>
    <s v="-"/>
    <n v="0"/>
    <n v="0"/>
    <s v="-"/>
    <n v="0"/>
  </r>
  <r>
    <s v="176"/>
    <x v="2"/>
    <x v="3"/>
    <s v="002"/>
    <s v="Z1F0008858"/>
    <s v="1169-1169"/>
    <s v="FC"/>
    <s v="00158240-00158356"/>
    <s v=""/>
    <s v=""/>
    <s v=""/>
    <s v=""/>
    <n v="0"/>
    <s v=""/>
    <s v="VENTAS NO CONTRIBUYENTES"/>
    <s v=""/>
    <n v="1866.1576000000005"/>
    <n v="0"/>
    <n v="1672.7160000000001"/>
    <n v="0"/>
    <s v="-"/>
    <n v="0"/>
    <n v="166.76"/>
    <s v="-"/>
    <n v="26.6816"/>
    <n v="0"/>
    <s v="-"/>
    <n v="0"/>
    <n v="0"/>
    <s v="-"/>
    <n v="0"/>
  </r>
  <r>
    <s v="177"/>
    <x v="2"/>
    <x v="3"/>
    <s v="002"/>
    <s v="Z1F0008858"/>
    <s v="1169"/>
    <s v="FC"/>
    <s v="00158357"/>
    <s v=""/>
    <s v=""/>
    <s v=""/>
    <s v=""/>
    <n v="0"/>
    <s v=""/>
    <s v="INV. FRESH VEGGIES. C.A"/>
    <s v="J500796641"/>
    <n v="42.4"/>
    <n v="0"/>
    <n v="42.4"/>
    <n v="0"/>
    <s v="-"/>
    <n v="0"/>
    <n v="0"/>
    <s v="-"/>
    <n v="0"/>
    <n v="0"/>
    <s v="-"/>
    <n v="0"/>
    <n v="0"/>
    <s v="-"/>
    <n v="0"/>
  </r>
  <r>
    <s v="178"/>
    <x v="2"/>
    <x v="3"/>
    <s v="002"/>
    <s v="Z1F0008858"/>
    <s v="1169-1169"/>
    <s v="FC"/>
    <s v="00158358-00158394"/>
    <s v=""/>
    <s v=""/>
    <s v=""/>
    <s v=""/>
    <n v="0"/>
    <s v=""/>
    <s v="VENTAS NO CONTRIBUYENTES"/>
    <s v=""/>
    <n v="702.25765000000001"/>
    <n v="0"/>
    <n v="654.44704999999999"/>
    <n v="0"/>
    <s v="-"/>
    <n v="0"/>
    <n v="41.216000000000001"/>
    <s v="-"/>
    <n v="6.5946000000000007"/>
    <n v="0"/>
    <s v="-"/>
    <n v="0"/>
    <n v="0"/>
    <s v="-"/>
    <n v="0"/>
  </r>
  <r>
    <s v="179"/>
    <x v="2"/>
    <x v="1"/>
    <s v="003"/>
    <s v="Z1F0017848"/>
    <s v="0705-0705"/>
    <s v="FC"/>
    <s v="00039205-00039280"/>
    <s v=""/>
    <s v=""/>
    <s v=""/>
    <s v=""/>
    <n v="0"/>
    <s v=""/>
    <s v="VENTAS NO CONTRIBUYENTES"/>
    <s v=""/>
    <n v="3818.6643160000003"/>
    <n v="0"/>
    <n v="2845.59105"/>
    <n v="0"/>
    <s v="-"/>
    <n v="0"/>
    <n v="838.85625000000005"/>
    <s v="-"/>
    <n v="134.21701600000003"/>
    <n v="0"/>
    <s v="-"/>
    <n v="0"/>
    <n v="0"/>
    <s v="-"/>
    <n v="0"/>
  </r>
  <r>
    <s v="180"/>
    <x v="2"/>
    <x v="2"/>
    <s v="003"/>
    <s v="Z7C7008438"/>
    <s v="0151-0151"/>
    <s v="FC"/>
    <s v="00019801-00019887"/>
    <s v=""/>
    <s v=""/>
    <s v=""/>
    <s v=""/>
    <n v="0"/>
    <s v=""/>
    <s v="VENTAS NO CONTRIBUYENTES"/>
    <s v=""/>
    <n v="2259.3622579999987"/>
    <n v="0"/>
    <n v="1531.4433500000002"/>
    <n v="0"/>
    <s v="-"/>
    <n v="0"/>
    <n v="627.5163"/>
    <s v="-"/>
    <n v="100.40260799999997"/>
    <n v="0"/>
    <s v="-"/>
    <n v="0"/>
    <n v="0"/>
    <s v="-"/>
    <n v="0"/>
  </r>
  <r>
    <s v="181"/>
    <x v="2"/>
    <x v="2"/>
    <s v="003"/>
    <s v="Z7C7008438"/>
    <s v="0151"/>
    <s v="FC"/>
    <s v="00019888"/>
    <s v=""/>
    <s v=""/>
    <s v=""/>
    <s v=""/>
    <n v="0"/>
    <s v=""/>
    <s v="CEIJA"/>
    <s v="V393950019"/>
    <n v="7.5682999999999998"/>
    <n v="0"/>
    <n v="7.5682999999999998"/>
    <n v="0"/>
    <s v="-"/>
    <n v="0"/>
    <n v="0"/>
    <s v="-"/>
    <n v="0"/>
    <n v="0"/>
    <s v="-"/>
    <n v="0"/>
    <n v="0"/>
    <s v="-"/>
    <n v="0"/>
  </r>
  <r>
    <s v="182"/>
    <x v="2"/>
    <x v="2"/>
    <s v="003"/>
    <s v="Z7C7008438"/>
    <s v="0151-0151"/>
    <s v="FC"/>
    <s v="00019889-00019910"/>
    <s v=""/>
    <s v=""/>
    <s v=""/>
    <s v=""/>
    <n v="0"/>
    <s v=""/>
    <s v="VENTAS NO CONTRIBUYENTES"/>
    <s v=""/>
    <n v="468.15009999999995"/>
    <n v="0"/>
    <n v="375.0021000000001"/>
    <n v="0"/>
    <s v="-"/>
    <n v="0"/>
    <n v="80.300000000000011"/>
    <s v="16"/>
    <n v="12.848000000000001"/>
    <n v="0"/>
    <s v="-"/>
    <n v="0"/>
    <n v="0"/>
    <s v="-"/>
    <n v="0"/>
  </r>
  <r>
    <s v="183"/>
    <x v="2"/>
    <x v="2"/>
    <s v="003"/>
    <s v="Z7C7008438"/>
    <s v="0151"/>
    <s v="FC"/>
    <s v="00019911"/>
    <s v=""/>
    <s v=""/>
    <s v=""/>
    <s v=""/>
    <n v="0"/>
    <s v=""/>
    <s v="ONAN C.A"/>
    <s v="J409873129"/>
    <n v="487.6"/>
    <n v="0"/>
    <n v="487.6"/>
    <n v="0"/>
    <s v="-"/>
    <n v="0"/>
    <n v="0"/>
    <s v="-"/>
    <n v="0"/>
    <n v="0"/>
    <s v="-"/>
    <n v="0"/>
    <n v="0"/>
    <s v="-"/>
    <n v="0"/>
  </r>
  <r>
    <s v="184"/>
    <x v="2"/>
    <x v="2"/>
    <s v="003"/>
    <s v="Z7C7008438"/>
    <s v="0151-0151"/>
    <s v="FC"/>
    <s v="00019912-00019918"/>
    <s v=""/>
    <s v=""/>
    <s v=""/>
    <s v=""/>
    <n v="0"/>
    <s v=""/>
    <s v="VENTAS NO CONTRIBUYENTES"/>
    <s v=""/>
    <n v="162.4623"/>
    <n v="0"/>
    <n v="149.1919"/>
    <n v="0"/>
    <s v="-"/>
    <n v="0"/>
    <n v="11.44"/>
    <s v="16"/>
    <n v="1.8304"/>
    <n v="0"/>
    <s v="-"/>
    <n v="0"/>
    <n v="0"/>
    <s v="-"/>
    <n v="0"/>
  </r>
  <r>
    <s v="185"/>
    <x v="2"/>
    <x v="2"/>
    <s v="003"/>
    <s v="Z7C7008438"/>
    <s v="0151"/>
    <s v="NC"/>
    <s v=""/>
    <s v="00000030"/>
    <s v=""/>
    <s v="00019816"/>
    <s v="3/2/2022"/>
    <n v="49.58"/>
    <s v="VEN"/>
    <s v="MARISEL"/>
    <s v="V13909922"/>
    <n v="-11.06"/>
    <n v="0"/>
    <n v="-11.06"/>
    <n v="0"/>
    <s v="-"/>
    <n v="0"/>
    <n v="0"/>
    <s v="-"/>
    <n v="0"/>
    <n v="0"/>
    <s v="-"/>
    <n v="0"/>
    <n v="0"/>
    <s v="-"/>
    <n v="0"/>
  </r>
  <r>
    <s v="186"/>
    <x v="2"/>
    <x v="2"/>
    <s v="003"/>
    <s v="Z7C7008438"/>
    <s v="0151"/>
    <s v="NC"/>
    <s v=""/>
    <s v="00000031"/>
    <s v=""/>
    <s v="00019855"/>
    <s v="3/2/2022"/>
    <n v="82.63"/>
    <s v="VEN"/>
    <s v="ISIS GONZALEZ"/>
    <s v="V13253155"/>
    <n v="-35.799999999999997"/>
    <n v="0"/>
    <n v="-35.799999999999997"/>
    <n v="0"/>
    <s v="-"/>
    <n v="0"/>
    <n v="0"/>
    <s v="-"/>
    <n v="0"/>
    <n v="0"/>
    <s v="-"/>
    <n v="0"/>
    <n v="0"/>
    <s v="-"/>
    <n v="0"/>
  </r>
  <r>
    <s v="187"/>
    <x v="2"/>
    <x v="0"/>
    <s v="003"/>
    <s v="Z1B8051199"/>
    <s v="0224"/>
    <s v="FC"/>
    <s v="00021557-00021655"/>
    <s v=""/>
    <s v=""/>
    <s v=""/>
    <s v=""/>
    <n v="0"/>
    <s v=""/>
    <s v="VENTAS NO CONTRIBUYENTES"/>
    <s v=""/>
    <n v="6745.8251200000022"/>
    <n v="0"/>
    <n v="5177.4809999999998"/>
    <n v="0"/>
    <s v="-"/>
    <n v="0"/>
    <n v="1352.0208000000002"/>
    <s v="16"/>
    <n v="216.32332"/>
    <n v="0"/>
    <s v="-"/>
    <n v="0"/>
    <n v="0"/>
    <s v="-"/>
    <n v="0"/>
  </r>
  <r>
    <s v="188"/>
    <x v="2"/>
    <x v="3"/>
    <s v="003"/>
    <s v="Z1F0008965"/>
    <s v="1153-1153"/>
    <s v="FC"/>
    <s v="00151069-00151127"/>
    <s v=""/>
    <s v=""/>
    <s v=""/>
    <s v=""/>
    <n v="0"/>
    <s v=""/>
    <s v="VENTAS NO CONTRIBUYENTES"/>
    <s v=""/>
    <n v="884.62575000000004"/>
    <n v="0"/>
    <n v="816.96294999999986"/>
    <n v="0"/>
    <s v="-"/>
    <n v="0"/>
    <n v="58.330000000000005"/>
    <s v="-"/>
    <n v="9.3327999999999989"/>
    <n v="0"/>
    <s v="-"/>
    <n v="0"/>
    <n v="0"/>
    <s v="-"/>
    <n v="0"/>
  </r>
  <r>
    <s v="189"/>
    <x v="2"/>
    <x v="1"/>
    <s v="004"/>
    <s v="Z1F0017963"/>
    <s v="0716-0716"/>
    <s v="FC"/>
    <s v="00029234-00029253"/>
    <s v=""/>
    <s v=""/>
    <s v=""/>
    <s v=""/>
    <n v="0"/>
    <s v=""/>
    <s v="VENTAS NO CONTRIBUYENTES"/>
    <s v=""/>
    <n v="1077.764604"/>
    <n v="0"/>
    <n v="822.56385"/>
    <n v="0"/>
    <s v="-"/>
    <n v="0"/>
    <n v="220.00065000000001"/>
    <s v="-"/>
    <n v="35.200104000000003"/>
    <n v="0"/>
    <s v="-"/>
    <n v="0"/>
    <n v="0"/>
    <s v="-"/>
    <n v="0"/>
  </r>
  <r>
    <s v="190"/>
    <x v="2"/>
    <x v="0"/>
    <s v="004"/>
    <s v="Z1B8050937"/>
    <s v="0082"/>
    <s v="FC"/>
    <s v="00007260-00007327"/>
    <s v=""/>
    <s v=""/>
    <s v=""/>
    <s v=""/>
    <n v="0"/>
    <s v=""/>
    <s v="VENTAS NO CONTRIBUYENTES"/>
    <s v=""/>
    <n v="3992.9992460000008"/>
    <n v="0"/>
    <n v="3214.656050000001"/>
    <n v="0"/>
    <s v="-"/>
    <n v="0"/>
    <n v="670.98560000000009"/>
    <s v="16"/>
    <n v="107.357596"/>
    <n v="0"/>
    <s v="-"/>
    <n v="0"/>
    <n v="0"/>
    <s v="-"/>
    <n v="0"/>
  </r>
  <r>
    <s v="191"/>
    <x v="2"/>
    <x v="0"/>
    <s v="004"/>
    <s v="Z1B8050937"/>
    <s v="0082"/>
    <s v="FC"/>
    <s v="00007328"/>
    <s v=""/>
    <s v=""/>
    <s v=""/>
    <s v=""/>
    <n v="0"/>
    <s v=""/>
    <s v="CORPORACION PRISCA,C.A"/>
    <s v="J410376880"/>
    <n v="73.128100000000003"/>
    <n v="0"/>
    <n v="21.739999999999995"/>
    <n v="44.3001"/>
    <s v="16"/>
    <n v="7.0880000000000001"/>
    <n v="0"/>
    <s v="-"/>
    <n v="0"/>
    <n v="0"/>
    <s v="-"/>
    <n v="0"/>
    <n v="0"/>
    <s v="-"/>
    <n v="0"/>
  </r>
  <r>
    <s v="192"/>
    <x v="2"/>
    <x v="0"/>
    <s v="004"/>
    <s v="Z1B8050937"/>
    <s v="0082"/>
    <s v="FC"/>
    <s v="00007329-00007381"/>
    <s v=""/>
    <s v=""/>
    <s v=""/>
    <s v=""/>
    <n v="0"/>
    <s v=""/>
    <s v="VENTAS NO CONTRIBUYENTES"/>
    <s v=""/>
    <n v="2910.7235459999993"/>
    <n v="0"/>
    <n v="2288.3210999999992"/>
    <n v="0"/>
    <s v="-"/>
    <n v="0"/>
    <n v="536.55385000000001"/>
    <s v="-"/>
    <n v="85.848595999999986"/>
    <n v="0"/>
    <s v="-"/>
    <n v="0"/>
    <n v="0"/>
    <s v="-"/>
    <n v="0"/>
  </r>
  <r>
    <s v="193"/>
    <x v="2"/>
    <x v="0"/>
    <s v="004"/>
    <s v="Z1B8050937"/>
    <s v="0082"/>
    <s v="FC"/>
    <s v="00007382"/>
    <s v=""/>
    <s v=""/>
    <s v=""/>
    <s v=""/>
    <n v="0"/>
    <s v=""/>
    <s v="SERVICIOS FUNERARIO CHACON"/>
    <s v="J406322504"/>
    <n v="290.01396"/>
    <n v="0"/>
    <n v="263.0684"/>
    <n v="23.228899999999999"/>
    <s v="16"/>
    <n v="3.7166600000000001"/>
    <n v="0"/>
    <s v="-"/>
    <n v="0"/>
    <n v="0"/>
    <s v="-"/>
    <n v="0"/>
    <n v="0"/>
    <s v="-"/>
    <n v="0"/>
  </r>
  <r>
    <s v="194"/>
    <x v="2"/>
    <x v="0"/>
    <s v="004"/>
    <s v="Z1B8050937"/>
    <s v="0082"/>
    <s v="FC"/>
    <s v="00007383-00007401"/>
    <s v=""/>
    <s v=""/>
    <s v=""/>
    <s v=""/>
    <n v="0"/>
    <s v=""/>
    <s v="VENTAS NO CONTRIBUYENTES"/>
    <s v=""/>
    <n v="1486.766646"/>
    <n v="0"/>
    <n v="1035.0367000000001"/>
    <n v="0"/>
    <s v="-"/>
    <n v="0"/>
    <n v="389.42234999999999"/>
    <s v="16"/>
    <n v="62.307595999999997"/>
    <n v="0"/>
    <s v="-"/>
    <n v="0"/>
    <n v="0"/>
    <s v="-"/>
    <n v="0"/>
  </r>
  <r>
    <s v="195"/>
    <x v="2"/>
    <x v="0"/>
    <s v="004"/>
    <s v="Z1B8050937"/>
    <s v="0082"/>
    <s v="NC"/>
    <s v=""/>
    <s v="00000017"/>
    <s v=""/>
    <s v="00007292"/>
    <s v="3/2/2022"/>
    <n v="53.82"/>
    <s v="VEN"/>
    <s v="PILAR FIGUEROA"/>
    <s v="V3952654"/>
    <n v="-53.82"/>
    <n v="0"/>
    <n v="-53.82"/>
    <n v="0"/>
    <s v="-"/>
    <n v="0"/>
    <n v="0"/>
    <s v="-"/>
    <n v="0"/>
    <n v="0"/>
    <s v="-"/>
    <n v="0"/>
    <n v="0"/>
    <s v="-"/>
    <n v="0"/>
  </r>
  <r>
    <s v="196"/>
    <x v="2"/>
    <x v="3"/>
    <s v="004"/>
    <s v="Z1B8050578"/>
    <s v="1951-1951"/>
    <s v="FC"/>
    <s v="00173247-00173300"/>
    <s v=""/>
    <s v=""/>
    <s v=""/>
    <s v=""/>
    <n v="0"/>
    <s v=""/>
    <s v="VENTAS NO CONTRIBUYENTES"/>
    <s v=""/>
    <n v="649.46004999999991"/>
    <n v="0"/>
    <n v="577.96064999999999"/>
    <n v="0"/>
    <s v="-"/>
    <n v="0"/>
    <n v="61.637400000000007"/>
    <s v="-"/>
    <n v="9.8620000000000001"/>
    <n v="0"/>
    <s v="-"/>
    <n v="0"/>
    <n v="0"/>
    <s v="-"/>
    <n v="0"/>
  </r>
  <r>
    <s v="197"/>
    <x v="2"/>
    <x v="3"/>
    <s v="004"/>
    <s v="Z1B8050578"/>
    <s v="1951"/>
    <s v="FC"/>
    <s v="00173301"/>
    <s v=""/>
    <s v=""/>
    <s v=""/>
    <s v=""/>
    <n v="0"/>
    <s v=""/>
    <s v="COMUNIDAD DE GRACIA"/>
    <s v="J296250548"/>
    <n v="3.77"/>
    <n v="0"/>
    <n v="3.77"/>
    <n v="0"/>
    <s v="-"/>
    <n v="0"/>
    <n v="0"/>
    <s v="-"/>
    <n v="0"/>
    <n v="0"/>
    <s v="-"/>
    <n v="0"/>
    <n v="0"/>
    <s v="-"/>
    <n v="0"/>
  </r>
  <r>
    <s v="198"/>
    <x v="2"/>
    <x v="3"/>
    <s v="004"/>
    <s v="Z1B8050578"/>
    <s v="1951-1951"/>
    <s v="FC"/>
    <s v="00173302-00173348"/>
    <s v=""/>
    <s v=""/>
    <s v=""/>
    <s v=""/>
    <n v="0"/>
    <s v=""/>
    <s v="VENTAS NO CONTRIBUYENTES"/>
    <s v=""/>
    <n v="824.99370000000022"/>
    <n v="0"/>
    <n v="689.71450000000004"/>
    <n v="0"/>
    <s v="-"/>
    <n v="0"/>
    <n v="116.61999999999998"/>
    <s v="16"/>
    <n v="18.659200000000002"/>
    <n v="0"/>
    <s v="-"/>
    <n v="0"/>
    <n v="0"/>
    <s v="-"/>
    <n v="0"/>
  </r>
  <r>
    <s v="199"/>
    <x v="2"/>
    <x v="1"/>
    <s v="005"/>
    <s v="Z1F0017998"/>
    <s v="0706-0706"/>
    <s v="FC"/>
    <s v="00033935-00033976"/>
    <s v=""/>
    <s v=""/>
    <s v=""/>
    <s v=""/>
    <n v="0"/>
    <s v=""/>
    <s v="VENTAS NO CONTRIBUYENTES"/>
    <s v=""/>
    <n v="2619.0123100000005"/>
    <n v="0"/>
    <n v="1968.5614500000013"/>
    <n v="0"/>
    <s v="-"/>
    <n v="0"/>
    <n v="560.73350000000005"/>
    <s v="16"/>
    <n v="89.717359999999971"/>
    <n v="0"/>
    <s v="-"/>
    <n v="0"/>
    <n v="0"/>
    <s v="-"/>
    <n v="0"/>
  </r>
  <r>
    <s v="200"/>
    <x v="2"/>
    <x v="1"/>
    <s v="005"/>
    <s v="Z1F0017998"/>
    <s v="0706"/>
    <s v="FC"/>
    <s v="00033977"/>
    <s v=""/>
    <s v=""/>
    <s v=""/>
    <s v=""/>
    <n v="0"/>
    <s v=""/>
    <s v="BAZAR TOKALAI 66 C.A."/>
    <s v="J403565732"/>
    <n v="6.3"/>
    <n v="0"/>
    <n v="6.3"/>
    <n v="0"/>
    <s v="-"/>
    <n v="0"/>
    <n v="0"/>
    <s v="-"/>
    <n v="0"/>
    <n v="0"/>
    <s v="-"/>
    <n v="0"/>
    <n v="0"/>
    <s v="-"/>
    <n v="0"/>
  </r>
  <r>
    <s v="201"/>
    <x v="2"/>
    <x v="1"/>
    <s v="005"/>
    <s v="Z1F0017998"/>
    <s v="0706-0706"/>
    <s v="FC"/>
    <s v="00033978-00033988"/>
    <s v=""/>
    <s v=""/>
    <s v=""/>
    <s v=""/>
    <n v="0"/>
    <s v=""/>
    <s v="VENTAS NO CONTRIBUYENTES"/>
    <s v=""/>
    <n v="474.47634999999991"/>
    <n v="0"/>
    <n v="411.15194999999994"/>
    <n v="0"/>
    <s v="-"/>
    <n v="0"/>
    <n v="54.59"/>
    <s v="-"/>
    <n v="8.7343999999999991"/>
    <n v="0"/>
    <s v="-"/>
    <n v="0"/>
    <n v="0"/>
    <s v="-"/>
    <n v="0"/>
  </r>
  <r>
    <s v="202"/>
    <x v="2"/>
    <x v="1"/>
    <s v="005"/>
    <s v="Z1F0017998"/>
    <s v="0706"/>
    <s v="FC"/>
    <s v="00033989"/>
    <s v=""/>
    <s v=""/>
    <s v=""/>
    <s v=""/>
    <n v="0"/>
    <s v=""/>
    <s v="AMARENAS CAKE REPOSTERIA"/>
    <s v="J400736110"/>
    <n v="44.796199999999999"/>
    <n v="0"/>
    <n v="31.189400000000003"/>
    <n v="11.73"/>
    <s v="16"/>
    <n v="1.8768"/>
    <n v="0"/>
    <s v="-"/>
    <n v="0"/>
    <n v="0"/>
    <s v="-"/>
    <n v="0"/>
    <n v="0"/>
    <s v="-"/>
    <n v="0"/>
  </r>
  <r>
    <s v="203"/>
    <x v="2"/>
    <x v="1"/>
    <s v="005"/>
    <s v="Z1F0017998"/>
    <s v="0706-0706"/>
    <s v="FC"/>
    <s v="00033990-00034022"/>
    <s v=""/>
    <s v=""/>
    <s v=""/>
    <s v=""/>
    <n v="0"/>
    <s v=""/>
    <s v="VENTAS NO CONTRIBUYENTES"/>
    <s v=""/>
    <n v="1217.7590119999998"/>
    <n v="0"/>
    <n v="751.54549999999972"/>
    <n v="0"/>
    <s v="-"/>
    <n v="0"/>
    <n v="401.90820000000002"/>
    <s v="16"/>
    <n v="64.305312000000001"/>
    <n v="0"/>
    <s v="-"/>
    <n v="0"/>
    <n v="0"/>
    <s v="-"/>
    <n v="0"/>
  </r>
  <r>
    <s v="204"/>
    <x v="2"/>
    <x v="0"/>
    <s v="005"/>
    <s v="Z1B8050363"/>
    <s v="0226"/>
    <s v="FC"/>
    <s v="00024432-00024512"/>
    <s v=""/>
    <s v=""/>
    <s v=""/>
    <s v=""/>
    <n v="0"/>
    <s v=""/>
    <s v="VENTAS NO CONTRIBUYENTES"/>
    <s v=""/>
    <n v="5471.035836"/>
    <n v="0"/>
    <n v="4063.1102000000019"/>
    <n v="0"/>
    <s v="-"/>
    <n v="0"/>
    <n v="1213.7289000000001"/>
    <s v="-"/>
    <n v="194.19673599999999"/>
    <n v="0"/>
    <s v="-"/>
    <n v="0"/>
    <n v="0"/>
    <s v="-"/>
    <n v="0"/>
  </r>
  <r>
    <s v="205"/>
    <x v="2"/>
    <x v="1"/>
    <s v="006"/>
    <s v="Z1F0017787"/>
    <s v="0678-0678"/>
    <s v="FC"/>
    <s v="00019157-00019189"/>
    <s v=""/>
    <s v=""/>
    <s v=""/>
    <s v=""/>
    <n v="0"/>
    <s v=""/>
    <s v="VENTAS NO CONTRIBUYENTES"/>
    <s v=""/>
    <n v="1354.8029720000002"/>
    <n v="0"/>
    <n v="973.52350000000024"/>
    <n v="0"/>
    <s v="-"/>
    <n v="0"/>
    <n v="328.68920000000003"/>
    <s v="-"/>
    <n v="52.590271999999999"/>
    <n v="0"/>
    <s v="-"/>
    <n v="0"/>
    <n v="0"/>
    <s v="-"/>
    <n v="0"/>
  </r>
  <r>
    <s v="206"/>
    <x v="2"/>
    <x v="1"/>
    <s v="006"/>
    <s v="Z1F0017787"/>
    <s v="0678"/>
    <s v="FC"/>
    <s v="00019190"/>
    <s v=""/>
    <s v=""/>
    <s v=""/>
    <s v=""/>
    <n v="0"/>
    <s v=""/>
    <s v="AUTOSERVICIOS CRISS"/>
    <s v="J294282792"/>
    <n v="42.625999999999998"/>
    <n v="0"/>
    <n v="2.8960000000000008"/>
    <n v="34.25"/>
    <s v="16"/>
    <n v="5.48"/>
    <n v="0"/>
    <s v="-"/>
    <n v="0"/>
    <n v="0"/>
    <s v="-"/>
    <n v="0"/>
    <n v="0"/>
    <s v="-"/>
    <n v="0"/>
  </r>
  <r>
    <s v="207"/>
    <x v="2"/>
    <x v="1"/>
    <s v="006"/>
    <s v="Z1F0017787"/>
    <s v="0678-0678"/>
    <s v="FC"/>
    <s v="00019191-00019209"/>
    <s v=""/>
    <s v=""/>
    <s v=""/>
    <s v=""/>
    <n v="0"/>
    <s v=""/>
    <s v="VENTAS NO CONTRIBUYENTES"/>
    <s v=""/>
    <n v="998.285484"/>
    <n v="0"/>
    <n v="768.75495000000001"/>
    <n v="0"/>
    <s v="-"/>
    <n v="0"/>
    <n v="197.87115"/>
    <s v="-"/>
    <n v="31.659383999999999"/>
    <n v="0"/>
    <s v="-"/>
    <n v="0"/>
    <n v="0"/>
    <s v="-"/>
    <n v="0"/>
  </r>
  <r>
    <s v="208"/>
    <x v="2"/>
    <x v="0"/>
    <s v="007"/>
    <s v="Z1B8050013"/>
    <s v="0155"/>
    <s v="FC"/>
    <s v="00011731-00011797"/>
    <s v=""/>
    <s v=""/>
    <s v=""/>
    <s v=""/>
    <n v="0"/>
    <s v=""/>
    <s v="VENTAS NO CONTRIBUYENTES"/>
    <s v=""/>
    <n v="4480.4228859999994"/>
    <n v="0"/>
    <n v="3095.0581000000002"/>
    <n v="0"/>
    <s v="-"/>
    <n v="0"/>
    <n v="1194.2800500000001"/>
    <s v="16"/>
    <n v="191.08473600000002"/>
    <n v="0"/>
    <s v="-"/>
    <n v="0"/>
    <n v="0"/>
    <s v="-"/>
    <n v="0"/>
  </r>
  <r>
    <s v="209"/>
    <x v="2"/>
    <x v="0"/>
    <s v="007"/>
    <s v="Z1B8050013"/>
    <s v="0155"/>
    <s v="FC"/>
    <s v="00011798"/>
    <s v=""/>
    <s v=""/>
    <s v=""/>
    <s v=""/>
    <n v="0"/>
    <s v=""/>
    <s v="PANADERIA NATIPAN C.A"/>
    <s v="J-00359330-3 "/>
    <n v="151.2766"/>
    <n v="0"/>
    <n v="151.2766"/>
    <n v="0"/>
    <s v="-"/>
    <n v="0"/>
    <n v="0"/>
    <s v="-"/>
    <n v="0"/>
    <n v="0"/>
    <s v="-"/>
    <n v="0"/>
    <n v="0"/>
    <s v="-"/>
    <n v="0"/>
  </r>
  <r>
    <s v="210"/>
    <x v="2"/>
    <x v="0"/>
    <s v="007"/>
    <s v="Z1B8050013"/>
    <s v="0155"/>
    <s v="FC"/>
    <s v="00011799-00011829"/>
    <s v=""/>
    <s v=""/>
    <s v=""/>
    <s v=""/>
    <n v="0"/>
    <s v=""/>
    <s v="VENTAS NO CONTRIBUYENTES"/>
    <s v=""/>
    <n v="2137.8451880000002"/>
    <n v="0"/>
    <n v="1401.1749499999994"/>
    <n v="0"/>
    <s v="-"/>
    <n v="0"/>
    <n v="635.06054999999992"/>
    <s v="-"/>
    <n v="101.60968800000001"/>
    <n v="0"/>
    <s v="-"/>
    <n v="0"/>
    <n v="0"/>
    <s v="-"/>
    <n v="0"/>
  </r>
  <r>
    <s v="211"/>
    <x v="2"/>
    <x v="1"/>
    <s v="008"/>
    <s v="Z1F0017970"/>
    <s v="0338-0337"/>
    <s v="FC"/>
    <s v="00004407-00004406"/>
    <s v=""/>
    <s v=""/>
    <s v=""/>
    <s v=""/>
    <n v="0"/>
    <s v=""/>
    <s v="VENTAS NO CONTRIBUYENTES"/>
    <s v=""/>
    <n v="208.07319999999999"/>
    <n v="0"/>
    <n v="125.69000000000001"/>
    <n v="0"/>
    <s v="-"/>
    <n v="0"/>
    <n v="71.02"/>
    <s v="16"/>
    <n v="11.363199999999999"/>
    <n v="0"/>
    <s v="-"/>
    <n v="0"/>
    <n v="0"/>
    <s v="-"/>
    <n v="0"/>
  </r>
  <r>
    <s v="212"/>
    <x v="2"/>
    <x v="0"/>
    <s v="008"/>
    <s v="Z1B8050003"/>
    <s v="0089"/>
    <s v="FC"/>
    <s v="00006247-00006313"/>
    <s v=""/>
    <s v=""/>
    <s v=""/>
    <s v=""/>
    <n v="0"/>
    <s v=""/>
    <s v="VENTAS NO CONTRIBUYENTES"/>
    <s v=""/>
    <n v="4607.9083179999989"/>
    <n v="0"/>
    <n v="3400.8657500000008"/>
    <n v="0"/>
    <s v="-"/>
    <n v="0"/>
    <n v="1040.5539999999999"/>
    <s v="16"/>
    <n v="166.48856800000004"/>
    <n v="0"/>
    <s v="-"/>
    <n v="0"/>
    <n v="0"/>
    <s v="-"/>
    <n v="0"/>
  </r>
  <r>
    <s v="213"/>
    <x v="2"/>
    <x v="0"/>
    <s v="010"/>
    <s v="Z1F0000341"/>
    <s v="1602"/>
    <s v="FC"/>
    <s v="924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4"/>
    <x v="2"/>
    <x v="0"/>
    <s v="010"/>
    <s v="Z1F0000341"/>
    <s v="1603"/>
    <s v="FC"/>
    <s v="924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15"/>
    <x v="2"/>
    <x v="0"/>
    <s v="011"/>
    <s v="Z1F0004616"/>
    <s v="1041-1041"/>
    <s v="FC"/>
    <s v="00142317-00142463"/>
    <s v=""/>
    <s v=""/>
    <s v=""/>
    <s v=""/>
    <n v="0"/>
    <s v=""/>
    <s v="VENTAS NO CONTRIBUYENTES"/>
    <s v=""/>
    <n v="2063.2828"/>
    <n v="0"/>
    <n v="1940.7701000000002"/>
    <n v="0"/>
    <s v="-"/>
    <n v="0"/>
    <n v="105.6144"/>
    <s v="-"/>
    <n v="16.898300000000003"/>
    <n v="0"/>
    <s v="-"/>
    <n v="0"/>
    <n v="0"/>
    <s v="-"/>
    <n v="0"/>
  </r>
  <r>
    <s v="216"/>
    <x v="2"/>
    <x v="0"/>
    <s v="011"/>
    <s v="Z1F0004616"/>
    <s v="1041"/>
    <s v="NC"/>
    <s v=""/>
    <s v="00000167"/>
    <s v=""/>
    <s v="00142389"/>
    <s v="3/2/2022"/>
    <n v="9.73"/>
    <s v="VEN"/>
    <s v="JOSE OJEDA"/>
    <s v="V26083809 "/>
    <n v="-9.7255000000000003"/>
    <n v="0"/>
    <n v="-9.7255000000000003"/>
    <n v="0"/>
    <s v="-"/>
    <n v="0"/>
    <n v="0"/>
    <s v="-"/>
    <n v="0"/>
    <n v="0"/>
    <s v="-"/>
    <n v="0"/>
    <n v="0"/>
    <s v="-"/>
    <n v="0"/>
  </r>
  <r>
    <s v="217"/>
    <x v="2"/>
    <x v="0"/>
    <s v="012"/>
    <s v="Z1F00002472"/>
    <s v="0278"/>
    <s v="FC"/>
    <s v="00040393"/>
    <s v=""/>
    <s v=""/>
    <s v=""/>
    <s v=""/>
    <n v="0"/>
    <s v=""/>
    <s v="APONTE SOMAIRA"/>
    <s v="V6032346 "/>
    <n v="3.1551999999999998"/>
    <n v="0"/>
    <n v="0"/>
    <n v="0"/>
    <s v="-"/>
    <n v="0"/>
    <n v="2.72"/>
    <s v="16"/>
    <n v="0.43519999999999998"/>
    <n v="0"/>
    <s v="-"/>
    <n v="0"/>
    <n v="0"/>
    <s v="-"/>
    <n v="0"/>
  </r>
  <r>
    <s v="218"/>
    <x v="2"/>
    <x v="0"/>
    <s v="012"/>
    <s v="Z1F00002472"/>
    <s v="0278"/>
    <s v="FC"/>
    <s v="00040394-00040395"/>
    <s v=""/>
    <s v=""/>
    <s v=""/>
    <s v=""/>
    <n v="0"/>
    <s v=""/>
    <s v="VENTAS NO CONTRIBUYENTES"/>
    <s v=""/>
    <n v="63.407600000000002"/>
    <n v="0"/>
    <n v="45.3"/>
    <n v="0"/>
    <s v="-"/>
    <n v="0"/>
    <n v="15.61"/>
    <s v="-"/>
    <n v="2.4975999999999998"/>
    <n v="0"/>
    <s v="-"/>
    <n v="0"/>
    <n v="0"/>
    <s v="-"/>
    <n v="0"/>
  </r>
  <r>
    <s v="219"/>
    <x v="2"/>
    <x v="0"/>
    <s v="012"/>
    <s v="Z1F00002472"/>
    <s v="0278"/>
    <s v="FC"/>
    <s v="00040396-00040418"/>
    <s v=""/>
    <s v=""/>
    <s v=""/>
    <s v=""/>
    <n v="0"/>
    <s v=""/>
    <s v="VENTAS NO CONTRIBUYENTES"/>
    <s v=""/>
    <n v="914.07250000000022"/>
    <n v="0"/>
    <n v="299.71329999999989"/>
    <n v="0"/>
    <s v="-"/>
    <n v="0"/>
    <n v="529.62"/>
    <s v="16"/>
    <n v="84.739199999999983"/>
    <n v="0"/>
    <s v="-"/>
    <n v="0"/>
    <n v="0"/>
    <s v="-"/>
    <n v="0"/>
  </r>
  <r>
    <s v="220"/>
    <x v="2"/>
    <x v="0"/>
    <s v="014"/>
    <s v="Z1F0000338"/>
    <s v="1796-1796"/>
    <s v="FC"/>
    <s v="81139000-81250001"/>
    <s v=""/>
    <s v=""/>
    <s v=""/>
    <s v=""/>
    <n v="0"/>
    <s v=""/>
    <s v="VENTAS NO CONTRIBUYENTES"/>
    <s v=""/>
    <n v="3242.6338880000003"/>
    <n v="0"/>
    <n v="2482.9100500000009"/>
    <n v="0"/>
    <s v="-"/>
    <n v="0"/>
    <n v="654.93424999999991"/>
    <s v="-"/>
    <n v="104.78958799999998"/>
    <n v="0"/>
    <s v="-"/>
    <n v="0"/>
    <n v="0"/>
    <s v="-"/>
    <n v="0"/>
  </r>
  <r>
    <s v="221"/>
    <x v="14"/>
    <x v="1"/>
    <s v="001"/>
    <s v="Z1F0017854"/>
    <s v="0722-0722"/>
    <s v="FC"/>
    <s v="00045939-00045978"/>
    <s v=""/>
    <s v=""/>
    <s v=""/>
    <s v=""/>
    <n v="0"/>
    <s v=""/>
    <s v="VENTAS NO CONTRIBUYENTES"/>
    <s v=""/>
    <n v="1497.7312460000001"/>
    <n v="0"/>
    <n v="1027.6753499999998"/>
    <n v="0"/>
    <s v="-"/>
    <n v="0"/>
    <n v="405.2206000000001"/>
    <s v="16"/>
    <n v="64.835296"/>
    <n v="0"/>
    <s v="-"/>
    <n v="0"/>
    <n v="0"/>
    <s v="-"/>
    <n v="0"/>
  </r>
  <r>
    <s v="222"/>
    <x v="14"/>
    <x v="1"/>
    <s v="001"/>
    <s v="Z1F0017854"/>
    <s v="0722"/>
    <s v="FC"/>
    <s v="00045979"/>
    <s v=""/>
    <s v=""/>
    <s v=""/>
    <s v=""/>
    <n v="0"/>
    <s v=""/>
    <s v="AMARENAS CAKE REPOSTERIA"/>
    <s v="J400736110"/>
    <n v="18.784400000000002"/>
    <n v="0"/>
    <n v="10.850000000000001"/>
    <n v="6.84"/>
    <s v="16"/>
    <n v="1.0944"/>
    <n v="0"/>
    <s v="-"/>
    <n v="0"/>
    <n v="0"/>
    <s v="-"/>
    <n v="0"/>
    <n v="0"/>
    <s v="-"/>
    <n v="0"/>
  </r>
  <r>
    <s v="223"/>
    <x v="14"/>
    <x v="1"/>
    <s v="001"/>
    <s v="Z1F0017854"/>
    <s v="0722-0722"/>
    <s v="FC"/>
    <s v="00045980-00046003"/>
    <s v=""/>
    <s v=""/>
    <s v=""/>
    <s v=""/>
    <n v="0"/>
    <s v=""/>
    <s v="VENTAS NO CONTRIBUYENTES"/>
    <s v=""/>
    <n v="1326.6874539999999"/>
    <n v="0"/>
    <n v="751.53694999999971"/>
    <n v="0"/>
    <s v="-"/>
    <n v="0"/>
    <n v="495.81940000000003"/>
    <s v="16"/>
    <n v="79.331104000000025"/>
    <n v="0"/>
    <s v="-"/>
    <n v="0"/>
    <n v="0"/>
    <s v="-"/>
    <n v="0"/>
  </r>
  <r>
    <s v="224"/>
    <x v="14"/>
    <x v="2"/>
    <s v="001"/>
    <s v="Z7C7008321"/>
    <s v="0152-0152"/>
    <s v="FC"/>
    <s v="00018337-00018484"/>
    <s v=""/>
    <s v=""/>
    <s v=""/>
    <s v=""/>
    <n v="0"/>
    <s v=""/>
    <s v="VENTAS NO CONTRIBUYENTES"/>
    <s v=""/>
    <n v="4245.7740760000015"/>
    <n v="0"/>
    <n v="3229.3849000000018"/>
    <n v="0"/>
    <s v="-"/>
    <n v="0"/>
    <n v="876.19760000000019"/>
    <s v="16"/>
    <n v="140.19157600000003"/>
    <n v="0"/>
    <s v="-"/>
    <n v="0"/>
    <n v="0"/>
    <s v="-"/>
    <n v="0"/>
  </r>
  <r>
    <s v="225"/>
    <x v="14"/>
    <x v="0"/>
    <s v="001"/>
    <s v="Z1F0000700"/>
    <s v="1806"/>
    <s v="FC"/>
    <s v="50197-50286"/>
    <s v=""/>
    <s v=""/>
    <s v=""/>
    <s v=""/>
    <n v="0"/>
    <s v=""/>
    <s v="VENTAS NO CONTRIBUYENTES"/>
    <s v=""/>
    <n v="3339.1303039999998"/>
    <n v="0"/>
    <n v="2413.1986500000016"/>
    <n v="0"/>
    <s v="-"/>
    <n v="0"/>
    <n v="798.21695"/>
    <s v="-"/>
    <n v="127.71470399999998"/>
    <n v="0"/>
    <s v="-"/>
    <n v="0"/>
    <n v="0"/>
    <s v="-"/>
    <n v="0"/>
  </r>
  <r>
    <s v="226"/>
    <x v="14"/>
    <x v="0"/>
    <s v="001"/>
    <s v="Z700004030"/>
    <s v="0342"/>
    <s v="FC"/>
    <s v="00004620-00004730"/>
    <s v=""/>
    <s v=""/>
    <s v=""/>
    <s v=""/>
    <n v="0"/>
    <s v=""/>
    <s v="VENTAS NO CONTRIBUYENTES"/>
    <s v=""/>
    <n v="2368.6867999999999"/>
    <n v="0"/>
    <n v="1680.83"/>
    <n v="0"/>
    <s v="-"/>
    <n v="0"/>
    <n v="592.98"/>
    <s v="-"/>
    <n v="94.876800000000003"/>
    <n v="0"/>
    <s v="-"/>
    <n v="0"/>
    <n v="0"/>
    <s v="-"/>
    <n v="0"/>
  </r>
  <r>
    <s v="227"/>
    <x v="14"/>
    <x v="1"/>
    <s v="002"/>
    <s v="Z1F0017966"/>
    <s v="0717-0717"/>
    <s v="FC"/>
    <s v="00029884-00029922"/>
    <s v=""/>
    <s v=""/>
    <s v=""/>
    <s v=""/>
    <n v="0"/>
    <s v=""/>
    <s v="VENTAS NO CONTRIBUYENTES"/>
    <s v=""/>
    <n v="1622.1329819999999"/>
    <n v="0"/>
    <n v="1160.3338499999995"/>
    <n v="0"/>
    <s v="-"/>
    <n v="0"/>
    <n v="398.10270000000003"/>
    <s v="-"/>
    <n v="63.696432000000009"/>
    <n v="0"/>
    <s v="-"/>
    <n v="0"/>
    <n v="0"/>
    <s v="-"/>
    <n v="0"/>
  </r>
  <r>
    <s v="228"/>
    <x v="14"/>
    <x v="1"/>
    <s v="002"/>
    <s v="Z1F0017966"/>
    <s v="0717"/>
    <s v="FC"/>
    <s v="00029923"/>
    <s v=""/>
    <s v=""/>
    <s v=""/>
    <s v=""/>
    <n v="0"/>
    <s v=""/>
    <s v="AMARENAS CAKE REPOSTERIA"/>
    <s v="J400736110"/>
    <n v="18.038927999999999"/>
    <n v="0"/>
    <n v="0"/>
    <n v="15.550800000000001"/>
    <s v="16"/>
    <n v="2.4881280000000001"/>
    <n v="0"/>
    <s v="-"/>
    <n v="0"/>
    <n v="0"/>
    <s v="-"/>
    <n v="0"/>
    <n v="0"/>
    <s v="-"/>
    <n v="0"/>
  </r>
  <r>
    <s v="229"/>
    <x v="14"/>
    <x v="1"/>
    <s v="002"/>
    <s v="Z1F0017966"/>
    <s v="0717-0717"/>
    <s v="FC"/>
    <s v="00029924-00029936"/>
    <s v=""/>
    <s v=""/>
    <s v=""/>
    <s v=""/>
    <n v="0"/>
    <s v=""/>
    <s v="VENTAS NO CONTRIBUYENTES"/>
    <s v=""/>
    <n v="538.6163499999999"/>
    <n v="0"/>
    <n v="368.20074999999997"/>
    <n v="0"/>
    <s v="-"/>
    <n v="0"/>
    <n v="146.91"/>
    <s v="16"/>
    <n v="23.505600000000001"/>
    <n v="0"/>
    <s v="-"/>
    <n v="0"/>
    <n v="0"/>
    <s v="-"/>
    <n v="0"/>
  </r>
  <r>
    <s v="230"/>
    <x v="14"/>
    <x v="2"/>
    <s v="002"/>
    <s v="Z7C7008340"/>
    <s v="0152-0152"/>
    <s v="FC"/>
    <s v="00020966-00021079"/>
    <s v=""/>
    <s v=""/>
    <s v=""/>
    <s v=""/>
    <n v="0"/>
    <s v=""/>
    <s v="VENTAS NO CONTRIBUYENTES"/>
    <s v=""/>
    <n v="2326.8341559999999"/>
    <n v="0"/>
    <n v="1796.3654999999999"/>
    <n v="0"/>
    <s v="-"/>
    <n v="0"/>
    <n v="457.30060000000003"/>
    <s v="-"/>
    <n v="73.168055999999993"/>
    <n v="0"/>
    <s v="-"/>
    <n v="0"/>
    <n v="0"/>
    <s v="-"/>
    <n v="0"/>
  </r>
  <r>
    <s v="231"/>
    <x v="14"/>
    <x v="0"/>
    <s v="002"/>
    <s v="Z1B8050002"/>
    <s v="0144"/>
    <s v="FC"/>
    <s v="00011173-00011192"/>
    <s v=""/>
    <s v=""/>
    <s v=""/>
    <s v=""/>
    <n v="0"/>
    <s v=""/>
    <s v="VENTAS NO CONTRIBUYENTES"/>
    <s v=""/>
    <n v="1897.5624999999998"/>
    <n v="0"/>
    <n v="1372.4277999999999"/>
    <n v="0"/>
    <s v="-"/>
    <n v="0"/>
    <n v="452.70230000000004"/>
    <s v="16"/>
    <n v="72.432400000000001"/>
    <n v="0"/>
    <s v="-"/>
    <n v="0"/>
    <n v="0"/>
    <s v="-"/>
    <n v="0"/>
  </r>
  <r>
    <s v="232"/>
    <x v="14"/>
    <x v="0"/>
    <s v="002"/>
    <s v="Z1B8050002"/>
    <s v="0144"/>
    <s v="FC"/>
    <s v="00011193"/>
    <s v=""/>
    <s v=""/>
    <s v=""/>
    <s v=""/>
    <n v="0"/>
    <s v=""/>
    <s v="EL DUO DE LA CARNE"/>
    <s v="V408492636"/>
    <n v="23.219750000000001"/>
    <n v="0"/>
    <n v="17.964949999999998"/>
    <n v="4.53"/>
    <s v="16"/>
    <n v="0.7248"/>
    <n v="0"/>
    <s v="-"/>
    <n v="0"/>
    <n v="0"/>
    <s v="-"/>
    <n v="0"/>
    <n v="0"/>
    <s v="-"/>
    <n v="0"/>
  </r>
  <r>
    <s v="233"/>
    <x v="14"/>
    <x v="0"/>
    <s v="002"/>
    <s v="Z1B8050002"/>
    <s v="0144"/>
    <s v="FC"/>
    <s v="00011194-00011220"/>
    <s v=""/>
    <s v=""/>
    <s v=""/>
    <s v=""/>
    <n v="0"/>
    <s v=""/>
    <s v="VENTAS NO CONTRIBUYENTES"/>
    <s v=""/>
    <n v="2116.2307220000002"/>
    <n v="0"/>
    <n v="1610.2570500000002"/>
    <n v="0"/>
    <s v="-"/>
    <n v="0"/>
    <n v="436.18419999999998"/>
    <s v="-"/>
    <n v="69.789471999999989"/>
    <n v="0"/>
    <s v="-"/>
    <n v="0"/>
    <n v="0"/>
    <s v="-"/>
    <n v="0"/>
  </r>
  <r>
    <s v="234"/>
    <x v="14"/>
    <x v="3"/>
    <s v="002"/>
    <s v="Z1F0008858"/>
    <s v="1170-1170"/>
    <s v="FC"/>
    <s v="00158395-00158529"/>
    <s v=""/>
    <s v=""/>
    <s v=""/>
    <s v=""/>
    <n v="0"/>
    <s v=""/>
    <s v="VENTAS NO CONTRIBUYENTES"/>
    <s v=""/>
    <n v="2568.6688999999988"/>
    <n v="0"/>
    <n v="2356.7338"/>
    <n v="0"/>
    <s v="-"/>
    <n v="0"/>
    <n v="182.70269999999999"/>
    <s v="-"/>
    <n v="29.232400000000002"/>
    <n v="0"/>
    <s v="-"/>
    <n v="0"/>
    <n v="0"/>
    <s v="-"/>
    <n v="0"/>
  </r>
  <r>
    <s v="235"/>
    <x v="14"/>
    <x v="1"/>
    <s v="003"/>
    <s v="Z1F0017848"/>
    <s v="0706"/>
    <s v="FC"/>
    <s v="00039281"/>
    <s v=""/>
    <s v=""/>
    <s v=""/>
    <s v=""/>
    <n v="0"/>
    <s v=""/>
    <s v="EVOVENCA2000C.A"/>
    <s v="J407320394"/>
    <n v="12.7136"/>
    <n v="0"/>
    <n v="0"/>
    <n v="10.96"/>
    <s v="16"/>
    <n v="1.7536"/>
    <n v="0"/>
    <s v="-"/>
    <n v="0"/>
    <n v="0"/>
    <s v="-"/>
    <n v="0"/>
    <n v="0"/>
    <s v="-"/>
    <n v="0"/>
  </r>
  <r>
    <s v="236"/>
    <x v="14"/>
    <x v="1"/>
    <s v="003"/>
    <s v="Z1F0017848"/>
    <s v="0706-0706"/>
    <s v="FC"/>
    <s v="00039282-00039283"/>
    <s v=""/>
    <s v=""/>
    <s v=""/>
    <s v=""/>
    <n v="0"/>
    <s v=""/>
    <s v="VENTAS NO CONTRIBUYENTES"/>
    <s v=""/>
    <n v="8.8864000000000001"/>
    <n v="0"/>
    <n v="6.5199999999999987"/>
    <n v="0"/>
    <s v="-"/>
    <n v="0"/>
    <n v="2.04"/>
    <s v="16"/>
    <n v="0.32640000000000002"/>
    <n v="0"/>
    <s v="-"/>
    <n v="0"/>
    <n v="0"/>
    <s v="-"/>
    <n v="0"/>
  </r>
  <r>
    <s v="237"/>
    <x v="14"/>
    <x v="1"/>
    <s v="003"/>
    <s v="Z1F0017848"/>
    <s v="0706"/>
    <s v="FC"/>
    <s v="00039284"/>
    <s v=""/>
    <s v=""/>
    <s v=""/>
    <s v=""/>
    <n v="0"/>
    <s v=""/>
    <s v="CORPORACION LENOTRE"/>
    <s v="J317391004"/>
    <n v="15.027200000000001"/>
    <n v="0"/>
    <n v="15.027200000000001"/>
    <n v="0"/>
    <s v="-"/>
    <n v="0"/>
    <n v="0"/>
    <s v="-"/>
    <n v="0"/>
    <n v="0"/>
    <s v="-"/>
    <n v="0"/>
    <n v="0"/>
    <s v="-"/>
    <n v="0"/>
  </r>
  <r>
    <s v="238"/>
    <x v="14"/>
    <x v="1"/>
    <s v="003"/>
    <s v="Z1F0017848"/>
    <s v="0706-0706"/>
    <s v="FC"/>
    <s v="00039285-00039387"/>
    <s v=""/>
    <s v=""/>
    <s v=""/>
    <s v=""/>
    <n v="0"/>
    <s v=""/>
    <s v="VENTAS NO CONTRIBUYENTES"/>
    <s v=""/>
    <n v="4616.6017239999992"/>
    <n v="0"/>
    <n v="3169.01145"/>
    <n v="0"/>
    <s v="-"/>
    <n v="0"/>
    <n v="1247.9226499999997"/>
    <s v="16"/>
    <n v="199.66762399999999"/>
    <n v="0"/>
    <s v="-"/>
    <n v="0"/>
    <n v="0"/>
    <s v="-"/>
    <n v="0"/>
  </r>
  <r>
    <s v="239"/>
    <x v="14"/>
    <x v="2"/>
    <s v="003"/>
    <s v="Z7C7008438"/>
    <s v="0152-0152"/>
    <s v="FC"/>
    <s v="00019919-00020054"/>
    <s v=""/>
    <s v=""/>
    <s v=""/>
    <s v=""/>
    <n v="0"/>
    <s v=""/>
    <s v="VENTAS NO CONTRIBUYENTES"/>
    <s v=""/>
    <n v="3700.6788740000011"/>
    <n v="0"/>
    <n v="2973.0614500000001"/>
    <n v="0"/>
    <s v="-"/>
    <n v="0"/>
    <n v="627.25639999999999"/>
    <s v="-"/>
    <n v="100.36102400000001"/>
    <n v="0"/>
    <s v="-"/>
    <n v="0"/>
    <n v="0"/>
    <s v="-"/>
    <n v="0"/>
  </r>
  <r>
    <s v="240"/>
    <x v="14"/>
    <x v="0"/>
    <s v="003"/>
    <s v="Z1B8051199"/>
    <s v="0225"/>
    <s v="FC"/>
    <s v="00021656-00021777"/>
    <s v=""/>
    <s v=""/>
    <s v=""/>
    <s v=""/>
    <n v="0"/>
    <s v=""/>
    <s v="VENTAS NO CONTRIBUYENTES"/>
    <s v=""/>
    <n v="6137.2298979999987"/>
    <n v="0"/>
    <n v="4824.4233700000004"/>
    <n v="0"/>
    <s v="-"/>
    <n v="0"/>
    <n v="1131.7297000000001"/>
    <s v="-"/>
    <n v="181.07682800000001"/>
    <n v="0"/>
    <s v="-"/>
    <n v="0"/>
    <n v="0"/>
    <s v="-"/>
    <n v="0"/>
  </r>
  <r>
    <s v="241"/>
    <x v="14"/>
    <x v="0"/>
    <s v="003"/>
    <s v="Z1B8051199"/>
    <s v="0225"/>
    <s v="NC"/>
    <s v=""/>
    <s v="00000051"/>
    <s v=""/>
    <s v="00021678"/>
    <s v="4/2/2022"/>
    <n v="11.03"/>
    <s v="VEN"/>
    <s v="YOLIVER ALVARES"/>
    <s v="V24523030"/>
    <n v="-11.025600000000001"/>
    <n v="0"/>
    <n v="-2.7200000000000006"/>
    <n v="0"/>
    <s v="-"/>
    <n v="0"/>
    <n v="-7.16"/>
    <s v="16"/>
    <n v="-1.1456"/>
    <n v="0"/>
    <s v="-"/>
    <n v="0"/>
    <n v="0"/>
    <s v="-"/>
    <n v="0"/>
  </r>
  <r>
    <s v="242"/>
    <x v="14"/>
    <x v="3"/>
    <s v="003"/>
    <s v="Z1F0008965"/>
    <s v="1154-1154"/>
    <s v="FC"/>
    <s v="00151128-00151289"/>
    <s v=""/>
    <s v=""/>
    <s v=""/>
    <s v=""/>
    <n v="0"/>
    <s v=""/>
    <s v="VENTAS NO CONTRIBUYENTES"/>
    <s v=""/>
    <n v="2690.6704499999987"/>
    <n v="0"/>
    <n v="2458.1829999999991"/>
    <n v="0"/>
    <s v="-"/>
    <n v="0"/>
    <n v="200.42025000000001"/>
    <s v="-"/>
    <n v="32.0672"/>
    <n v="0"/>
    <s v="-"/>
    <n v="0"/>
    <n v="0"/>
    <s v="-"/>
    <n v="0"/>
  </r>
  <r>
    <s v="243"/>
    <x v="14"/>
    <x v="1"/>
    <s v="004"/>
    <s v="Z1F0017963"/>
    <s v="0717-0717"/>
    <s v="FC"/>
    <s v="00029254-00029258"/>
    <s v=""/>
    <s v=""/>
    <s v=""/>
    <s v=""/>
    <n v="0"/>
    <s v=""/>
    <s v="VENTAS NO CONTRIBUYENTES"/>
    <s v=""/>
    <n v="77.891311999999999"/>
    <n v="0"/>
    <n v="45.078449999999989"/>
    <n v="0"/>
    <s v="-"/>
    <n v="0"/>
    <n v="28.286950000000001"/>
    <s v="16"/>
    <n v="4.5259119999999999"/>
    <n v="0"/>
    <s v="-"/>
    <n v="0"/>
    <n v="0"/>
    <s v="-"/>
    <n v="0"/>
  </r>
  <r>
    <s v="244"/>
    <x v="14"/>
    <x v="1"/>
    <s v="004"/>
    <s v="Z1F0017963"/>
    <s v="0717"/>
    <s v="FC"/>
    <s v="00029259"/>
    <s v=""/>
    <s v=""/>
    <s v=""/>
    <s v=""/>
    <n v="0"/>
    <s v=""/>
    <s v="TONO WELLS"/>
    <s v="J411397326"/>
    <n v="14.7552"/>
    <n v="0"/>
    <n v="0"/>
    <n v="12.72"/>
    <s v="16"/>
    <n v="2.0352000000000001"/>
    <n v="0"/>
    <s v="-"/>
    <n v="0"/>
    <n v="0"/>
    <s v="-"/>
    <n v="0"/>
    <n v="0"/>
    <s v="-"/>
    <n v="0"/>
  </r>
  <r>
    <s v="245"/>
    <x v="14"/>
    <x v="1"/>
    <s v="004"/>
    <s v="Z1F0017963"/>
    <s v="0717-0717"/>
    <s v="FC"/>
    <s v="00029260-00029309"/>
    <s v=""/>
    <s v=""/>
    <s v=""/>
    <s v=""/>
    <n v="0"/>
    <s v=""/>
    <s v="VENTAS NO CONTRIBUYENTES"/>
    <s v=""/>
    <n v="2695.6682959999998"/>
    <n v="0"/>
    <n v="2080.4340499999998"/>
    <n v="0"/>
    <s v="-"/>
    <n v="0"/>
    <n v="530.37435000000005"/>
    <s v="16"/>
    <n v="84.85989600000002"/>
    <n v="0"/>
    <s v="-"/>
    <n v="0"/>
    <n v="0"/>
    <s v="-"/>
    <n v="0"/>
  </r>
  <r>
    <s v="246"/>
    <x v="14"/>
    <x v="1"/>
    <s v="004"/>
    <s v="Z1F0017963"/>
    <s v="0717"/>
    <s v="FC"/>
    <s v="00029310"/>
    <s v=""/>
    <s v=""/>
    <s v=""/>
    <s v=""/>
    <n v="0"/>
    <s v=""/>
    <s v="INTERPLANT"/>
    <s v="J312197480"/>
    <n v="83.317149999999998"/>
    <n v="0"/>
    <n v="70.800749999999994"/>
    <n v="10.79"/>
    <s v="16"/>
    <n v="1.7263999999999999"/>
    <n v="0"/>
    <s v="-"/>
    <n v="0"/>
    <n v="0"/>
    <s v="-"/>
    <n v="0"/>
    <n v="0"/>
    <s v="-"/>
    <n v="0"/>
  </r>
  <r>
    <s v="247"/>
    <x v="14"/>
    <x v="1"/>
    <s v="004"/>
    <s v="Z1F0017963"/>
    <s v="0717-0717"/>
    <s v="FC"/>
    <s v="00029311-00029331"/>
    <s v=""/>
    <s v=""/>
    <s v=""/>
    <s v=""/>
    <n v="0"/>
    <s v=""/>
    <s v="VENTAS NO CONTRIBUYENTES"/>
    <s v=""/>
    <n v="1637.034136"/>
    <n v="0"/>
    <n v="1345.7533999999998"/>
    <n v="0"/>
    <s v="-"/>
    <n v="0"/>
    <n v="251.10410000000002"/>
    <s v="16"/>
    <n v="40.176636000000002"/>
    <n v="0"/>
    <s v="-"/>
    <n v="0"/>
    <n v="0"/>
    <s v="-"/>
    <n v="0"/>
  </r>
  <r>
    <s v="248"/>
    <x v="14"/>
    <x v="0"/>
    <s v="004"/>
    <s v="Z1B8050937"/>
    <s v="0083"/>
    <s v="FC"/>
    <s v="00007402-00007444"/>
    <s v=""/>
    <s v=""/>
    <s v=""/>
    <s v=""/>
    <n v="0"/>
    <s v=""/>
    <s v="VENTAS NO CONTRIBUYENTES"/>
    <s v=""/>
    <n v="4209.0026459999999"/>
    <n v="0"/>
    <n v="3028.9985000000001"/>
    <n v="0"/>
    <s v="-"/>
    <n v="0"/>
    <n v="1017.2450500000001"/>
    <s v="16"/>
    <n v="162.75909600000003"/>
    <n v="0"/>
    <s v="-"/>
    <n v="0"/>
    <n v="0"/>
    <s v="-"/>
    <n v="0"/>
  </r>
  <r>
    <s v="249"/>
    <x v="14"/>
    <x v="0"/>
    <s v="004"/>
    <s v="Z1B8050937"/>
    <s v="0083"/>
    <s v="FC"/>
    <s v="00007445"/>
    <s v=""/>
    <s v=""/>
    <s v=""/>
    <s v=""/>
    <n v="0"/>
    <s v=""/>
    <s v="MATADERO DE AVES LA TROPICAL"/>
    <s v="J001959211"/>
    <n v="21.798449999999999"/>
    <n v="0"/>
    <n v="21.798449999999999"/>
    <n v="0"/>
    <s v="-"/>
    <n v="0"/>
    <n v="0"/>
    <s v="-"/>
    <n v="0"/>
    <n v="0"/>
    <s v="-"/>
    <n v="0"/>
    <n v="0"/>
    <s v="-"/>
    <n v="0"/>
  </r>
  <r>
    <s v="250"/>
    <x v="14"/>
    <x v="0"/>
    <s v="004"/>
    <s v="Z1B8050937"/>
    <s v="0083"/>
    <s v="FC"/>
    <s v="00007446-00007482"/>
    <s v=""/>
    <s v=""/>
    <s v=""/>
    <s v=""/>
    <n v="0"/>
    <s v=""/>
    <s v="VENTAS NO CONTRIBUYENTES"/>
    <s v=""/>
    <n v="2705.9970700000003"/>
    <n v="0"/>
    <n v="2111.0464999999999"/>
    <n v="0"/>
    <s v="-"/>
    <n v="0"/>
    <n v="512.88844999999992"/>
    <s v="16"/>
    <n v="82.062119999999979"/>
    <n v="0"/>
    <s v="-"/>
    <n v="0"/>
    <n v="0"/>
    <s v="-"/>
    <n v="0"/>
  </r>
  <r>
    <s v="251"/>
    <x v="14"/>
    <x v="0"/>
    <s v="004"/>
    <s v="Z1B8050937"/>
    <s v="0083"/>
    <s v="FC"/>
    <s v="00007483"/>
    <s v=""/>
    <s v=""/>
    <s v=""/>
    <s v=""/>
    <n v="0"/>
    <s v=""/>
    <s v="LOGISTICA INTEGRAL VENEZUELA C.A"/>
    <s v="J31524118-8"/>
    <n v="350.12475000000001"/>
    <n v="0"/>
    <n v="269.05234999999999"/>
    <n v="69.89"/>
    <s v="16"/>
    <n v="11.182399999999999"/>
    <n v="0"/>
    <s v="-"/>
    <n v="0"/>
    <n v="0"/>
    <s v="-"/>
    <n v="0"/>
    <n v="0"/>
    <s v="-"/>
    <n v="0"/>
  </r>
  <r>
    <s v="252"/>
    <x v="14"/>
    <x v="0"/>
    <s v="004"/>
    <s v="Z1B8050937"/>
    <s v="0083"/>
    <s v="FC"/>
    <s v="00007484-00007501"/>
    <s v=""/>
    <s v=""/>
    <s v=""/>
    <s v=""/>
    <n v="0"/>
    <s v=""/>
    <s v="VENTAS NO CONTRIBUYENTES"/>
    <s v=""/>
    <n v="1078.727384"/>
    <n v="0"/>
    <n v="824.65200000000016"/>
    <n v="0"/>
    <s v="-"/>
    <n v="0"/>
    <n v="219.03049999999996"/>
    <s v="16"/>
    <n v="35.044884000000003"/>
    <n v="0"/>
    <s v="-"/>
    <n v="0"/>
    <n v="0"/>
    <s v="-"/>
    <n v="0"/>
  </r>
  <r>
    <s v="253"/>
    <x v="14"/>
    <x v="3"/>
    <s v="004"/>
    <s v="Z1B8050578"/>
    <s v="1952-1952"/>
    <s v="FC"/>
    <s v="00173349-00173422"/>
    <s v=""/>
    <s v=""/>
    <s v=""/>
    <s v=""/>
    <n v="0"/>
    <s v=""/>
    <s v="VENTAS NO CONTRIBUYENTES"/>
    <s v=""/>
    <n v="1314.0857500000006"/>
    <n v="0"/>
    <n v="1186.9771500000006"/>
    <n v="0"/>
    <s v="-"/>
    <n v="0"/>
    <n v="109.57640000000001"/>
    <s v="-"/>
    <n v="17.5322"/>
    <n v="0"/>
    <s v="-"/>
    <n v="0"/>
    <n v="0"/>
    <s v="-"/>
    <n v="0"/>
  </r>
  <r>
    <s v="254"/>
    <x v="14"/>
    <x v="1"/>
    <s v="005"/>
    <s v="Z1F0017998"/>
    <s v="0707-0707"/>
    <s v="FC"/>
    <s v="00034023-00034024"/>
    <s v=""/>
    <s v=""/>
    <s v=""/>
    <s v=""/>
    <n v="0"/>
    <s v=""/>
    <s v="VENTAS NO CONTRIBUYENTES"/>
    <s v=""/>
    <n v="93.087500000000006"/>
    <n v="0"/>
    <n v="93.087500000000006"/>
    <n v="0"/>
    <s v="-"/>
    <n v="0"/>
    <n v="0"/>
    <s v="-"/>
    <n v="0"/>
    <n v="0"/>
    <s v="-"/>
    <n v="0"/>
    <n v="0"/>
    <s v="-"/>
    <n v="0"/>
  </r>
  <r>
    <s v="255"/>
    <x v="14"/>
    <x v="0"/>
    <s v="005"/>
    <s v="Z1B8050363"/>
    <s v="0227"/>
    <s v="FC"/>
    <s v="00024513-00024637"/>
    <s v=""/>
    <s v=""/>
    <s v=""/>
    <s v=""/>
    <n v="0"/>
    <s v=""/>
    <s v="VENTAS NO CONTRIBUYENTES"/>
    <s v=""/>
    <n v="8507.3417700000009"/>
    <n v="0"/>
    <n v="6714.8948999999993"/>
    <n v="0"/>
    <s v="-"/>
    <n v="0"/>
    <n v="1545.2127500000001"/>
    <s v="16"/>
    <n v="247.23412000000002"/>
    <n v="0"/>
    <s v="-"/>
    <n v="0"/>
    <n v="0"/>
    <s v="-"/>
    <n v="0"/>
  </r>
  <r>
    <s v="256"/>
    <x v="14"/>
    <x v="1"/>
    <s v="006"/>
    <s v="Z1F0017787"/>
    <s v="0679-0679"/>
    <s v="FC"/>
    <s v="00019210-00019224"/>
    <s v=""/>
    <s v=""/>
    <s v=""/>
    <s v=""/>
    <n v="0"/>
    <s v=""/>
    <s v="VENTAS NO CONTRIBUYENTES"/>
    <s v=""/>
    <n v="1181.1282760000001"/>
    <n v="0"/>
    <n v="795.16744999999992"/>
    <n v="0"/>
    <s v="-"/>
    <n v="0"/>
    <n v="332.72485"/>
    <s v="-"/>
    <n v="53.235976000000001"/>
    <n v="0"/>
    <s v="-"/>
    <n v="0"/>
    <n v="0"/>
    <s v="-"/>
    <n v="0"/>
  </r>
  <r>
    <s v="257"/>
    <x v="14"/>
    <x v="1"/>
    <s v="006"/>
    <s v="Z1F0017787"/>
    <s v="0679-0679"/>
    <s v="FC"/>
    <s v="00019225-00019285"/>
    <s v=""/>
    <s v=""/>
    <s v=""/>
    <s v=""/>
    <n v="0"/>
    <s v=""/>
    <s v="VENTAS NO CONTRIBUYENTES"/>
    <s v=""/>
    <n v="3283.0927399999996"/>
    <n v="0"/>
    <n v="2602.4291000000003"/>
    <n v="0"/>
    <s v="-"/>
    <n v="0"/>
    <n v="586.77900000000011"/>
    <s v="16"/>
    <n v="93.884640000000005"/>
    <n v="0"/>
    <s v="-"/>
    <n v="0"/>
    <n v="0"/>
    <s v="-"/>
    <n v="0"/>
  </r>
  <r>
    <s v="258"/>
    <x v="14"/>
    <x v="0"/>
    <s v="006"/>
    <s v="Z1B8044815"/>
    <s v="0119-0120"/>
    <s v="FC"/>
    <s v="00010005-00010108"/>
    <s v=""/>
    <s v=""/>
    <s v=""/>
    <s v=""/>
    <n v="0"/>
    <s v=""/>
    <s v="VENTAS NO CONTRIBUYENTES"/>
    <s v=""/>
    <n v="4852.1329000000005"/>
    <n v="0"/>
    <n v="3891.5290999999993"/>
    <n v="0"/>
    <s v="-"/>
    <n v="0"/>
    <n v="828.10690000000011"/>
    <s v="16"/>
    <n v="132.49689999999998"/>
    <n v="0"/>
    <s v="-"/>
    <n v="0"/>
    <n v="0"/>
    <s v="-"/>
    <n v="0"/>
  </r>
  <r>
    <s v="259"/>
    <x v="14"/>
    <x v="0"/>
    <s v="007"/>
    <s v="Z1B8050013"/>
    <s v="0156"/>
    <s v="FC"/>
    <s v="00011830"/>
    <s v=""/>
    <s v=""/>
    <s v=""/>
    <s v=""/>
    <n v="0"/>
    <s v=""/>
    <s v="GRUPO CORPORATIVO MANUBER C.A"/>
    <s v="J409821315"/>
    <n v="12.20275"/>
    <n v="0"/>
    <n v="12.20275"/>
    <n v="0"/>
    <s v="-"/>
    <n v="0"/>
    <n v="0"/>
    <s v="-"/>
    <n v="0"/>
    <n v="0"/>
    <s v="-"/>
    <n v="0"/>
    <n v="0"/>
    <s v="-"/>
    <n v="0"/>
  </r>
  <r>
    <s v="260"/>
    <x v="14"/>
    <x v="0"/>
    <s v="007"/>
    <s v="Z1B8050013"/>
    <s v="0156"/>
    <s v="FC"/>
    <s v="00011831-00011918"/>
    <s v=""/>
    <s v=""/>
    <s v=""/>
    <s v=""/>
    <n v="0"/>
    <s v=""/>
    <s v="VENTAS NO CONTRIBUYENTES"/>
    <s v=""/>
    <n v="6985.7007140000005"/>
    <n v="0"/>
    <n v="5402.3937500000011"/>
    <n v="0"/>
    <s v="-"/>
    <n v="0"/>
    <n v="1364.9198000000001"/>
    <s v="16"/>
    <n v="218.38716399999993"/>
    <n v="0"/>
    <s v="-"/>
    <n v="0"/>
    <n v="0"/>
    <s v="-"/>
    <n v="0"/>
  </r>
  <r>
    <s v="261"/>
    <x v="14"/>
    <x v="1"/>
    <s v="008"/>
    <s v="Z1F0017970"/>
    <s v="0339-0339"/>
    <s v="FC"/>
    <s v="00004408-00004416"/>
    <s v=""/>
    <s v=""/>
    <s v=""/>
    <s v=""/>
    <n v="0"/>
    <s v=""/>
    <s v="VENTAS NO CONTRIBUYENTES"/>
    <s v=""/>
    <n v="143.25240000000002"/>
    <n v="0"/>
    <n v="8.8199999999999932"/>
    <n v="0"/>
    <s v="-"/>
    <n v="0"/>
    <n v="115.88999999999999"/>
    <s v="16"/>
    <n v="18.542400000000001"/>
    <n v="0"/>
    <s v="-"/>
    <n v="0"/>
    <n v="0"/>
    <s v="-"/>
    <n v="0"/>
  </r>
  <r>
    <s v="262"/>
    <x v="14"/>
    <x v="0"/>
    <s v="008"/>
    <s v="Z1B8050003"/>
    <s v="0090"/>
    <s v="FC"/>
    <s v="00006314-00006370"/>
    <s v=""/>
    <s v=""/>
    <s v=""/>
    <s v=""/>
    <n v="0"/>
    <s v=""/>
    <s v="VENTAS NO CONTRIBUYENTES"/>
    <s v=""/>
    <n v="4044.224115999999"/>
    <n v="0"/>
    <n v="3156.0638499999986"/>
    <n v="0"/>
    <s v="-"/>
    <n v="0"/>
    <n v="765.65535"/>
    <s v="16"/>
    <n v="122.50491600000002"/>
    <n v="0"/>
    <s v="-"/>
    <n v="0"/>
    <n v="0"/>
    <s v="-"/>
    <n v="0"/>
  </r>
  <r>
    <s v="263"/>
    <x v="14"/>
    <x v="0"/>
    <s v="008"/>
    <s v="Z1B8050003"/>
    <s v="0090"/>
    <s v="FC"/>
    <s v="00006371"/>
    <s v=""/>
    <s v=""/>
    <s v=""/>
    <s v=""/>
    <n v="0"/>
    <s v=""/>
    <s v="INVERSIONES MINIMARKETREY C.A"/>
    <s v="J-50029458-1"/>
    <n v="185.73"/>
    <n v="0"/>
    <n v="185.73"/>
    <n v="0"/>
    <s v="-"/>
    <n v="0"/>
    <n v="0"/>
    <s v="-"/>
    <n v="0"/>
    <n v="0"/>
    <s v="-"/>
    <n v="0"/>
    <n v="0"/>
    <s v="-"/>
    <n v="0"/>
  </r>
  <r>
    <s v="264"/>
    <x v="14"/>
    <x v="0"/>
    <s v="008"/>
    <s v="Z1B8050003"/>
    <s v="0090"/>
    <s v="FC"/>
    <s v="00006372-00006392"/>
    <s v=""/>
    <s v=""/>
    <s v=""/>
    <s v=""/>
    <n v="0"/>
    <s v=""/>
    <s v="VENTAS NO CONTRIBUYENTES"/>
    <s v=""/>
    <n v="1321.156148"/>
    <n v="0"/>
    <n v="956.64174999999966"/>
    <n v="0"/>
    <s v="-"/>
    <n v="0"/>
    <n v="314.23654999999997"/>
    <s v="16"/>
    <n v="50.277847999999999"/>
    <n v="0"/>
    <s v="-"/>
    <n v="0"/>
    <n v="0"/>
    <s v="-"/>
    <n v="0"/>
  </r>
  <r>
    <s v="265"/>
    <x v="14"/>
    <x v="0"/>
    <s v="009"/>
    <s v="Z1B8014458"/>
    <s v="0116-0117"/>
    <s v="FC"/>
    <s v="00006640-00006667"/>
    <s v=""/>
    <s v=""/>
    <s v=""/>
    <s v=""/>
    <n v="0"/>
    <s v=""/>
    <s v="VENTAS NO CONTRIBUYENTES"/>
    <s v=""/>
    <n v="2297.90137"/>
    <n v="0"/>
    <n v="1748.2925"/>
    <n v="0"/>
    <s v="-"/>
    <n v="0"/>
    <n v="473.80074999999999"/>
    <s v="16"/>
    <n v="75.808120000000002"/>
    <n v="0"/>
    <s v="-"/>
    <n v="0"/>
    <n v="0"/>
    <s v="-"/>
    <n v="0"/>
  </r>
  <r>
    <s v="266"/>
    <x v="14"/>
    <x v="0"/>
    <s v="010"/>
    <s v="Z1F0000341"/>
    <s v="1604"/>
    <s v="FC"/>
    <s v="92496-92498"/>
    <s v=""/>
    <s v=""/>
    <s v=""/>
    <s v=""/>
    <n v="0"/>
    <s v=""/>
    <s v="VENTAS NO CONTRIBUYENTES"/>
    <s v=""/>
    <n v="459.17410199999995"/>
    <n v="0"/>
    <n v="259.73734999999994"/>
    <n v="0"/>
    <s v="-"/>
    <n v="0"/>
    <n v="171.9282"/>
    <s v="16"/>
    <n v="27.508551999999998"/>
    <n v="0"/>
    <s v="-"/>
    <n v="0"/>
    <n v="0"/>
    <s v="-"/>
    <n v="0"/>
  </r>
  <r>
    <s v="267"/>
    <x v="14"/>
    <x v="0"/>
    <s v="011"/>
    <s v="Z1F0004616"/>
    <s v="1042-1042"/>
    <s v="FC"/>
    <s v="00142464-00142616"/>
    <s v=""/>
    <s v=""/>
    <s v=""/>
    <s v=""/>
    <n v="0"/>
    <s v=""/>
    <s v="VENTAS NO CONTRIBUYENTES"/>
    <s v=""/>
    <n v="1923.9197000000006"/>
    <n v="0"/>
    <n v="1771.0328000000011"/>
    <n v="0"/>
    <s v="-"/>
    <n v="0"/>
    <n v="131.79910000000001"/>
    <s v="-"/>
    <n v="21.087800000000005"/>
    <n v="0"/>
    <s v="-"/>
    <n v="0"/>
    <n v="0"/>
    <s v="-"/>
    <n v="0"/>
  </r>
  <r>
    <s v="268"/>
    <x v="14"/>
    <x v="0"/>
    <s v="011"/>
    <s v="Z1F0004616"/>
    <s v="1042"/>
    <s v="NC"/>
    <s v=""/>
    <s v="00000168"/>
    <s v=""/>
    <s v="00142615"/>
    <s v="4/2/2022"/>
    <n v="11.24"/>
    <s v="VEN"/>
    <s v="KEILYN PARRA"/>
    <s v="V19931047 "/>
    <n v="-5.62"/>
    <n v="0"/>
    <n v="-5.62"/>
    <n v="0"/>
    <s v="-"/>
    <n v="0"/>
    <n v="0"/>
    <s v="-"/>
    <n v="0"/>
    <n v="0"/>
    <s v="-"/>
    <n v="0"/>
    <n v="0"/>
    <s v="-"/>
    <n v="0"/>
  </r>
  <r>
    <s v="269"/>
    <x v="14"/>
    <x v="0"/>
    <s v="012"/>
    <s v="Z1F00002472"/>
    <s v="0279"/>
    <s v="FC"/>
    <s v="00040419"/>
    <s v=""/>
    <s v=""/>
    <s v=""/>
    <s v=""/>
    <n v="0"/>
    <s v=""/>
    <s v="NILDA CEBALLOS"/>
    <s v="V10667084"/>
    <n v="6.9832000000000001"/>
    <n v="0"/>
    <n v="0"/>
    <n v="0"/>
    <s v="-"/>
    <n v="0"/>
    <n v="6.02"/>
    <s v="16"/>
    <n v="0.96319999999999995"/>
    <n v="0"/>
    <s v="-"/>
    <n v="0"/>
    <n v="0"/>
    <s v="-"/>
    <n v="0"/>
  </r>
  <r>
    <s v="270"/>
    <x v="14"/>
    <x v="0"/>
    <s v="012"/>
    <s v="Z1F00002472"/>
    <s v="0279"/>
    <s v="FC"/>
    <s v="00040420-00040441"/>
    <s v=""/>
    <s v=""/>
    <s v=""/>
    <s v=""/>
    <n v="0"/>
    <s v=""/>
    <s v="VENTAS NO CONTRIBUYENTES"/>
    <s v=""/>
    <n v="732.71425000000022"/>
    <n v="0"/>
    <n v="386.33825000000002"/>
    <n v="0"/>
    <s v="-"/>
    <n v="0"/>
    <n v="298.60000000000002"/>
    <s v="16"/>
    <n v="47.775999999999989"/>
    <n v="0"/>
    <s v="-"/>
    <n v="0"/>
    <n v="0"/>
    <s v="-"/>
    <n v="0"/>
  </r>
  <r>
    <s v="271"/>
    <x v="14"/>
    <x v="0"/>
    <s v="014"/>
    <s v="Z1F0000338"/>
    <s v="1797-1797"/>
    <s v="FC"/>
    <s v="81251-81342"/>
    <s v=""/>
    <s v=""/>
    <s v=""/>
    <s v=""/>
    <n v="0"/>
    <s v=""/>
    <s v="VENTAS NO CONTRIBUYENTES"/>
    <s v=""/>
    <n v="2736.1572020000003"/>
    <n v="0"/>
    <n v="1993.158450000001"/>
    <n v="0"/>
    <s v="-"/>
    <n v="0"/>
    <n v="640.5161999999998"/>
    <s v="-"/>
    <n v="102.48255200000004"/>
    <n v="0"/>
    <s v="-"/>
    <n v="0"/>
    <n v="0"/>
    <s v="-"/>
    <n v="0"/>
  </r>
  <r>
    <s v="272"/>
    <x v="3"/>
    <x v="1"/>
    <s v="001"/>
    <s v="Z1F0017854"/>
    <s v="0723-0723"/>
    <s v="FC"/>
    <s v="00046004-00046087"/>
    <s v=""/>
    <s v=""/>
    <s v=""/>
    <s v=""/>
    <n v="0"/>
    <s v=""/>
    <s v="VENTAS NO CONTRIBUYENTES"/>
    <s v=""/>
    <n v="4221.619381999999"/>
    <n v="0"/>
    <n v="2967.16905"/>
    <n v="0"/>
    <s v="-"/>
    <n v="0"/>
    <n v="1081.4227000000001"/>
    <s v="-"/>
    <n v="173.02763199999995"/>
    <n v="0"/>
    <s v="-"/>
    <n v="0"/>
    <n v="0"/>
    <s v="-"/>
    <n v="0"/>
  </r>
  <r>
    <s v="273"/>
    <x v="3"/>
    <x v="1"/>
    <s v="001"/>
    <s v="Z1F0017854"/>
    <s v="0723"/>
    <s v="FC"/>
    <s v="00046088"/>
    <s v=""/>
    <s v=""/>
    <s v=""/>
    <s v=""/>
    <n v="0"/>
    <s v=""/>
    <s v="AMARENAS CAKE REPOSTERIA"/>
    <s v="J400736110"/>
    <n v="23.547999999999998"/>
    <n v="0"/>
    <n v="0"/>
    <n v="20.3"/>
    <s v="16"/>
    <n v="3.2480000000000002"/>
    <n v="0"/>
    <s v="-"/>
    <n v="0"/>
    <n v="0"/>
    <s v="-"/>
    <n v="0"/>
    <n v="0"/>
    <s v="-"/>
    <n v="0"/>
  </r>
  <r>
    <s v="274"/>
    <x v="3"/>
    <x v="1"/>
    <s v="001"/>
    <s v="Z1F0017854"/>
    <s v="0723"/>
    <s v="FC"/>
    <s v="00046089"/>
    <s v=""/>
    <s v=""/>
    <s v=""/>
    <s v=""/>
    <n v="0"/>
    <s v=""/>
    <s v="ALIS SADOBAL"/>
    <s v="V9414192"/>
    <n v="92.991550000000004"/>
    <n v="0"/>
    <n v="76.647149999999996"/>
    <n v="0"/>
    <s v="-"/>
    <n v="0"/>
    <n v="14.09"/>
    <s v="16"/>
    <n v="2.2544"/>
    <n v="0"/>
    <s v="-"/>
    <n v="0"/>
    <n v="0"/>
    <s v="-"/>
    <n v="0"/>
  </r>
  <r>
    <s v="275"/>
    <x v="3"/>
    <x v="2"/>
    <s v="001"/>
    <s v="Z7C7008321"/>
    <s v="0153-0153"/>
    <s v="FC"/>
    <s v="00018485-00018510"/>
    <s v=""/>
    <s v=""/>
    <s v=""/>
    <s v=""/>
    <n v="0"/>
    <s v=""/>
    <s v="VENTAS NO CONTRIBUYENTES"/>
    <s v=""/>
    <n v="453.80250999999993"/>
    <n v="0"/>
    <n v="364.66840000000002"/>
    <n v="0"/>
    <s v="-"/>
    <n v="0"/>
    <n v="76.839750000000009"/>
    <s v="16"/>
    <n v="12.294359999999999"/>
    <n v="0"/>
    <s v="-"/>
    <n v="0"/>
    <n v="0"/>
    <s v="-"/>
    <n v="0"/>
  </r>
  <r>
    <s v="276"/>
    <x v="3"/>
    <x v="2"/>
    <s v="001"/>
    <s v="Z7C7008321"/>
    <s v="0153"/>
    <s v="FC"/>
    <s v="00018511"/>
    <s v=""/>
    <s v=""/>
    <s v=""/>
    <s v=""/>
    <n v="0"/>
    <s v=""/>
    <s v="DISEÑO OXIDO TEXTIL"/>
    <s v="J31667646.3"/>
    <n v="6.8788"/>
    <n v="0"/>
    <n v="0"/>
    <n v="5.93"/>
    <s v="16"/>
    <n v="0.94879999999999998"/>
    <n v="0"/>
    <s v="-"/>
    <n v="0"/>
    <n v="0"/>
    <s v="-"/>
    <n v="0"/>
    <n v="0"/>
    <s v="-"/>
    <n v="0"/>
  </r>
  <r>
    <s v="277"/>
    <x v="3"/>
    <x v="2"/>
    <s v="001"/>
    <s v="Z7C7008321"/>
    <s v="0153-0153"/>
    <s v="FC"/>
    <s v="00018512-00018625"/>
    <s v=""/>
    <s v=""/>
    <s v=""/>
    <s v=""/>
    <n v="0"/>
    <s v=""/>
    <s v="VENTAS NO CONTRIBUYENTES"/>
    <s v=""/>
    <n v="3136.8295359999988"/>
    <n v="0"/>
    <n v="2424.108299999999"/>
    <n v="0"/>
    <s v="-"/>
    <n v="0"/>
    <n v="614.41489999999965"/>
    <s v="-"/>
    <n v="98.306336000000002"/>
    <n v="0"/>
    <s v="-"/>
    <n v="0"/>
    <n v="0"/>
    <s v="-"/>
    <n v="0"/>
  </r>
  <r>
    <s v="278"/>
    <x v="3"/>
    <x v="0"/>
    <s v="001"/>
    <s v="Z1F0000700"/>
    <s v="1807"/>
    <s v="FC"/>
    <s v="50287-50289"/>
    <s v=""/>
    <s v=""/>
    <s v=""/>
    <s v=""/>
    <n v="0"/>
    <s v=""/>
    <s v="VENTAS NO CONTRIBUYENTES"/>
    <s v=""/>
    <n v="242.62320000000003"/>
    <n v="0"/>
    <n v="227.58960000000002"/>
    <n v="0"/>
    <s v="-"/>
    <n v="0"/>
    <n v="12.96"/>
    <s v="-"/>
    <n v="2.0735999999999999"/>
    <n v="0"/>
    <s v="-"/>
    <n v="0"/>
    <n v="0"/>
    <s v="-"/>
    <n v="0"/>
  </r>
  <r>
    <s v="279"/>
    <x v="3"/>
    <x v="0"/>
    <s v="001"/>
    <s v="Z1F0000700"/>
    <s v="1807"/>
    <s v="FC"/>
    <s v="50290"/>
    <s v=""/>
    <s v=""/>
    <s v=""/>
    <s v=""/>
    <n v="0"/>
    <s v=""/>
    <s v="PANADERIA Y PASTELERIA TROPICAL PAN C.A"/>
    <s v="J-50053399-3"/>
    <n v="254.4"/>
    <n v="0"/>
    <n v="254.4"/>
    <n v="0"/>
    <s v="-"/>
    <n v="0"/>
    <n v="0"/>
    <s v="-"/>
    <n v="0"/>
    <n v="0"/>
    <s v="-"/>
    <n v="0"/>
    <n v="0"/>
    <s v="-"/>
    <n v="0"/>
  </r>
  <r>
    <s v="280"/>
    <x v="3"/>
    <x v="0"/>
    <s v="001"/>
    <s v="Z1F0000700"/>
    <s v="1807"/>
    <s v="FC"/>
    <s v="50291-50417"/>
    <s v=""/>
    <s v=""/>
    <s v=""/>
    <s v=""/>
    <n v="0"/>
    <s v=""/>
    <s v="VENTAS NO CONTRIBUYENTES"/>
    <s v=""/>
    <n v="9165.4034479999973"/>
    <n v="0"/>
    <n v="7220.1027500000009"/>
    <n v="0"/>
    <s v="-"/>
    <n v="0"/>
    <n v="1676.9833499999995"/>
    <s v="16"/>
    <n v="268.31734800000004"/>
    <n v="0"/>
    <s v="-"/>
    <n v="0"/>
    <n v="0"/>
    <s v="-"/>
    <n v="0"/>
  </r>
  <r>
    <s v="281"/>
    <x v="3"/>
    <x v="0"/>
    <s v="001"/>
    <s v="Z1B8050149"/>
    <s v="0085"/>
    <s v="FC"/>
    <s v="00002040"/>
    <s v=""/>
    <s v=""/>
    <s v=""/>
    <s v=""/>
    <n v="0"/>
    <s v=""/>
    <s v="VENTAS NO CONTRIBUYENTES"/>
    <s v=""/>
    <n v="22.03"/>
    <n v="0"/>
    <n v="22.03"/>
    <n v="0"/>
    <s v="-"/>
    <n v="0"/>
    <n v="0"/>
    <s v="-"/>
    <n v="0"/>
    <n v="0"/>
    <s v="-"/>
    <n v="0"/>
    <n v="0"/>
    <s v="-"/>
    <n v="0"/>
  </r>
  <r>
    <s v="282"/>
    <x v="3"/>
    <x v="0"/>
    <s v="001"/>
    <s v="Z700004030"/>
    <s v="0342"/>
    <s v="FC"/>
    <s v="00004731-00004799"/>
    <s v=""/>
    <s v=""/>
    <s v=""/>
    <s v=""/>
    <n v="0"/>
    <s v=""/>
    <s v="VENTAS NO CONTRIBUYENTES"/>
    <s v=""/>
    <n v="1241.5059999999999"/>
    <n v="0"/>
    <n v="1094.3599999999999"/>
    <n v="0"/>
    <s v="-"/>
    <n v="0"/>
    <n v="126.85"/>
    <s v="-"/>
    <n v="20.295999999999999"/>
    <n v="0"/>
    <s v="-"/>
    <n v="0"/>
    <n v="0"/>
    <s v="-"/>
    <n v="0"/>
  </r>
  <r>
    <s v="283"/>
    <x v="3"/>
    <x v="1"/>
    <s v="002"/>
    <s v="Z1F0017966"/>
    <s v="0718-0718"/>
    <s v="FC"/>
    <s v="00029937-00029974"/>
    <s v=""/>
    <s v=""/>
    <s v=""/>
    <s v=""/>
    <n v="0"/>
    <s v=""/>
    <s v="VENTAS NO CONTRIBUYENTES"/>
    <s v=""/>
    <n v="1591.8299459999998"/>
    <n v="0"/>
    <n v="1260.4346500000001"/>
    <n v="0"/>
    <s v="-"/>
    <n v="0"/>
    <n v="285.68560000000002"/>
    <s v="16"/>
    <n v="45.709695999999994"/>
    <n v="0"/>
    <s v="-"/>
    <n v="0"/>
    <n v="0"/>
    <s v="-"/>
    <n v="0"/>
  </r>
  <r>
    <s v="284"/>
    <x v="3"/>
    <x v="1"/>
    <s v="002"/>
    <s v="Z1F0017966"/>
    <s v="0718"/>
    <s v="FC"/>
    <s v="00029975"/>
    <s v=""/>
    <s v=""/>
    <s v=""/>
    <s v=""/>
    <n v="0"/>
    <s v=""/>
    <s v="JESUS NAVA"/>
    <s v="V401726011"/>
    <n v="6.8788"/>
    <n v="0"/>
    <n v="0"/>
    <n v="5.93"/>
    <s v="16"/>
    <n v="0.94879999999999998"/>
    <n v="0"/>
    <s v="-"/>
    <n v="0"/>
    <n v="0"/>
    <s v="-"/>
    <n v="0"/>
    <n v="0"/>
    <s v="-"/>
    <n v="0"/>
  </r>
  <r>
    <s v="285"/>
    <x v="3"/>
    <x v="1"/>
    <s v="002"/>
    <s v="Z1F0017966"/>
    <s v="0718-0718"/>
    <s v="FC"/>
    <s v="00029976-00029999"/>
    <s v=""/>
    <s v=""/>
    <s v=""/>
    <s v=""/>
    <n v="0"/>
    <s v=""/>
    <s v="VENTAS NO CONTRIBUYENTES"/>
    <s v=""/>
    <n v="1799.7442979999998"/>
    <n v="0"/>
    <n v="1171.8301499999998"/>
    <n v="0"/>
    <s v="-"/>
    <n v="0"/>
    <n v="541.30529999999999"/>
    <s v="16"/>
    <n v="86.608847999999995"/>
    <n v="0"/>
    <s v="-"/>
    <n v="0"/>
    <n v="0"/>
    <s v="-"/>
    <n v="0"/>
  </r>
  <r>
    <s v="286"/>
    <x v="3"/>
    <x v="1"/>
    <s v="002"/>
    <s v="Z1F0017966"/>
    <s v="0718"/>
    <s v="FC"/>
    <s v="00030000"/>
    <s v=""/>
    <s v=""/>
    <s v=""/>
    <s v=""/>
    <n v="0"/>
    <s v=""/>
    <s v="CORPORACION LENOTRE"/>
    <s v="J317391004"/>
    <n v="15.766"/>
    <n v="0"/>
    <n v="10.14"/>
    <n v="4.8499999999999996"/>
    <s v="16"/>
    <n v="0.77600000000000002"/>
    <n v="0"/>
    <s v="-"/>
    <n v="0"/>
    <n v="0"/>
    <s v="-"/>
    <n v="0"/>
    <n v="0"/>
    <s v="-"/>
    <n v="0"/>
  </r>
  <r>
    <s v="287"/>
    <x v="3"/>
    <x v="1"/>
    <s v="002"/>
    <s v="Z1F0017966"/>
    <s v="0718-0718"/>
    <s v="FC"/>
    <s v="00030001-00030019"/>
    <s v=""/>
    <s v=""/>
    <s v=""/>
    <s v=""/>
    <n v="0"/>
    <s v=""/>
    <s v="VENTAS NO CONTRIBUYENTES"/>
    <s v=""/>
    <n v="1481.0811939999999"/>
    <n v="0"/>
    <n v="1014.3665500000001"/>
    <n v="0"/>
    <s v="-"/>
    <n v="0"/>
    <n v="402.34019999999998"/>
    <s v="-"/>
    <n v="64.374443999999997"/>
    <n v="0"/>
    <s v="-"/>
    <n v="0"/>
    <n v="0"/>
    <s v="-"/>
    <n v="0"/>
  </r>
  <r>
    <s v="288"/>
    <x v="3"/>
    <x v="2"/>
    <s v="002"/>
    <s v="Z7C7008340"/>
    <s v="0153-0153"/>
    <s v="FC"/>
    <s v="00021080-00021100"/>
    <s v=""/>
    <s v=""/>
    <s v=""/>
    <s v=""/>
    <n v="0"/>
    <s v=""/>
    <s v="VENTAS NO CONTRIBUYENTES"/>
    <s v=""/>
    <n v="527.53183400000012"/>
    <n v="0"/>
    <n v="418.14105000000012"/>
    <n v="0"/>
    <s v="-"/>
    <n v="0"/>
    <n v="94.302399999999992"/>
    <s v="-"/>
    <n v="15.088384"/>
    <n v="0"/>
    <s v="-"/>
    <n v="0"/>
    <n v="0"/>
    <s v="-"/>
    <n v="0"/>
  </r>
  <r>
    <s v="289"/>
    <x v="3"/>
    <x v="2"/>
    <s v="002"/>
    <s v="Z7C7008340"/>
    <s v="0153"/>
    <s v="FC"/>
    <s v="00021101"/>
    <s v=""/>
    <s v=""/>
    <s v=""/>
    <s v=""/>
    <n v="0"/>
    <s v=""/>
    <s v="MARIA"/>
    <s v="V132339780"/>
    <n v="73.183700000000002"/>
    <n v="0"/>
    <n v="60.203299999999999"/>
    <n v="11.19"/>
    <s v="16"/>
    <n v="1.7904"/>
    <n v="0"/>
    <s v="-"/>
    <n v="0"/>
    <n v="0"/>
    <s v="-"/>
    <n v="0"/>
    <n v="0"/>
    <s v="-"/>
    <n v="0"/>
  </r>
  <r>
    <s v="290"/>
    <x v="3"/>
    <x v="2"/>
    <s v="002"/>
    <s v="Z7C7008340"/>
    <s v="0153-0153"/>
    <s v="FC"/>
    <s v="00021102-00021217"/>
    <s v=""/>
    <s v=""/>
    <s v=""/>
    <s v=""/>
    <n v="0"/>
    <s v=""/>
    <s v="VENTAS NO CONTRIBUYENTES"/>
    <s v=""/>
    <n v="3937.6969539999977"/>
    <n v="0"/>
    <n v="3178.8750999999975"/>
    <n v="0"/>
    <s v="-"/>
    <n v="0"/>
    <n v="654.15674999999987"/>
    <s v="16"/>
    <n v="104.665104"/>
    <n v="0"/>
    <s v="-"/>
    <n v="0"/>
    <n v="0"/>
    <s v="-"/>
    <n v="0"/>
  </r>
  <r>
    <s v="291"/>
    <x v="3"/>
    <x v="2"/>
    <s v="002"/>
    <s v="Z7C7008340"/>
    <s v="0153"/>
    <s v="FC"/>
    <s v="00021218"/>
    <s v=""/>
    <s v=""/>
    <s v=""/>
    <s v=""/>
    <n v="0"/>
    <s v=""/>
    <s v="CORPORACION BELT C.A"/>
    <s v="J412644750"/>
    <n v="54.939954"/>
    <n v="0"/>
    <n v="24.316650000000003"/>
    <n v="26.3994"/>
    <s v="16"/>
    <n v="4.2239040000000001"/>
    <n v="0"/>
    <s v="-"/>
    <n v="0"/>
    <n v="0"/>
    <s v="-"/>
    <n v="0"/>
    <n v="0"/>
    <s v="-"/>
    <n v="0"/>
  </r>
  <r>
    <s v="292"/>
    <x v="3"/>
    <x v="2"/>
    <s v="002"/>
    <s v="Z7C7008340"/>
    <s v="0153-0153"/>
    <s v="FC"/>
    <s v="00021219-00021227"/>
    <s v=""/>
    <s v=""/>
    <s v=""/>
    <s v=""/>
    <n v="0"/>
    <s v=""/>
    <s v="VENTAS NO CONTRIBUYENTES"/>
    <s v=""/>
    <n v="157.31279999999998"/>
    <n v="0"/>
    <n v="132.6164"/>
    <n v="0"/>
    <s v="-"/>
    <n v="0"/>
    <n v="21.29"/>
    <s v="-"/>
    <n v="3.4064000000000001"/>
    <n v="0"/>
    <s v="-"/>
    <n v="0"/>
    <n v="0"/>
    <s v="-"/>
    <n v="0"/>
  </r>
  <r>
    <s v="293"/>
    <x v="3"/>
    <x v="0"/>
    <s v="002"/>
    <s v="Z1B8050002"/>
    <s v="0145"/>
    <s v="FC"/>
    <s v="00011221-00011328"/>
    <s v=""/>
    <s v=""/>
    <s v=""/>
    <s v=""/>
    <n v="0"/>
    <s v=""/>
    <s v="VENTAS NO CONTRIBUYENTES"/>
    <s v=""/>
    <n v="9589.0997920000027"/>
    <n v="0"/>
    <n v="7527.824300000002"/>
    <n v="0"/>
    <s v="-"/>
    <n v="0"/>
    <n v="1776.9614999999999"/>
    <s v="-"/>
    <n v="284.31399199999998"/>
    <n v="0"/>
    <s v="-"/>
    <n v="0"/>
    <n v="0"/>
    <s v="-"/>
    <n v="0"/>
  </r>
  <r>
    <s v="294"/>
    <x v="3"/>
    <x v="0"/>
    <s v="002"/>
    <s v="Z1B8050002"/>
    <s v="0145"/>
    <s v="NC"/>
    <s v=""/>
    <s v="00000035"/>
    <s v=""/>
    <s v="00011264"/>
    <s v="5/2/2022"/>
    <n v="59.38"/>
    <s v="VEN"/>
    <s v="JUAN BRACHO"/>
    <s v="V20362049"/>
    <n v="-11.78"/>
    <n v="0"/>
    <n v="-11.78"/>
    <n v="0"/>
    <s v="-"/>
    <n v="0"/>
    <n v="0"/>
    <s v="-"/>
    <n v="0"/>
    <n v="0"/>
    <s v="-"/>
    <n v="0"/>
    <n v="0"/>
    <s v="-"/>
    <n v="0"/>
  </r>
  <r>
    <s v="295"/>
    <x v="3"/>
    <x v="3"/>
    <s v="002"/>
    <s v="Z1F0008858"/>
    <s v="1171-1171"/>
    <s v="FC"/>
    <s v="00158530-00158731"/>
    <s v=""/>
    <s v=""/>
    <s v=""/>
    <s v=""/>
    <n v="0"/>
    <s v=""/>
    <s v="VENTAS NO CONTRIBUYENTES"/>
    <s v=""/>
    <n v="3619.4062499999995"/>
    <n v="0"/>
    <n v="3300.1913999999988"/>
    <n v="0"/>
    <s v="-"/>
    <n v="0"/>
    <n v="275.18515000000008"/>
    <s v="-"/>
    <n v="44.029699999999998"/>
    <n v="0"/>
    <s v="-"/>
    <n v="0"/>
    <n v="0"/>
    <s v="-"/>
    <n v="0"/>
  </r>
  <r>
    <s v="296"/>
    <x v="3"/>
    <x v="3"/>
    <s v="002"/>
    <s v="Z1F0008858"/>
    <s v="1171"/>
    <s v="NC"/>
    <s v=""/>
    <s v="00000192"/>
    <s v=""/>
    <s v="00158530"/>
    <s v="5/2/2022"/>
    <n v="2.17"/>
    <s v="VEN"/>
    <s v="LUIS"/>
    <s v="V12386164 "/>
    <n v="-2.17"/>
    <n v="0"/>
    <n v="-2.17"/>
    <n v="0"/>
    <s v="-"/>
    <n v="0"/>
    <n v="0"/>
    <s v="-"/>
    <n v="0"/>
    <n v="0"/>
    <s v="-"/>
    <n v="0"/>
    <n v="0"/>
    <s v="-"/>
    <n v="0"/>
  </r>
  <r>
    <s v="297"/>
    <x v="3"/>
    <x v="3"/>
    <s v="002"/>
    <s v="Z1F0008858"/>
    <s v="1171"/>
    <s v="NC"/>
    <s v=""/>
    <s v="00000193"/>
    <s v=""/>
    <s v="00158721"/>
    <s v="5/2/2022"/>
    <n v="118.2"/>
    <s v="VEN"/>
    <s v="RADA MARIA"/>
    <s v="V16590155 "/>
    <n v="-2.72"/>
    <n v="0"/>
    <n v="-2.72"/>
    <n v="0"/>
    <s v="-"/>
    <n v="0"/>
    <n v="0"/>
    <s v="-"/>
    <n v="0"/>
    <n v="0"/>
    <s v="-"/>
    <n v="0"/>
    <n v="0"/>
    <s v="-"/>
    <n v="0"/>
  </r>
  <r>
    <s v="298"/>
    <x v="3"/>
    <x v="1"/>
    <s v="003"/>
    <s v="Z1F0017848"/>
    <s v="0707-0707"/>
    <s v="FC"/>
    <s v="00039388-00039389"/>
    <s v=""/>
    <s v=""/>
    <s v=""/>
    <s v=""/>
    <n v="0"/>
    <s v=""/>
    <s v="VENTAS NO CONTRIBUYENTES"/>
    <s v=""/>
    <n v="5.5680000000000005"/>
    <n v="0"/>
    <n v="0"/>
    <n v="0"/>
    <s v="-"/>
    <n v="0"/>
    <n v="4.8"/>
    <s v="16"/>
    <n v="0.76800000000000002"/>
    <n v="0"/>
    <s v="-"/>
    <n v="0"/>
    <n v="0"/>
    <s v="-"/>
    <n v="0"/>
  </r>
  <r>
    <s v="299"/>
    <x v="3"/>
    <x v="1"/>
    <s v="003"/>
    <s v="Z1F0017848"/>
    <s v="0707"/>
    <s v="FC"/>
    <s v="00039390"/>
    <s v=""/>
    <s v=""/>
    <s v=""/>
    <s v=""/>
    <n v="0"/>
    <s v=""/>
    <s v="TEGNOLOGIA MICRO.OPENSOFT CA"/>
    <s v="J401829015"/>
    <n v="248.01611600000001"/>
    <n v="0"/>
    <n v="167.80779999999999"/>
    <n v="69.145099999999999"/>
    <s v="16"/>
    <n v="11.063216000000001"/>
    <n v="0"/>
    <s v="-"/>
    <n v="0"/>
    <n v="0"/>
    <s v="-"/>
    <n v="0"/>
    <n v="0"/>
    <s v="-"/>
    <n v="0"/>
  </r>
  <r>
    <s v="300"/>
    <x v="3"/>
    <x v="1"/>
    <s v="003"/>
    <s v="Z1F0017848"/>
    <s v="0707-0707"/>
    <s v="FC"/>
    <s v="00039391-00039457"/>
    <s v=""/>
    <s v=""/>
    <s v=""/>
    <s v=""/>
    <n v="0"/>
    <s v=""/>
    <s v="VENTAS NO CONTRIBUYENTES"/>
    <s v=""/>
    <n v="4340.0133400000013"/>
    <n v="0"/>
    <n v="2910.5015500000009"/>
    <n v="0"/>
    <s v="-"/>
    <n v="0"/>
    <n v="1232.3377499999999"/>
    <s v="16"/>
    <n v="197.17403999999999"/>
    <n v="0"/>
    <s v="-"/>
    <n v="0"/>
    <n v="0"/>
    <s v="-"/>
    <n v="0"/>
  </r>
  <r>
    <s v="301"/>
    <x v="3"/>
    <x v="2"/>
    <s v="003"/>
    <s v="Z7C7008438"/>
    <s v="0153-0153"/>
    <s v="FC"/>
    <s v="00020055-00020218"/>
    <s v=""/>
    <s v=""/>
    <s v=""/>
    <s v=""/>
    <n v="0"/>
    <s v=""/>
    <s v="VENTAS NO CONTRIBUYENTES"/>
    <s v=""/>
    <n v="3847.4283680000017"/>
    <n v="0"/>
    <n v="2903.8686500000017"/>
    <n v="0"/>
    <s v="-"/>
    <n v="0"/>
    <n v="813.41354999999976"/>
    <s v="-"/>
    <n v="130.14616799999999"/>
    <n v="0"/>
    <s v="-"/>
    <n v="0"/>
    <n v="0"/>
    <s v="-"/>
    <n v="0"/>
  </r>
  <r>
    <s v="302"/>
    <x v="3"/>
    <x v="0"/>
    <s v="003"/>
    <s v="Z1B8051199"/>
    <s v="0226"/>
    <s v="FC"/>
    <s v="00021778-00021808"/>
    <s v=""/>
    <s v=""/>
    <s v=""/>
    <s v=""/>
    <n v="0"/>
    <s v=""/>
    <s v="VENTAS NO CONTRIBUYENTES"/>
    <s v=""/>
    <n v="2917.0691440000001"/>
    <n v="0"/>
    <n v="2358.0299"/>
    <n v="0"/>
    <s v="-"/>
    <n v="0"/>
    <n v="481.93040000000002"/>
    <s v="-"/>
    <n v="77.108843999999991"/>
    <n v="0"/>
    <s v="-"/>
    <n v="0"/>
    <n v="0"/>
    <s v="-"/>
    <n v="0"/>
  </r>
  <r>
    <s v="303"/>
    <x v="3"/>
    <x v="0"/>
    <s v="003"/>
    <s v="Z1B8051199"/>
    <s v="0226"/>
    <s v="FC"/>
    <s v="00021809"/>
    <s v=""/>
    <s v=""/>
    <s v=""/>
    <s v=""/>
    <n v="0"/>
    <s v=""/>
    <s v="LUIS URDANETA"/>
    <s v="V129095884"/>
    <n v="40.270000000000003"/>
    <n v="0"/>
    <n v="40.270000000000003"/>
    <n v="0"/>
    <s v="-"/>
    <n v="0"/>
    <n v="0"/>
    <s v="-"/>
    <n v="0"/>
    <n v="0"/>
    <s v="-"/>
    <n v="0"/>
    <n v="0"/>
    <s v="-"/>
    <n v="0"/>
  </r>
  <r>
    <s v="304"/>
    <x v="3"/>
    <x v="0"/>
    <s v="003"/>
    <s v="Z1B8051199"/>
    <s v="0226"/>
    <s v="FC"/>
    <s v="00021810-00021897"/>
    <s v=""/>
    <s v=""/>
    <s v=""/>
    <s v=""/>
    <n v="0"/>
    <s v=""/>
    <s v="VENTAS NO CONTRIBUYENTES"/>
    <s v=""/>
    <n v="5623.9925899999998"/>
    <n v="0"/>
    <n v="4386.5036499999987"/>
    <n v="0"/>
    <s v="-"/>
    <n v="0"/>
    <n v="1066.8008000000002"/>
    <s v="16"/>
    <n v="170.68814000000003"/>
    <n v="0"/>
    <s v="-"/>
    <n v="0"/>
    <n v="0"/>
    <s v="-"/>
    <n v="0"/>
  </r>
  <r>
    <s v="305"/>
    <x v="3"/>
    <x v="3"/>
    <s v="003"/>
    <s v="Z1F0008965"/>
    <s v="1155-1155"/>
    <s v="FC"/>
    <s v="00151290-00151419"/>
    <s v=""/>
    <s v=""/>
    <s v=""/>
    <s v=""/>
    <n v="0"/>
    <s v=""/>
    <s v="VENTAS NO CONTRIBUYENTES"/>
    <s v=""/>
    <n v="2365.1854499999995"/>
    <n v="0"/>
    <n v="2199.1994500000005"/>
    <n v="0"/>
    <s v="-"/>
    <n v="0"/>
    <n v="143.09139999999999"/>
    <s v="16"/>
    <n v="22.894600000000008"/>
    <n v="0"/>
    <s v="-"/>
    <n v="0"/>
    <n v="0"/>
    <s v="-"/>
    <n v="0"/>
  </r>
  <r>
    <s v="306"/>
    <x v="3"/>
    <x v="3"/>
    <s v="003"/>
    <s v="Z1F0008965"/>
    <s v="1155"/>
    <s v="FC"/>
    <s v="00151420"/>
    <s v=""/>
    <s v=""/>
    <s v=""/>
    <s v=""/>
    <n v="0"/>
    <s v=""/>
    <s v="PORTU HAMBURGUER"/>
    <s v="J-405245379"/>
    <n v="42.4"/>
    <n v="0"/>
    <n v="42.4"/>
    <n v="0"/>
    <s v="-"/>
    <n v="0"/>
    <n v="0"/>
    <s v="-"/>
    <n v="0"/>
    <n v="0"/>
    <s v="-"/>
    <n v="0"/>
    <n v="0"/>
    <s v="-"/>
    <n v="0"/>
  </r>
  <r>
    <s v="307"/>
    <x v="3"/>
    <x v="3"/>
    <s v="003"/>
    <s v="Z1F0008965"/>
    <s v="1155-1155"/>
    <s v="FC"/>
    <s v="00151421-00151442"/>
    <s v=""/>
    <s v=""/>
    <s v=""/>
    <s v=""/>
    <n v="0"/>
    <s v=""/>
    <s v="VENTAS NO CONTRIBUYENTES"/>
    <s v=""/>
    <n v="446.72449999999998"/>
    <n v="0"/>
    <n v="328.63099999999997"/>
    <n v="0"/>
    <s v="-"/>
    <n v="0"/>
    <n v="101.80470000000001"/>
    <s v="-"/>
    <n v="16.288800000000002"/>
    <n v="0"/>
    <s v="-"/>
    <n v="0"/>
    <n v="0"/>
    <s v="-"/>
    <n v="0"/>
  </r>
  <r>
    <s v="308"/>
    <x v="3"/>
    <x v="1"/>
    <s v="004"/>
    <s v="Z1F0017963"/>
    <s v="0718-0718"/>
    <s v="FC"/>
    <s v="00029332-00029342"/>
    <s v=""/>
    <s v=""/>
    <s v=""/>
    <s v=""/>
    <n v="0"/>
    <s v=""/>
    <s v="VENTAS NO CONTRIBUYENTES"/>
    <s v=""/>
    <n v="389.32103799999993"/>
    <n v="0"/>
    <n v="308.71634999999992"/>
    <n v="0"/>
    <s v="-"/>
    <n v="0"/>
    <n v="69.486800000000002"/>
    <s v="-"/>
    <n v="11.117888000000001"/>
    <n v="0"/>
    <s v="-"/>
    <n v="0"/>
    <n v="0"/>
    <s v="-"/>
    <n v="0"/>
  </r>
  <r>
    <s v="309"/>
    <x v="3"/>
    <x v="1"/>
    <s v="004"/>
    <s v="Z1F0017963"/>
    <s v="0718"/>
    <s v="FC"/>
    <s v="00029343"/>
    <s v=""/>
    <s v=""/>
    <s v=""/>
    <s v=""/>
    <n v="0"/>
    <s v=""/>
    <s v="TONO WELLS"/>
    <s v="J411397326"/>
    <n v="71.48"/>
    <n v="0"/>
    <n v="71.48"/>
    <n v="0"/>
    <s v="-"/>
    <n v="0"/>
    <n v="0"/>
    <s v="-"/>
    <n v="0"/>
    <n v="0"/>
    <s v="-"/>
    <n v="0"/>
    <n v="0"/>
    <s v="-"/>
    <n v="0"/>
  </r>
  <r>
    <s v="310"/>
    <x v="3"/>
    <x v="1"/>
    <s v="004"/>
    <s v="Z1F0017963"/>
    <s v="0718-0718"/>
    <s v="FC"/>
    <s v="00029344-00029374"/>
    <s v=""/>
    <s v=""/>
    <s v=""/>
    <s v=""/>
    <n v="0"/>
    <s v=""/>
    <s v="VENTAS NO CONTRIBUYENTES"/>
    <s v=""/>
    <n v="1412.6071740000002"/>
    <n v="0"/>
    <n v="1180.6461500000003"/>
    <n v="0"/>
    <s v="-"/>
    <n v="0"/>
    <n v="199.96640000000002"/>
    <s v="16"/>
    <n v="31.994623999999998"/>
    <n v="0"/>
    <s v="-"/>
    <n v="0"/>
    <n v="0"/>
    <s v="-"/>
    <n v="0"/>
  </r>
  <r>
    <s v="311"/>
    <x v="3"/>
    <x v="1"/>
    <s v="004"/>
    <s v="Z1F0017963"/>
    <s v="0718"/>
    <s v="FC"/>
    <s v="00029375"/>
    <s v=""/>
    <s v=""/>
    <s v=""/>
    <s v=""/>
    <n v="0"/>
    <s v=""/>
    <s v="AUTOSERVICIOS CRISS"/>
    <s v="J294282792"/>
    <n v="20.9148"/>
    <n v="0"/>
    <n v="0"/>
    <n v="18.03"/>
    <s v="16"/>
    <n v="2.8847999999999998"/>
    <n v="0"/>
    <s v="-"/>
    <n v="0"/>
    <n v="0"/>
    <s v="-"/>
    <n v="0"/>
    <n v="0"/>
    <s v="-"/>
    <n v="0"/>
  </r>
  <r>
    <s v="312"/>
    <x v="3"/>
    <x v="1"/>
    <s v="004"/>
    <s v="Z1F0017963"/>
    <s v="0718-0718"/>
    <s v="FC"/>
    <s v="00029376-00029390"/>
    <s v=""/>
    <s v=""/>
    <s v=""/>
    <s v=""/>
    <n v="0"/>
    <s v=""/>
    <s v="VENTAS NO CONTRIBUYENTES"/>
    <s v=""/>
    <n v="582.28552599999989"/>
    <n v="0"/>
    <n v="433.18655000000001"/>
    <n v="0"/>
    <s v="-"/>
    <n v="0"/>
    <n v="128.53359999999998"/>
    <s v="16"/>
    <n v="20.565376000000001"/>
    <n v="0"/>
    <s v="-"/>
    <n v="0"/>
    <n v="0"/>
    <s v="-"/>
    <n v="0"/>
  </r>
  <r>
    <s v="313"/>
    <x v="3"/>
    <x v="0"/>
    <s v="004"/>
    <s v="Z1B8050937"/>
    <s v="0084"/>
    <s v="FC"/>
    <s v="00007502-00007645"/>
    <s v=""/>
    <s v=""/>
    <s v=""/>
    <s v=""/>
    <n v="0"/>
    <s v=""/>
    <s v="VENTAS NO CONTRIBUYENTES"/>
    <s v=""/>
    <n v="8822.1217480000014"/>
    <n v="0"/>
    <n v="6748.6352499999948"/>
    <n v="0"/>
    <s v="-"/>
    <n v="0"/>
    <n v="1787.4883500000003"/>
    <s v="16"/>
    <n v="285.99814799999996"/>
    <n v="0"/>
    <s v="-"/>
    <n v="0"/>
    <n v="0"/>
    <s v="-"/>
    <n v="0"/>
  </r>
  <r>
    <s v="314"/>
    <x v="3"/>
    <x v="3"/>
    <s v="004"/>
    <s v="Z1B8050578"/>
    <s v="1953-1953"/>
    <s v="FC"/>
    <s v="00173423-00173517"/>
    <s v=""/>
    <s v=""/>
    <s v=""/>
    <s v=""/>
    <n v="0"/>
    <s v=""/>
    <s v="VENTAS NO CONTRIBUYENTES"/>
    <s v=""/>
    <n v="2233.2127"/>
    <n v="0"/>
    <n v="2106.2525499999992"/>
    <n v="0"/>
    <s v="-"/>
    <n v="0"/>
    <n v="109.44845000000002"/>
    <s v="-"/>
    <n v="17.511700000000001"/>
    <n v="0"/>
    <s v="-"/>
    <n v="0"/>
    <n v="0"/>
    <s v="-"/>
    <n v="0"/>
  </r>
  <r>
    <s v="315"/>
    <x v="3"/>
    <x v="1"/>
    <s v="005"/>
    <s v="Z1F0017998"/>
    <s v="0708-0708"/>
    <s v="FC"/>
    <s v="00034025-00034089"/>
    <s v=""/>
    <s v=""/>
    <s v=""/>
    <s v=""/>
    <n v="0"/>
    <s v=""/>
    <s v="VENTAS NO CONTRIBUYENTES"/>
    <s v=""/>
    <n v="4089.8073419999973"/>
    <n v="0"/>
    <n v="2896.4878499999991"/>
    <n v="0"/>
    <s v="-"/>
    <n v="0"/>
    <n v="1028.7237"/>
    <s v="16"/>
    <n v="164.59579200000002"/>
    <n v="0"/>
    <s v="-"/>
    <n v="0"/>
    <n v="0"/>
    <s v="-"/>
    <n v="0"/>
  </r>
  <r>
    <s v="316"/>
    <x v="3"/>
    <x v="1"/>
    <s v="005"/>
    <s v="Z1F0017998"/>
    <s v="0708"/>
    <s v="FC"/>
    <s v="00034090"/>
    <s v=""/>
    <s v=""/>
    <s v=""/>
    <s v=""/>
    <n v="0"/>
    <s v=""/>
    <s v="BODEGON BIELE VITE"/>
    <s v="J410610832"/>
    <n v="449.28"/>
    <n v="0"/>
    <n v="449.28"/>
    <n v="0"/>
    <s v="-"/>
    <n v="0"/>
    <n v="0"/>
    <s v="-"/>
    <n v="0"/>
    <n v="0"/>
    <s v="-"/>
    <n v="0"/>
    <n v="0"/>
    <s v="-"/>
    <n v="0"/>
  </r>
  <r>
    <s v="317"/>
    <x v="3"/>
    <x v="1"/>
    <s v="005"/>
    <s v="Z1F0017998"/>
    <s v="0708-0708"/>
    <s v="FC"/>
    <s v="00034091-00034101"/>
    <s v=""/>
    <s v=""/>
    <s v=""/>
    <s v=""/>
    <n v="0"/>
    <s v=""/>
    <s v="VENTAS NO CONTRIBUYENTES"/>
    <s v=""/>
    <n v="434.76398"/>
    <n v="0"/>
    <n v="328.00279999999998"/>
    <n v="0"/>
    <s v="-"/>
    <n v="0"/>
    <n v="92.035499999999999"/>
    <s v="16"/>
    <n v="14.725679999999999"/>
    <n v="0"/>
    <s v="-"/>
    <n v="0"/>
    <n v="0"/>
    <s v="-"/>
    <n v="0"/>
  </r>
  <r>
    <s v="318"/>
    <x v="3"/>
    <x v="0"/>
    <s v="005"/>
    <s v="Z1B8050363"/>
    <s v="0228"/>
    <s v="FC"/>
    <s v="00024638-00024761"/>
    <s v=""/>
    <s v=""/>
    <s v=""/>
    <s v=""/>
    <n v="0"/>
    <s v=""/>
    <s v="VENTAS NO CONTRIBUYENTES"/>
    <s v=""/>
    <n v="11884.165755999997"/>
    <n v="0"/>
    <n v="9238.2251999999935"/>
    <n v="0"/>
    <s v="-"/>
    <n v="0"/>
    <n v="2280.9832000000006"/>
    <s v="-"/>
    <n v="364.957356"/>
    <n v="0"/>
    <s v="-"/>
    <n v="0"/>
    <n v="0"/>
    <s v="-"/>
    <n v="0"/>
  </r>
  <r>
    <s v="319"/>
    <x v="3"/>
    <x v="0"/>
    <s v="005"/>
    <s v="Z1B8050363"/>
    <s v="0228"/>
    <s v="NC"/>
    <s v=""/>
    <s v="00000063"/>
    <s v=""/>
    <s v="00024743"/>
    <s v="5/2/2022"/>
    <n v="54.85"/>
    <s v="VEN"/>
    <s v="BEIKER HERNANDEZ"/>
    <s v="V16113469"/>
    <n v="-1.3486499999999999"/>
    <n v="0"/>
    <n v="0"/>
    <n v="0"/>
    <s v="-"/>
    <n v="0"/>
    <n v="-1.16265"/>
    <s v="16"/>
    <n v="-0.186"/>
    <n v="0"/>
    <s v="-"/>
    <n v="0"/>
    <n v="0"/>
    <s v="-"/>
    <n v="0"/>
  </r>
  <r>
    <s v="320"/>
    <x v="3"/>
    <x v="1"/>
    <s v="006"/>
    <s v="Z1F0017787"/>
    <s v="0680-0680"/>
    <s v="FC"/>
    <s v="00019286-00019304"/>
    <s v=""/>
    <s v=""/>
    <s v=""/>
    <s v=""/>
    <n v="0"/>
    <s v=""/>
    <s v="VENTAS NO CONTRIBUYENTES"/>
    <s v=""/>
    <n v="961.69906000000003"/>
    <n v="0"/>
    <n v="593.30220000000008"/>
    <n v="0"/>
    <s v="-"/>
    <n v="0"/>
    <n v="317.58350000000002"/>
    <s v="-"/>
    <n v="50.813359999999996"/>
    <n v="0"/>
    <s v="-"/>
    <n v="0"/>
    <n v="0"/>
    <s v="-"/>
    <n v="0"/>
  </r>
  <r>
    <s v="321"/>
    <x v="3"/>
    <x v="0"/>
    <s v="006"/>
    <s v="Z1B8044815"/>
    <s v="0121"/>
    <s v="FC"/>
    <s v="00010109-00010112"/>
    <s v=""/>
    <s v=""/>
    <s v=""/>
    <s v=""/>
    <n v="0"/>
    <s v=""/>
    <s v="VENTAS NO CONTRIBUYENTES"/>
    <s v=""/>
    <n v="108.5127"/>
    <n v="0"/>
    <n v="99.627099999999999"/>
    <n v="0"/>
    <s v="-"/>
    <n v="0"/>
    <n v="7.66"/>
    <s v="-"/>
    <n v="1.2256"/>
    <n v="0"/>
    <s v="-"/>
    <n v="0"/>
    <n v="0"/>
    <s v="-"/>
    <n v="0"/>
  </r>
  <r>
    <s v="322"/>
    <x v="3"/>
    <x v="0"/>
    <s v="006"/>
    <s v="Z1B8044815"/>
    <s v="0121"/>
    <s v="FC"/>
    <s v="00010113"/>
    <s v=""/>
    <s v=""/>
    <s v=""/>
    <s v=""/>
    <n v="0"/>
    <s v=""/>
    <s v="DISTRIBUIDORA MONTOVJ C.A"/>
    <s v="J-40786379-7"/>
    <n v="42.146250000000002"/>
    <n v="0"/>
    <n v="13.4694"/>
    <n v="24.721350000000001"/>
    <s v="16"/>
    <n v="3.9554999999999998"/>
    <n v="0"/>
    <s v="-"/>
    <n v="0"/>
    <n v="0"/>
    <s v="-"/>
    <n v="0"/>
    <n v="0"/>
    <s v="-"/>
    <n v="0"/>
  </r>
  <r>
    <s v="323"/>
    <x v="3"/>
    <x v="0"/>
    <s v="006"/>
    <s v="Z1B8044815"/>
    <s v="0121"/>
    <s v="FC"/>
    <s v="00010114-00010197"/>
    <s v=""/>
    <s v=""/>
    <s v=""/>
    <s v=""/>
    <n v="0"/>
    <s v=""/>
    <s v="VENTAS NO CONTRIBUYENTES"/>
    <s v=""/>
    <n v="6911.6018000000022"/>
    <n v="0"/>
    <n v="5433.6851500000012"/>
    <n v="0"/>
    <s v="-"/>
    <n v="0"/>
    <n v="1274.0662499999994"/>
    <s v="16"/>
    <n v="203.85039999999998"/>
    <n v="0"/>
    <s v="-"/>
    <n v="0"/>
    <n v="0"/>
    <s v="-"/>
    <n v="0"/>
  </r>
  <r>
    <s v="324"/>
    <x v="3"/>
    <x v="0"/>
    <s v="006"/>
    <s v="Z1B8044815"/>
    <s v="0121"/>
    <s v="FC"/>
    <s v="00010198"/>
    <s v=""/>
    <s v=""/>
    <s v=""/>
    <s v=""/>
    <n v="0"/>
    <s v=""/>
    <s v="MANTENIMIENTO ARFERCA"/>
    <s v="J410735279"/>
    <n v="368.0335"/>
    <n v="0"/>
    <n v="332.9203"/>
    <n v="30.27"/>
    <s v="16"/>
    <n v="4.8432000000000004"/>
    <n v="0"/>
    <s v="-"/>
    <n v="0"/>
    <n v="0"/>
    <s v="-"/>
    <n v="0"/>
    <n v="0"/>
    <s v="-"/>
    <n v="0"/>
  </r>
  <r>
    <s v="325"/>
    <x v="3"/>
    <x v="0"/>
    <s v="006"/>
    <s v="Z1B8044815"/>
    <s v="0121"/>
    <s v="FC"/>
    <s v="00010199-00010220"/>
    <s v=""/>
    <s v=""/>
    <s v=""/>
    <s v=""/>
    <n v="0"/>
    <s v=""/>
    <s v="VENTAS NO CONTRIBUYENTES"/>
    <s v=""/>
    <n v="904.37020000000007"/>
    <n v="0"/>
    <n v="693.40569999999991"/>
    <n v="0"/>
    <s v="-"/>
    <n v="0"/>
    <n v="181.86590000000001"/>
    <s v="16"/>
    <n v="29.098600000000001"/>
    <n v="0"/>
    <s v="-"/>
    <n v="0"/>
    <n v="0"/>
    <s v="-"/>
    <n v="0"/>
  </r>
  <r>
    <s v="326"/>
    <x v="3"/>
    <x v="0"/>
    <s v="007"/>
    <s v="Z1B8050013"/>
    <s v="0157"/>
    <s v="FC"/>
    <s v="00011919-00012020"/>
    <s v=""/>
    <s v=""/>
    <s v=""/>
    <s v=""/>
    <n v="0"/>
    <s v=""/>
    <s v="VENTAS NO CONTRIBUYENTES"/>
    <s v=""/>
    <n v="9068.6227360000066"/>
    <n v="0"/>
    <n v="6814.7129499999974"/>
    <n v="0"/>
    <s v="-"/>
    <n v="0"/>
    <n v="1943.0255500000007"/>
    <s v="-"/>
    <n v="310.88423599999999"/>
    <n v="0"/>
    <s v="-"/>
    <n v="0"/>
    <n v="0"/>
    <s v="-"/>
    <n v="0"/>
  </r>
  <r>
    <s v="327"/>
    <x v="3"/>
    <x v="1"/>
    <s v="008"/>
    <s v="Z1F0017970"/>
    <s v="0340-0340"/>
    <s v="FC"/>
    <s v="00004417-00004431"/>
    <s v=""/>
    <s v=""/>
    <s v=""/>
    <s v=""/>
    <n v="0"/>
    <s v=""/>
    <s v="VENTAS NO CONTRIBUYENTES"/>
    <s v=""/>
    <n v="273.74560000000002"/>
    <n v="0"/>
    <n v="11.690000000000026"/>
    <n v="0"/>
    <s v="-"/>
    <n v="0"/>
    <n v="225.91"/>
    <s v="16"/>
    <n v="36.145600000000002"/>
    <n v="0"/>
    <s v="-"/>
    <n v="0"/>
    <n v="0"/>
    <s v="-"/>
    <n v="0"/>
  </r>
  <r>
    <s v="328"/>
    <x v="3"/>
    <x v="0"/>
    <s v="008"/>
    <s v="Z1B8050003"/>
    <s v="0091"/>
    <s v="FC"/>
    <s v="00006393-00006446"/>
    <s v=""/>
    <s v=""/>
    <s v=""/>
    <s v=""/>
    <n v="0"/>
    <s v=""/>
    <s v="VENTAS NO CONTRIBUYENTES"/>
    <s v=""/>
    <n v="4274.9762419999997"/>
    <n v="0"/>
    <n v="3278.4019999999991"/>
    <n v="0"/>
    <s v="-"/>
    <n v="0"/>
    <n v="859.11575000000005"/>
    <s v="16"/>
    <n v="137.45849200000001"/>
    <n v="0"/>
    <s v="-"/>
    <n v="0"/>
    <n v="0"/>
    <s v="-"/>
    <n v="0"/>
  </r>
  <r>
    <s v="329"/>
    <x v="3"/>
    <x v="0"/>
    <s v="008"/>
    <s v="Z1B8050003"/>
    <s v="0091"/>
    <s v="FC"/>
    <s v="00006447"/>
    <s v=""/>
    <s v=""/>
    <s v=""/>
    <s v=""/>
    <n v="0"/>
    <s v=""/>
    <s v="INVERSIONES8266"/>
    <s v="J406866148"/>
    <n v="231.3664"/>
    <n v="0"/>
    <n v="207.83"/>
    <n v="20.29"/>
    <s v="16"/>
    <n v="3.2464"/>
    <n v="0"/>
    <s v="-"/>
    <n v="0"/>
    <n v="0"/>
    <s v="-"/>
    <n v="0"/>
    <n v="0"/>
    <s v="-"/>
    <n v="0"/>
  </r>
  <r>
    <s v="330"/>
    <x v="3"/>
    <x v="0"/>
    <s v="008"/>
    <s v="Z1B8050003"/>
    <s v="0091"/>
    <s v="FC"/>
    <s v="00006448-00006495"/>
    <s v=""/>
    <s v=""/>
    <s v=""/>
    <s v=""/>
    <n v="0"/>
    <s v=""/>
    <s v="VENTAS NO CONTRIBUYENTES"/>
    <s v=""/>
    <n v="2782.907204000001"/>
    <n v="0"/>
    <n v="2082.1069500000012"/>
    <n v="0"/>
    <s v="-"/>
    <n v="0"/>
    <n v="604.13815"/>
    <s v="-"/>
    <n v="96.662103999999999"/>
    <n v="0"/>
    <s v="-"/>
    <n v="0"/>
    <n v="0"/>
    <s v="-"/>
    <n v="0"/>
  </r>
  <r>
    <s v="331"/>
    <x v="3"/>
    <x v="0"/>
    <s v="009"/>
    <s v="Z1B8014458"/>
    <s v="0118"/>
    <s v="FC"/>
    <s v="00006668-00006714"/>
    <s v=""/>
    <s v=""/>
    <s v=""/>
    <s v=""/>
    <n v="0"/>
    <s v=""/>
    <s v="VENTAS NO CONTRIBUYENTES"/>
    <s v=""/>
    <n v="3904.4646220000009"/>
    <n v="0"/>
    <n v="3116.2267000000011"/>
    <n v="0"/>
    <s v="-"/>
    <n v="0"/>
    <n v="679.5154500000001"/>
    <s v="16"/>
    <n v="108.72247200000001"/>
    <n v="0"/>
    <s v="-"/>
    <n v="0"/>
    <n v="0"/>
    <s v="-"/>
    <n v="0"/>
  </r>
  <r>
    <s v="332"/>
    <x v="3"/>
    <x v="0"/>
    <s v="010"/>
    <s v="Z1F0000341"/>
    <s v="1605"/>
    <s v="FC"/>
    <s v="92499-92563"/>
    <s v=""/>
    <s v=""/>
    <s v=""/>
    <s v=""/>
    <n v="0"/>
    <s v=""/>
    <s v="VENTAS NO CONTRIBUYENTES"/>
    <s v=""/>
    <n v="6311.7184259999995"/>
    <n v="0"/>
    <n v="4986.5793499999991"/>
    <n v="0"/>
    <s v="-"/>
    <n v="0"/>
    <n v="1142.3613000000005"/>
    <s v="-"/>
    <n v="182.77777599999996"/>
    <n v="0"/>
    <s v="-"/>
    <n v="0"/>
    <n v="0"/>
    <s v="-"/>
    <n v="0"/>
  </r>
  <r>
    <s v="333"/>
    <x v="3"/>
    <x v="0"/>
    <s v="011"/>
    <s v="Z1F0004616"/>
    <s v="1043-1043"/>
    <s v="FC"/>
    <s v="00142617-00142627"/>
    <s v=""/>
    <s v=""/>
    <s v=""/>
    <s v=""/>
    <n v="0"/>
    <s v=""/>
    <s v="VENTAS NO CONTRIBUYENTES"/>
    <s v=""/>
    <n v="272.5025"/>
    <n v="0"/>
    <n v="254.91689999999997"/>
    <n v="0"/>
    <s v="-"/>
    <n v="0"/>
    <n v="15.16"/>
    <s v="16"/>
    <n v="2.4255999999999998"/>
    <n v="0"/>
    <s v="-"/>
    <n v="0"/>
    <n v="0"/>
    <s v="-"/>
    <n v="0"/>
  </r>
  <r>
    <s v="334"/>
    <x v="3"/>
    <x v="0"/>
    <s v="011"/>
    <s v="Z1F0004616"/>
    <s v="1043"/>
    <s v="FC"/>
    <s v="00142628"/>
    <s v=""/>
    <s v=""/>
    <s v=""/>
    <s v=""/>
    <n v="0"/>
    <s v=""/>
    <s v="INVERSIONES PETERSBURGO"/>
    <s v="J-411632465"/>
    <n v="21.2"/>
    <n v="0"/>
    <n v="21.2"/>
    <n v="0"/>
    <s v="-"/>
    <n v="0"/>
    <n v="0"/>
    <s v="-"/>
    <n v="0"/>
    <n v="0"/>
    <s v="-"/>
    <n v="0"/>
    <n v="0"/>
    <s v="-"/>
    <n v="0"/>
  </r>
  <r>
    <s v="335"/>
    <x v="3"/>
    <x v="0"/>
    <s v="011"/>
    <s v="Z1F0004616"/>
    <s v="1043-1043"/>
    <s v="FC"/>
    <s v="00142629-00142808"/>
    <s v=""/>
    <s v=""/>
    <s v=""/>
    <s v=""/>
    <n v="0"/>
    <s v=""/>
    <s v="VENTAS NO CONTRIBUYENTES"/>
    <s v=""/>
    <n v="3075.5576000000024"/>
    <n v="0"/>
    <n v="2922.5229000000018"/>
    <n v="0"/>
    <s v="-"/>
    <n v="0"/>
    <n v="131.92650000000003"/>
    <s v="16"/>
    <n v="21.1082"/>
    <n v="0"/>
    <s v="-"/>
    <n v="0"/>
    <n v="0"/>
    <s v="-"/>
    <n v="0"/>
  </r>
  <r>
    <s v="336"/>
    <x v="3"/>
    <x v="0"/>
    <s v="012"/>
    <s v="Z1F00002472"/>
    <s v="0280"/>
    <s v="FC"/>
    <s v="00040442-00040452"/>
    <s v=""/>
    <s v=""/>
    <s v=""/>
    <s v=""/>
    <n v="0"/>
    <s v=""/>
    <s v="VENTAS NO CONTRIBUYENTES"/>
    <s v=""/>
    <n v="343.62010999999995"/>
    <n v="0"/>
    <n v="153.06575000000007"/>
    <n v="0"/>
    <s v="-"/>
    <n v="0"/>
    <n v="164.27099999999999"/>
    <s v="16"/>
    <n v="26.283360000000002"/>
    <n v="0"/>
    <s v="-"/>
    <n v="0"/>
    <n v="0"/>
    <s v="-"/>
    <n v="0"/>
  </r>
  <r>
    <s v="337"/>
    <x v="3"/>
    <x v="0"/>
    <s v="012"/>
    <s v="Z1F00002472"/>
    <s v="0280"/>
    <s v="FC"/>
    <s v="00040453-00040456"/>
    <s v=""/>
    <s v=""/>
    <s v=""/>
    <s v=""/>
    <n v="0"/>
    <s v=""/>
    <s v="VENTAS NO CONTRIBUYENTES"/>
    <s v=""/>
    <n v="97.671999999999997"/>
    <n v="0"/>
    <n v="0"/>
    <n v="0"/>
    <s v="-"/>
    <n v="0"/>
    <n v="84.2"/>
    <s v="16"/>
    <n v="13.472"/>
    <n v="0"/>
    <s v="-"/>
    <n v="0"/>
    <n v="0"/>
    <s v="-"/>
    <n v="0"/>
  </r>
  <r>
    <s v="338"/>
    <x v="3"/>
    <x v="0"/>
    <s v="012"/>
    <s v="Z1F00002472"/>
    <s v="0280"/>
    <s v="FC"/>
    <s v="00040457-00040459"/>
    <s v=""/>
    <s v=""/>
    <s v=""/>
    <s v=""/>
    <n v="0"/>
    <s v=""/>
    <s v="VENTAS NO CONTRIBUYENTES"/>
    <s v=""/>
    <n v="110.06712999999999"/>
    <n v="0"/>
    <n v="61.78445"/>
    <n v="0"/>
    <s v="-"/>
    <n v="0"/>
    <n v="41.622999999999998"/>
    <s v="16"/>
    <n v="6.6596799999999998"/>
    <n v="0"/>
    <s v="-"/>
    <n v="0"/>
    <n v="0"/>
    <s v="-"/>
    <n v="0"/>
  </r>
  <r>
    <s v="339"/>
    <x v="3"/>
    <x v="0"/>
    <s v="012"/>
    <s v="Z1F00002472"/>
    <s v="0280"/>
    <s v="FC"/>
    <s v="00040460"/>
    <s v=""/>
    <s v=""/>
    <s v=""/>
    <s v=""/>
    <n v="0"/>
    <s v=""/>
    <s v="GABRIEL CHACON"/>
    <s v="V28306783"/>
    <n v="2.3664000000000001"/>
    <n v="0"/>
    <n v="0"/>
    <n v="0"/>
    <s v="-"/>
    <n v="0"/>
    <n v="2.04"/>
    <s v="16"/>
    <n v="0.32640000000000002"/>
    <n v="0"/>
    <s v="-"/>
    <n v="0"/>
    <n v="0"/>
    <s v="-"/>
    <n v="0"/>
  </r>
  <r>
    <s v="340"/>
    <x v="3"/>
    <x v="0"/>
    <s v="012"/>
    <s v="Z1F00002472"/>
    <s v="0280"/>
    <s v="FC"/>
    <s v="00040461-00040469"/>
    <s v=""/>
    <s v=""/>
    <s v=""/>
    <s v=""/>
    <n v="0"/>
    <s v=""/>
    <s v="VENTAS NO CONTRIBUYENTES"/>
    <s v=""/>
    <n v="275.79000000000002"/>
    <n v="0"/>
    <n v="117.72839999999999"/>
    <n v="0"/>
    <s v="-"/>
    <n v="0"/>
    <n v="136.26"/>
    <s v="16"/>
    <n v="21.801600000000001"/>
    <n v="0"/>
    <s v="-"/>
    <n v="0"/>
    <n v="0"/>
    <s v="-"/>
    <n v="0"/>
  </r>
  <r>
    <s v="341"/>
    <x v="3"/>
    <x v="0"/>
    <s v="012"/>
    <s v="Z1F00002472"/>
    <s v="0280"/>
    <s v="FC"/>
    <s v="00040470-00040474"/>
    <s v=""/>
    <s v=""/>
    <s v=""/>
    <s v=""/>
    <n v="0"/>
    <s v=""/>
    <s v="VENTAS NO CONTRIBUYENTES"/>
    <s v=""/>
    <n v="329.17549199999996"/>
    <n v="0"/>
    <n v="129.00159999999997"/>
    <n v="0"/>
    <s v="-"/>
    <n v="0"/>
    <n v="172.56370000000001"/>
    <s v="16"/>
    <n v="27.610191999999998"/>
    <n v="0"/>
    <s v="-"/>
    <n v="0"/>
    <n v="0"/>
    <s v="-"/>
    <n v="0"/>
  </r>
  <r>
    <s v="342"/>
    <x v="3"/>
    <x v="0"/>
    <s v="012"/>
    <s v="Z1F00002472"/>
    <s v="0280"/>
    <s v="FC"/>
    <s v="00040475-00040476"/>
    <s v=""/>
    <s v=""/>
    <s v=""/>
    <s v=""/>
    <n v="0"/>
    <s v=""/>
    <s v="VENTAS NO CONTRIBUYENTES"/>
    <s v=""/>
    <n v="9.2187999999999999"/>
    <n v="0"/>
    <n v="1.1799999999999997"/>
    <n v="0"/>
    <s v="-"/>
    <n v="0"/>
    <n v="6.93"/>
    <s v="16"/>
    <n v="1.1088"/>
    <n v="0"/>
    <s v="-"/>
    <n v="0"/>
    <n v="0"/>
    <s v="-"/>
    <n v="0"/>
  </r>
  <r>
    <s v="343"/>
    <x v="3"/>
    <x v="0"/>
    <s v="014"/>
    <s v="Z1F0000338"/>
    <s v="1798-1798"/>
    <s v="FC"/>
    <s v="81343-81354"/>
    <s v=""/>
    <s v=""/>
    <s v=""/>
    <s v=""/>
    <n v="0"/>
    <s v=""/>
    <s v="VENTAS NO CONTRIBUYENTES"/>
    <s v=""/>
    <n v="572.09396400000003"/>
    <n v="0"/>
    <n v="439.74620000000004"/>
    <n v="0"/>
    <s v="-"/>
    <n v="0"/>
    <n v="114.0929"/>
    <s v="16"/>
    <n v="18.254864000000005"/>
    <n v="0"/>
    <s v="-"/>
    <n v="0"/>
    <n v="0"/>
    <s v="-"/>
    <n v="0"/>
  </r>
  <r>
    <s v="344"/>
    <x v="3"/>
    <x v="0"/>
    <s v="014"/>
    <s v="Z1F0000338"/>
    <s v="1798"/>
    <s v="FC"/>
    <s v="81355"/>
    <s v=""/>
    <s v=""/>
    <s v=""/>
    <s v=""/>
    <n v="0"/>
    <s v=""/>
    <s v="EL REY DE LA POSTURA"/>
    <s v="J298425644"/>
    <n v="70.885949999999994"/>
    <n v="0"/>
    <n v="61.420349999999999"/>
    <n v="8.16"/>
    <s v="16"/>
    <n v="1.3056000000000001"/>
    <n v="0"/>
    <s v="-"/>
    <n v="0"/>
    <n v="0"/>
    <s v="-"/>
    <n v="0"/>
    <n v="0"/>
    <s v="-"/>
    <n v="0"/>
  </r>
  <r>
    <s v="345"/>
    <x v="3"/>
    <x v="0"/>
    <s v="014"/>
    <s v="Z1F0000338"/>
    <s v="1798-1798"/>
    <s v="FC"/>
    <s v="81356-81389"/>
    <s v=""/>
    <s v=""/>
    <s v=""/>
    <s v=""/>
    <n v="0"/>
    <s v=""/>
    <s v="VENTAS NO CONTRIBUYENTES"/>
    <s v=""/>
    <n v="836.64756000000011"/>
    <n v="0"/>
    <n v="675.14905000000022"/>
    <n v="0"/>
    <s v="-"/>
    <n v="0"/>
    <n v="139.22284999999999"/>
    <s v="-"/>
    <n v="22.275659999999998"/>
    <n v="0"/>
    <s v="-"/>
    <n v="0"/>
    <n v="0"/>
    <s v="-"/>
    <n v="0"/>
  </r>
  <r>
    <s v="346"/>
    <x v="3"/>
    <x v="0"/>
    <s v="014"/>
    <s v="Z1F0000338"/>
    <s v="1798"/>
    <s v="FC"/>
    <s v="81390"/>
    <s v=""/>
    <s v=""/>
    <s v=""/>
    <s v=""/>
    <n v="0"/>
    <s v=""/>
    <s v="DISEÑOS 0XIDO TEXTIL"/>
    <s v="V316676463"/>
    <n v="6.0152000000000001"/>
    <n v="0"/>
    <n v="6.0152000000000001"/>
    <n v="0"/>
    <s v="-"/>
    <n v="0"/>
    <n v="0"/>
    <s v="-"/>
    <n v="0"/>
    <n v="0"/>
    <s v="-"/>
    <n v="0"/>
    <n v="0"/>
    <s v="-"/>
    <n v="0"/>
  </r>
  <r>
    <s v="347"/>
    <x v="3"/>
    <x v="0"/>
    <s v="014"/>
    <s v="Z1F0000338"/>
    <s v="1798-1798"/>
    <s v="FC"/>
    <s v="81391-81471"/>
    <s v=""/>
    <s v=""/>
    <s v=""/>
    <s v=""/>
    <n v="0"/>
    <s v=""/>
    <s v="VENTAS NO CONTRIBUYENTES"/>
    <s v=""/>
    <n v="2661.10113"/>
    <n v="0"/>
    <n v="2014.9269000000008"/>
    <n v="0"/>
    <s v="-"/>
    <n v="0"/>
    <n v="557.04674999999997"/>
    <s v="16"/>
    <n v="89.127479999999991"/>
    <n v="0"/>
    <s v="-"/>
    <n v="0"/>
    <n v="0"/>
    <s v="-"/>
    <n v="0"/>
  </r>
  <r>
    <s v="348"/>
    <x v="4"/>
    <x v="1"/>
    <s v="001"/>
    <s v="Z1F0017854"/>
    <s v="0724-0724"/>
    <s v="FC"/>
    <s v="00046091-00046092"/>
    <s v=""/>
    <s v=""/>
    <s v=""/>
    <s v=""/>
    <n v="0"/>
    <s v=""/>
    <s v="VENTAS NO CONTRIBUYENTES"/>
    <s v=""/>
    <n v="60.604500000000002"/>
    <n v="0"/>
    <n v="60.604500000000002"/>
    <n v="0"/>
    <s v="-"/>
    <n v="0"/>
    <n v="0"/>
    <s v="-"/>
    <n v="0"/>
    <n v="0"/>
    <s v="-"/>
    <n v="0"/>
    <n v="0"/>
    <s v="-"/>
    <n v="0"/>
  </r>
  <r>
    <s v="349"/>
    <x v="4"/>
    <x v="1"/>
    <s v="001"/>
    <s v="Z1F0017854"/>
    <s v="0724"/>
    <s v="FC"/>
    <s v="00046093"/>
    <s v=""/>
    <s v=""/>
    <s v=""/>
    <s v=""/>
    <n v="0"/>
    <s v=""/>
    <s v="CORPORACION LENOTRE"/>
    <s v="J317391004"/>
    <n v="79.761600000000001"/>
    <n v="0"/>
    <n v="0"/>
    <n v="68.760000000000005"/>
    <s v="16"/>
    <n v="11.0016"/>
    <n v="0"/>
    <s v="-"/>
    <n v="0"/>
    <n v="0"/>
    <s v="-"/>
    <n v="0"/>
    <n v="0"/>
    <s v="-"/>
    <n v="0"/>
  </r>
  <r>
    <s v="350"/>
    <x v="4"/>
    <x v="1"/>
    <s v="001"/>
    <s v="Z1F0017854"/>
    <s v="0724-0724"/>
    <s v="FC"/>
    <s v="00046094-00046123"/>
    <s v=""/>
    <s v=""/>
    <s v=""/>
    <s v=""/>
    <n v="0"/>
    <s v=""/>
    <s v="VENTAS NO CONTRIBUYENTES"/>
    <s v=""/>
    <n v="1299.9953579999997"/>
    <n v="0"/>
    <n v="983.0948999999996"/>
    <n v="0"/>
    <s v="-"/>
    <n v="0"/>
    <n v="273.19004999999999"/>
    <s v="16"/>
    <n v="43.710407999999994"/>
    <n v="0"/>
    <s v="-"/>
    <n v="0"/>
    <n v="0"/>
    <s v="-"/>
    <n v="0"/>
  </r>
  <r>
    <s v="351"/>
    <x v="4"/>
    <x v="1"/>
    <s v="001"/>
    <s v="Z1F0017854"/>
    <s v="0724"/>
    <s v="FC"/>
    <s v="00046124"/>
    <s v=""/>
    <s v=""/>
    <s v=""/>
    <s v=""/>
    <n v="0"/>
    <s v=""/>
    <s v="NOVEDADES CRISVIVIAN"/>
    <s v="J311978453"/>
    <n v="11.565200000000001"/>
    <n v="0"/>
    <n v="0"/>
    <n v="9.9700000000000006"/>
    <s v="16"/>
    <n v="1.5952"/>
    <n v="0"/>
    <s v="-"/>
    <n v="0"/>
    <n v="0"/>
    <s v="-"/>
    <n v="0"/>
    <n v="0"/>
    <s v="-"/>
    <n v="0"/>
  </r>
  <r>
    <s v="352"/>
    <x v="4"/>
    <x v="1"/>
    <s v="001"/>
    <s v="Z1F0017854"/>
    <s v="0724-0724"/>
    <s v="FC"/>
    <s v="00046125-00046146"/>
    <s v=""/>
    <s v=""/>
    <s v=""/>
    <s v=""/>
    <n v="0"/>
    <s v=""/>
    <s v="VENTAS NO CONTRIBUYENTES"/>
    <s v=""/>
    <n v="1340.0100260000004"/>
    <n v="0"/>
    <n v="974.86975000000029"/>
    <n v="0"/>
    <s v="-"/>
    <n v="0"/>
    <n v="314.77609999999999"/>
    <s v="16"/>
    <n v="50.364176"/>
    <n v="0"/>
    <s v="-"/>
    <n v="0"/>
    <n v="0"/>
    <s v="-"/>
    <n v="0"/>
  </r>
  <r>
    <s v="353"/>
    <x v="4"/>
    <x v="1"/>
    <s v="001"/>
    <s v="Z1F0017854"/>
    <s v="0724"/>
    <s v="FC"/>
    <s v="00046147"/>
    <s v=""/>
    <s v=""/>
    <s v=""/>
    <s v=""/>
    <n v="0"/>
    <s v=""/>
    <s v="NOVA GAMESTREAM C.A"/>
    <s v="J411623253"/>
    <n v="21.951499999999999"/>
    <n v="0"/>
    <n v="17.218699999999998"/>
    <n v="4.08"/>
    <s v="16"/>
    <n v="0.65280000000000005"/>
    <n v="0"/>
    <s v="-"/>
    <n v="0"/>
    <n v="0"/>
    <s v="-"/>
    <n v="0"/>
    <n v="0"/>
    <s v="-"/>
    <n v="0"/>
  </r>
  <r>
    <s v="354"/>
    <x v="4"/>
    <x v="1"/>
    <s v="001"/>
    <s v="Z1F0017854"/>
    <s v="0724-0724"/>
    <s v="FC"/>
    <s v="00046148-00046152"/>
    <s v=""/>
    <s v=""/>
    <s v=""/>
    <s v=""/>
    <n v="0"/>
    <s v=""/>
    <s v="VENTAS NO CONTRIBUYENTES"/>
    <s v=""/>
    <n v="219.19920000000002"/>
    <n v="0"/>
    <n v="120.62239999999998"/>
    <n v="0"/>
    <s v="-"/>
    <n v="0"/>
    <n v="84.98"/>
    <s v="16"/>
    <n v="13.596799999999998"/>
    <n v="0"/>
    <s v="-"/>
    <n v="0"/>
    <n v="0"/>
    <s v="-"/>
    <n v="0"/>
  </r>
  <r>
    <s v="355"/>
    <x v="4"/>
    <x v="1"/>
    <s v="001"/>
    <s v="Z1F0017854"/>
    <s v="0724"/>
    <s v="NC"/>
    <s v=""/>
    <s v="00000185"/>
    <s v=""/>
    <s v="00046094"/>
    <s v="06-02-2022"/>
    <n v="80.48"/>
    <s v="VEN"/>
    <s v="ROGER NIETO"/>
    <s v="V6357557"/>
    <n v="-22.3154"/>
    <n v="0"/>
    <n v="0"/>
    <n v="0"/>
    <s v="-"/>
    <n v="0"/>
    <n v="-19.237400000000001"/>
    <s v="16"/>
    <n v="-3.0779999999999998"/>
    <n v="0"/>
    <s v="-"/>
    <n v="0"/>
    <n v="0"/>
    <s v="-"/>
    <n v="0"/>
  </r>
  <r>
    <s v="356"/>
    <x v="4"/>
    <x v="2"/>
    <s v="001"/>
    <s v="Z7C7008321"/>
    <s v="0154-0154"/>
    <s v="FC"/>
    <s v="00018626-00018806"/>
    <s v=""/>
    <s v=""/>
    <s v=""/>
    <s v=""/>
    <n v="0"/>
    <s v=""/>
    <s v="VENTAS NO CONTRIBUYENTES"/>
    <s v=""/>
    <n v="4338.9273240000011"/>
    <n v="0"/>
    <n v="3417.5434999999989"/>
    <n v="0"/>
    <s v="-"/>
    <n v="0"/>
    <n v="794.29640000000006"/>
    <s v="-"/>
    <n v="127.08742400000003"/>
    <n v="0"/>
    <s v="-"/>
    <n v="0"/>
    <n v="0"/>
    <s v="-"/>
    <n v="0"/>
  </r>
  <r>
    <s v="357"/>
    <x v="4"/>
    <x v="0"/>
    <s v="001"/>
    <s v="Z1F0000700"/>
    <s v="1808"/>
    <s v="FC"/>
    <s v="50418-50435"/>
    <s v=""/>
    <s v=""/>
    <s v=""/>
    <s v=""/>
    <n v="0"/>
    <s v=""/>
    <s v="VENTAS NO CONTRIBUYENTES"/>
    <s v=""/>
    <n v="1221.2557999999999"/>
    <n v="0"/>
    <n v="990.63439999999991"/>
    <n v="0"/>
    <s v="-"/>
    <n v="0"/>
    <n v="198.8115"/>
    <s v="16"/>
    <n v="31.809900000000003"/>
    <n v="0"/>
    <s v="-"/>
    <n v="0"/>
    <n v="0"/>
    <s v="-"/>
    <n v="0"/>
  </r>
  <r>
    <s v="358"/>
    <x v="4"/>
    <x v="0"/>
    <s v="001"/>
    <s v="Z1F0000700"/>
    <s v="1808"/>
    <s v="FC"/>
    <s v="50436"/>
    <s v=""/>
    <s v=""/>
    <s v=""/>
    <s v=""/>
    <n v="0"/>
    <s v=""/>
    <s v="MULTIVERSO SOFPAC C.A."/>
    <s v="J-41100734-0"/>
    <n v="289.43243999999999"/>
    <n v="0"/>
    <n v="208.85954999999998"/>
    <n v="69.459350000000001"/>
    <s v="16"/>
    <n v="11.11354"/>
    <n v="0"/>
    <s v="-"/>
    <n v="0"/>
    <n v="0"/>
    <s v="-"/>
    <n v="0"/>
    <n v="0"/>
    <s v="-"/>
    <n v="0"/>
  </r>
  <r>
    <s v="359"/>
    <x v="4"/>
    <x v="0"/>
    <s v="001"/>
    <s v="Z1F0000700"/>
    <s v="1808"/>
    <s v="FC"/>
    <s v="50437"/>
    <s v=""/>
    <s v=""/>
    <s v=""/>
    <s v=""/>
    <n v="0"/>
    <s v=""/>
    <s v="MULTIVERSO SOFPAC C.A."/>
    <s v="J-41100734-0"/>
    <n v="117.86369999999999"/>
    <n v="0"/>
    <n v="94.7333"/>
    <n v="19.940000000000001"/>
    <s v="16"/>
    <n v="3.1903999999999999"/>
    <n v="0"/>
    <s v="-"/>
    <n v="0"/>
    <n v="0"/>
    <s v="-"/>
    <n v="0"/>
    <n v="0"/>
    <s v="-"/>
    <n v="0"/>
  </r>
  <r>
    <s v="360"/>
    <x v="4"/>
    <x v="0"/>
    <s v="001"/>
    <s v="Z1F0000700"/>
    <s v="1808"/>
    <s v="FC"/>
    <s v="50438-50523"/>
    <s v=""/>
    <s v=""/>
    <s v=""/>
    <s v=""/>
    <n v="0"/>
    <s v=""/>
    <s v="VENTAS NO CONTRIBUYENTES"/>
    <s v=""/>
    <n v="5902.3724919999986"/>
    <n v="0"/>
    <n v="4510.2916500000001"/>
    <n v="0"/>
    <s v="-"/>
    <n v="0"/>
    <n v="1200.0697500000003"/>
    <s v="-"/>
    <n v="192.01109200000002"/>
    <n v="0"/>
    <s v="-"/>
    <n v="0"/>
    <n v="0"/>
    <s v="-"/>
    <n v="0"/>
  </r>
  <r>
    <s v="361"/>
    <x v="4"/>
    <x v="0"/>
    <s v="001"/>
    <s v="Z1B8050149"/>
    <s v="0086"/>
    <s v="FC"/>
    <s v="00002041-00002050"/>
    <s v=""/>
    <s v=""/>
    <s v=""/>
    <s v=""/>
    <n v="0"/>
    <s v=""/>
    <s v="VENTAS NO CONTRIBUYENTES"/>
    <s v=""/>
    <n v="137.22"/>
    <n v="0"/>
    <n v="137.22"/>
    <n v="0"/>
    <s v="-"/>
    <n v="0"/>
    <n v="0"/>
    <s v="-"/>
    <n v="0"/>
    <n v="0"/>
    <s v="-"/>
    <n v="0"/>
    <n v="0"/>
    <s v="-"/>
    <n v="0"/>
  </r>
  <r>
    <s v="362"/>
    <x v="4"/>
    <x v="0"/>
    <s v="001"/>
    <s v="Z1B8050149"/>
    <s v="0087"/>
    <s v="FC"/>
    <s v="00002051-00002058"/>
    <s v=""/>
    <s v=""/>
    <s v=""/>
    <s v=""/>
    <n v="0"/>
    <s v=""/>
    <s v="VENTAS NO CONTRIBUYENTES"/>
    <s v=""/>
    <n v="236.97"/>
    <n v="0"/>
    <n v="236.97"/>
    <n v="0"/>
    <s v="-"/>
    <n v="0"/>
    <n v="0"/>
    <s v="-"/>
    <n v="0"/>
    <n v="0"/>
    <s v="-"/>
    <n v="0"/>
    <n v="0"/>
    <s v="-"/>
    <n v="0"/>
  </r>
  <r>
    <s v="363"/>
    <x v="4"/>
    <x v="0"/>
    <s v="001"/>
    <s v="Z700004030"/>
    <s v="0344"/>
    <s v="FC"/>
    <s v="00004800-0004903"/>
    <s v=""/>
    <s v=""/>
    <s v=""/>
    <s v=""/>
    <n v="0"/>
    <s v=""/>
    <s v="VENTAS NO CONTRIBUYENTES"/>
    <s v=""/>
    <n v="2043.54"/>
    <n v="0"/>
    <n v="1576.93"/>
    <n v="0"/>
    <s v="-"/>
    <n v="0"/>
    <n v="402.25"/>
    <s v="-"/>
    <n v="64.36"/>
    <n v="0"/>
    <s v="-"/>
    <n v="0"/>
    <n v="0"/>
    <s v="-"/>
    <n v="0"/>
  </r>
  <r>
    <s v="364"/>
    <x v="4"/>
    <x v="1"/>
    <s v="002"/>
    <s v="Z1F0017966"/>
    <s v="0719-0719"/>
    <s v="FC"/>
    <s v="00030020-00030029"/>
    <s v=""/>
    <s v=""/>
    <s v=""/>
    <s v=""/>
    <n v="0"/>
    <s v=""/>
    <s v="VENTAS NO CONTRIBUYENTES"/>
    <s v=""/>
    <n v="879.30269600000008"/>
    <n v="0"/>
    <n v="646.6262999999999"/>
    <n v="0"/>
    <s v="-"/>
    <n v="0"/>
    <n v="200.5831"/>
    <s v="16"/>
    <n v="32.093296000000002"/>
    <n v="0"/>
    <s v="-"/>
    <n v="0"/>
    <n v="0"/>
    <s v="-"/>
    <n v="0"/>
  </r>
  <r>
    <s v="365"/>
    <x v="4"/>
    <x v="1"/>
    <s v="002"/>
    <s v="Z1F0017966"/>
    <s v="0719"/>
    <s v="FC"/>
    <s v="00030030"/>
    <s v=""/>
    <s v=""/>
    <s v=""/>
    <s v=""/>
    <n v="0"/>
    <s v=""/>
    <s v="CORPORACION LENOTRE"/>
    <s v="J317391004"/>
    <n v="27.919149999999998"/>
    <n v="0"/>
    <n v="27.919149999999998"/>
    <n v="0"/>
    <s v="-"/>
    <n v="0"/>
    <n v="0"/>
    <s v="-"/>
    <n v="0"/>
    <n v="0"/>
    <s v="-"/>
    <n v="0"/>
    <n v="0"/>
    <s v="-"/>
    <n v="0"/>
  </r>
  <r>
    <s v="366"/>
    <x v="4"/>
    <x v="1"/>
    <s v="002"/>
    <s v="Z1F0017966"/>
    <s v="0719-0719"/>
    <s v="FC"/>
    <s v="00030031-00030111"/>
    <s v=""/>
    <s v=""/>
    <s v=""/>
    <s v=""/>
    <n v="0"/>
    <s v=""/>
    <s v="VENTAS NO CONTRIBUYENTES"/>
    <s v=""/>
    <n v="3839.8112540000002"/>
    <n v="0"/>
    <n v="2688.6830500000001"/>
    <n v="0"/>
    <s v="-"/>
    <n v="0"/>
    <n v="992.35190000000011"/>
    <s v="16"/>
    <n v="158.77630399999995"/>
    <n v="0"/>
    <s v="-"/>
    <n v="0"/>
    <n v="0"/>
    <s v="-"/>
    <n v="0"/>
  </r>
  <r>
    <s v="367"/>
    <x v="4"/>
    <x v="2"/>
    <s v="002"/>
    <s v="Z7C7008340"/>
    <s v="0154-0154"/>
    <s v="FC"/>
    <s v="00021228-00021361"/>
    <s v=""/>
    <s v=""/>
    <s v=""/>
    <s v=""/>
    <n v="0"/>
    <s v=""/>
    <s v="VENTAS NO CONTRIBUYENTES"/>
    <s v=""/>
    <n v="3376.9570700000004"/>
    <n v="0"/>
    <n v="2458.7219499999997"/>
    <n v="0"/>
    <s v="-"/>
    <n v="0"/>
    <n v="791.58199999999988"/>
    <s v="16"/>
    <n v="126.65312000000002"/>
    <n v="0"/>
    <s v="-"/>
    <n v="0"/>
    <n v="0"/>
    <s v="-"/>
    <n v="0"/>
  </r>
  <r>
    <s v="368"/>
    <x v="4"/>
    <x v="2"/>
    <s v="002"/>
    <s v="Z7C7008340"/>
    <s v="0154"/>
    <s v="FC"/>
    <s v="00021362"/>
    <s v=""/>
    <s v=""/>
    <s v=""/>
    <s v=""/>
    <n v="0"/>
    <s v=""/>
    <s v="OCAMAR"/>
    <s v="G200004525"/>
    <n v="47.054400000000001"/>
    <n v="0"/>
    <n v="40.744"/>
    <n v="5.44"/>
    <s v="16"/>
    <n v="0.87039999999999995"/>
    <n v="0"/>
    <s v="-"/>
    <n v="0"/>
    <n v="0"/>
    <s v="-"/>
    <n v="0"/>
    <n v="0"/>
    <s v="-"/>
    <n v="0"/>
  </r>
  <r>
    <s v="369"/>
    <x v="4"/>
    <x v="2"/>
    <s v="002"/>
    <s v="Z7C7008340"/>
    <s v="0154-0154"/>
    <s v="FC"/>
    <s v="00021363-00021372"/>
    <s v=""/>
    <s v=""/>
    <s v=""/>
    <s v=""/>
    <n v="0"/>
    <s v=""/>
    <s v="VENTAS NO CONTRIBUYENTES"/>
    <s v=""/>
    <n v="271.70861000000002"/>
    <n v="0"/>
    <n v="162.15995000000001"/>
    <n v="0"/>
    <s v="-"/>
    <n v="0"/>
    <n v="94.438500000000005"/>
    <s v="-"/>
    <n v="15.11016"/>
    <n v="0"/>
    <s v="-"/>
    <n v="0"/>
    <n v="0"/>
    <s v="-"/>
    <n v="0"/>
  </r>
  <r>
    <s v="370"/>
    <x v="4"/>
    <x v="0"/>
    <s v="002"/>
    <s v="Z1B8050002"/>
    <s v="0146"/>
    <s v="FC"/>
    <s v="00011329-00011432"/>
    <s v=""/>
    <s v=""/>
    <s v=""/>
    <s v=""/>
    <n v="0"/>
    <s v=""/>
    <s v="VENTAS NO CONTRIBUYENTES"/>
    <s v=""/>
    <n v="8635.3320979999971"/>
    <n v="0"/>
    <n v="6662.1621499999992"/>
    <n v="0"/>
    <s v="-"/>
    <n v="0"/>
    <n v="1701.0086000000001"/>
    <s v="-"/>
    <n v="272.16134800000003"/>
    <n v="0"/>
    <s v="-"/>
    <n v="0"/>
    <n v="0"/>
    <s v="-"/>
    <n v="0"/>
  </r>
  <r>
    <s v="371"/>
    <x v="4"/>
    <x v="3"/>
    <s v="002"/>
    <s v="Z1F0008858"/>
    <s v="1172-1172"/>
    <s v="FC"/>
    <s v="00158732-00158885"/>
    <s v=""/>
    <s v=""/>
    <s v=""/>
    <s v=""/>
    <n v="0"/>
    <s v=""/>
    <s v="VENTAS NO CONTRIBUYENTES"/>
    <s v=""/>
    <n v="2379.4067000000005"/>
    <n v="0"/>
    <n v="2155.2228500000001"/>
    <n v="0"/>
    <s v="-"/>
    <n v="0"/>
    <n v="193.26194999999996"/>
    <s v="-"/>
    <n v="30.921900000000001"/>
    <n v="0"/>
    <s v="-"/>
    <n v="0"/>
    <n v="0"/>
    <s v="-"/>
    <n v="0"/>
  </r>
  <r>
    <s v="372"/>
    <x v="4"/>
    <x v="1"/>
    <s v="003"/>
    <s v="Z1F0017848"/>
    <s v="0708-0708"/>
    <s v="FC"/>
    <s v="00039458-00039511"/>
    <s v=""/>
    <s v=""/>
    <s v=""/>
    <s v=""/>
    <n v="0"/>
    <s v=""/>
    <s v="VENTAS NO CONTRIBUYENTES"/>
    <s v=""/>
    <n v="2395.4220139999998"/>
    <n v="0"/>
    <n v="1769.0261999999996"/>
    <n v="0"/>
    <s v="-"/>
    <n v="0"/>
    <n v="539.99635000000012"/>
    <s v="16"/>
    <n v="86.399464000000009"/>
    <n v="0"/>
    <s v="-"/>
    <n v="0"/>
    <n v="0"/>
    <s v="-"/>
    <n v="0"/>
  </r>
  <r>
    <s v="373"/>
    <x v="4"/>
    <x v="2"/>
    <s v="003"/>
    <s v="Z7C7008438"/>
    <s v="0154-0154"/>
    <s v="FC"/>
    <s v="00020219-00020288"/>
    <s v=""/>
    <s v=""/>
    <s v=""/>
    <s v=""/>
    <n v="0"/>
    <s v=""/>
    <s v="VENTAS NO CONTRIBUYENTES"/>
    <s v=""/>
    <n v="1689.7837019999995"/>
    <n v="0"/>
    <n v="1379.4111499999997"/>
    <n v="0"/>
    <s v="-"/>
    <n v="0"/>
    <n v="267.56259999999997"/>
    <s v="-"/>
    <n v="42.809951999999996"/>
    <n v="0"/>
    <s v="-"/>
    <n v="0"/>
    <n v="0"/>
    <s v="-"/>
    <n v="0"/>
  </r>
  <r>
    <s v="374"/>
    <x v="4"/>
    <x v="2"/>
    <s v="003"/>
    <s v="Z7C7008438"/>
    <s v="0154"/>
    <s v="FC"/>
    <s v="00020289"/>
    <s v=""/>
    <s v=""/>
    <s v=""/>
    <s v=""/>
    <n v="0"/>
    <s v=""/>
    <s v="LILIANA REBETE"/>
    <s v="V404625364"/>
    <n v="9.51"/>
    <n v="0"/>
    <n v="9.51"/>
    <n v="0"/>
    <s v="-"/>
    <n v="0"/>
    <n v="0"/>
    <s v="-"/>
    <n v="0"/>
    <n v="0"/>
    <s v="-"/>
    <n v="0"/>
    <n v="0"/>
    <s v="-"/>
    <n v="0"/>
  </r>
  <r>
    <s v="375"/>
    <x v="4"/>
    <x v="2"/>
    <s v="003"/>
    <s v="Z7C7008438"/>
    <s v="0154-0154"/>
    <s v="FC"/>
    <s v="00020290-00020347"/>
    <s v=""/>
    <s v=""/>
    <s v=""/>
    <s v=""/>
    <n v="0"/>
    <s v=""/>
    <s v="VENTAS NO CONTRIBUYENTES"/>
    <s v=""/>
    <n v="1921.3328499999996"/>
    <n v="0"/>
    <n v="1426.0666999999999"/>
    <n v="0"/>
    <s v="-"/>
    <n v="0"/>
    <n v="426.95345000000003"/>
    <s v="16"/>
    <n v="68.312699999999992"/>
    <n v="0"/>
    <s v="-"/>
    <n v="0"/>
    <n v="0"/>
    <s v="-"/>
    <n v="0"/>
  </r>
  <r>
    <s v="376"/>
    <x v="4"/>
    <x v="0"/>
    <s v="003"/>
    <s v="Z1B8051199"/>
    <s v="0227"/>
    <s v="FC"/>
    <s v="00021899-00021988"/>
    <s v=""/>
    <s v=""/>
    <s v=""/>
    <s v=""/>
    <n v="0"/>
    <s v=""/>
    <s v="VENTAS NO CONTRIBUYENTES"/>
    <s v=""/>
    <n v="5344.9021199999997"/>
    <n v="0"/>
    <n v="4052.93"/>
    <n v="0"/>
    <s v="-"/>
    <n v="0"/>
    <n v="1113.77"/>
    <s v="16"/>
    <n v="178.20212000000004"/>
    <n v="0"/>
    <s v="-"/>
    <n v="0"/>
    <n v="0"/>
    <s v="-"/>
    <n v="0"/>
  </r>
  <r>
    <s v="377"/>
    <x v="4"/>
    <x v="3"/>
    <s v="003"/>
    <s v="Z1F0008965"/>
    <s v="1156-1156"/>
    <s v="FC"/>
    <s v="00151443-00151575"/>
    <s v=""/>
    <s v=""/>
    <s v=""/>
    <s v=""/>
    <n v="0"/>
    <s v=""/>
    <s v="VENTAS NO CONTRIBUYENTES"/>
    <s v=""/>
    <n v="2628.0423500000002"/>
    <n v="0"/>
    <n v="2425.0100000000002"/>
    <n v="0"/>
    <s v="-"/>
    <n v="0"/>
    <n v="175.02785000000006"/>
    <s v="16"/>
    <n v="28.004499999999997"/>
    <n v="0"/>
    <s v="-"/>
    <n v="0"/>
    <n v="0"/>
    <s v="-"/>
    <n v="0"/>
  </r>
  <r>
    <s v="378"/>
    <x v="4"/>
    <x v="1"/>
    <s v="004"/>
    <s v="Z1F0017963"/>
    <s v="0719-0719"/>
    <s v="FC"/>
    <s v="00029391-00029441"/>
    <s v=""/>
    <s v=""/>
    <s v=""/>
    <s v=""/>
    <n v="0"/>
    <s v=""/>
    <s v="VENTAS NO CONTRIBUYENTES"/>
    <s v=""/>
    <n v="2649.2779340000006"/>
    <n v="0"/>
    <n v="1748.6482499999997"/>
    <n v="0"/>
    <s v="-"/>
    <n v="0"/>
    <n v="776.4049"/>
    <s v="16"/>
    <n v="124.22478399999999"/>
    <n v="0"/>
    <s v="-"/>
    <n v="0"/>
    <n v="0"/>
    <s v="-"/>
    <n v="0"/>
  </r>
  <r>
    <s v="379"/>
    <x v="4"/>
    <x v="0"/>
    <s v="004"/>
    <s v="Z1B8050937"/>
    <s v="0085"/>
    <s v="FC"/>
    <s v="00007646-00007766"/>
    <s v=""/>
    <s v=""/>
    <s v=""/>
    <s v=""/>
    <n v="0"/>
    <s v=""/>
    <s v="VENTAS NO CONTRIBUYENTES"/>
    <s v=""/>
    <n v="8530.3769560000001"/>
    <n v="0"/>
    <n v="6425.1003499999988"/>
    <n v="0"/>
    <s v="-"/>
    <n v="0"/>
    <n v="1814.89365"/>
    <s v="16"/>
    <n v="290.38295600000004"/>
    <n v="0"/>
    <s v="-"/>
    <n v="0"/>
    <n v="0"/>
    <s v="-"/>
    <n v="0"/>
  </r>
  <r>
    <s v="380"/>
    <x v="4"/>
    <x v="3"/>
    <s v="004"/>
    <s v="Z1B8050578"/>
    <s v="1954-1954"/>
    <s v="FC"/>
    <s v="00173518-00173582"/>
    <s v=""/>
    <s v=""/>
    <s v=""/>
    <s v=""/>
    <n v="0"/>
    <s v=""/>
    <s v="VENTAS NO CONTRIBUYENTES"/>
    <s v=""/>
    <n v="1458.8572000000006"/>
    <n v="0"/>
    <n v="1278.6860000000001"/>
    <n v="0"/>
    <s v="-"/>
    <n v="0"/>
    <n v="155.32000000000002"/>
    <s v="-"/>
    <n v="24.851200000000002"/>
    <n v="0"/>
    <s v="-"/>
    <n v="0"/>
    <n v="0"/>
    <s v="-"/>
    <n v="0"/>
  </r>
  <r>
    <s v="381"/>
    <x v="4"/>
    <x v="1"/>
    <s v="005"/>
    <s v="Z1F0017998"/>
    <s v="0709-0709"/>
    <s v="FC"/>
    <s v="00034102-00034153"/>
    <s v=""/>
    <s v=""/>
    <s v=""/>
    <s v=""/>
    <n v="0"/>
    <s v=""/>
    <s v="VENTAS NO CONTRIBUYENTES"/>
    <s v=""/>
    <n v="2699.6247080000007"/>
    <n v="0"/>
    <n v="2028.8619000000001"/>
    <n v="0"/>
    <s v="-"/>
    <n v="0"/>
    <n v="578.24379999999996"/>
    <s v="16"/>
    <n v="92.519007999999985"/>
    <n v="0"/>
    <s v="-"/>
    <n v="0"/>
    <n v="0"/>
    <s v="-"/>
    <n v="0"/>
  </r>
  <r>
    <s v="382"/>
    <x v="4"/>
    <x v="1"/>
    <s v="005"/>
    <s v="Z1F0017998"/>
    <s v="0709"/>
    <s v="NC"/>
    <s v=""/>
    <s v="00000108"/>
    <s v=""/>
    <s v="00034135"/>
    <s v="06-02-2022"/>
    <n v="93.32"/>
    <s v="VEN"/>
    <s v="DANIEL PARRA"/>
    <s v="V17426977"/>
    <n v="-1.4948999999999999"/>
    <n v="0"/>
    <n v="-1.4948999999999999"/>
    <n v="0"/>
    <s v="-"/>
    <n v="0"/>
    <n v="0"/>
    <s v="-"/>
    <n v="0"/>
    <n v="0"/>
    <s v="-"/>
    <n v="0"/>
    <n v="0"/>
    <s v="-"/>
    <n v="0"/>
  </r>
  <r>
    <s v="383"/>
    <x v="4"/>
    <x v="0"/>
    <s v="005"/>
    <s v="Z1B8050363"/>
    <s v="0229"/>
    <s v="FC"/>
    <s v="00024762-00024778"/>
    <s v=""/>
    <s v=""/>
    <s v=""/>
    <s v=""/>
    <n v="0"/>
    <s v=""/>
    <s v="VENTAS NO CONTRIBUYENTES"/>
    <s v=""/>
    <n v="897.53372200000001"/>
    <n v="0"/>
    <n v="690.86075000000005"/>
    <n v="0"/>
    <s v="-"/>
    <n v="0"/>
    <n v="178.16629999999998"/>
    <s v="16"/>
    <n v="28.506671999999995"/>
    <n v="0"/>
    <s v="-"/>
    <n v="0"/>
    <n v="0"/>
    <s v="-"/>
    <n v="0"/>
  </r>
  <r>
    <s v="384"/>
    <x v="4"/>
    <x v="0"/>
    <s v="005"/>
    <s v="Z1B8050363"/>
    <s v="0229"/>
    <s v="FC"/>
    <s v="00024779"/>
    <s v=""/>
    <s v=""/>
    <s v=""/>
    <s v=""/>
    <n v="0"/>
    <s v=""/>
    <s v="INVERSIONES MINIMARKETREY C.A"/>
    <s v="J50029458-1"/>
    <n v="185.73"/>
    <n v="0"/>
    <n v="185.73"/>
    <n v="0"/>
    <s v="-"/>
    <n v="0"/>
    <n v="0"/>
    <s v="-"/>
    <n v="0"/>
    <n v="0"/>
    <s v="-"/>
    <n v="0"/>
    <n v="0"/>
    <s v="-"/>
    <n v="0"/>
  </r>
  <r>
    <s v="385"/>
    <x v="4"/>
    <x v="0"/>
    <s v="005"/>
    <s v="Z1B8050363"/>
    <s v="0229"/>
    <s v="FC"/>
    <s v="00024780-00024808"/>
    <s v=""/>
    <s v=""/>
    <s v=""/>
    <s v=""/>
    <n v="0"/>
    <s v=""/>
    <s v="VENTAS NO CONTRIBUYENTES"/>
    <s v=""/>
    <n v="3865.6353999999997"/>
    <n v="0"/>
    <n v="2679.4045500000002"/>
    <n v="0"/>
    <s v="-"/>
    <n v="0"/>
    <n v="1022.61275"/>
    <s v="-"/>
    <n v="163.61810000000003"/>
    <n v="0"/>
    <s v="-"/>
    <n v="0"/>
    <n v="0"/>
    <s v="-"/>
    <n v="0"/>
  </r>
  <r>
    <s v="386"/>
    <x v="4"/>
    <x v="0"/>
    <s v="005"/>
    <s v="Z1B8050363"/>
    <s v="0229"/>
    <s v="FC"/>
    <s v="00024809"/>
    <s v=""/>
    <s v=""/>
    <s v=""/>
    <s v=""/>
    <n v="0"/>
    <s v=""/>
    <s v="INVERSIONES WIL YEC 2715 C.A"/>
    <s v="J-29751741-3 "/>
    <n v="158.5753"/>
    <n v="0"/>
    <n v="158.5753"/>
    <n v="0"/>
    <s v="-"/>
    <n v="0"/>
    <n v="0"/>
    <s v="-"/>
    <n v="0"/>
    <n v="0"/>
    <s v="-"/>
    <n v="0"/>
    <n v="0"/>
    <s v="-"/>
    <n v="0"/>
  </r>
  <r>
    <s v="387"/>
    <x v="4"/>
    <x v="0"/>
    <s v="005"/>
    <s v="Z1B8050363"/>
    <s v="0229"/>
    <s v="FC"/>
    <s v="00024810-00024865"/>
    <s v=""/>
    <s v=""/>
    <s v=""/>
    <s v=""/>
    <n v="0"/>
    <s v=""/>
    <s v="VENTAS NO CONTRIBUYENTES"/>
    <s v=""/>
    <n v="5096.4033300000019"/>
    <n v="0"/>
    <n v="3606.97955"/>
    <n v="0"/>
    <s v="-"/>
    <n v="0"/>
    <n v="1283.9859999999996"/>
    <s v="-"/>
    <n v="205.43778000000006"/>
    <n v="0"/>
    <s v="-"/>
    <n v="0"/>
    <n v="0"/>
    <s v="-"/>
    <n v="0"/>
  </r>
  <r>
    <s v="388"/>
    <x v="4"/>
    <x v="0"/>
    <s v="005"/>
    <s v="Z1B8050363"/>
    <s v="0229"/>
    <s v="NC"/>
    <s v=""/>
    <s v="00000064"/>
    <s v=""/>
    <s v="00024762"/>
    <s v="6/2/2022"/>
    <n v="105.45"/>
    <s v="VEN"/>
    <s v="YOSBERLI PEREZ"/>
    <s v="V24886350"/>
    <n v="-105.4496"/>
    <n v="0"/>
    <n v="-35.200000000000003"/>
    <n v="0"/>
    <s v="-"/>
    <n v="0"/>
    <n v="-60.56"/>
    <s v="16"/>
    <n v="-9.6896000000000004"/>
    <n v="0"/>
    <s v="-"/>
    <n v="0"/>
    <n v="0"/>
    <s v="-"/>
    <n v="0"/>
  </r>
  <r>
    <s v="389"/>
    <x v="4"/>
    <x v="1"/>
    <s v="006"/>
    <s v="Z1F0017787"/>
    <s v="0681-0681"/>
    <s v="FC"/>
    <s v="00019305-00019336"/>
    <s v=""/>
    <s v=""/>
    <s v=""/>
    <s v=""/>
    <n v="0"/>
    <s v=""/>
    <s v="VENTAS NO CONTRIBUYENTES"/>
    <s v=""/>
    <n v="2655.8131640000015"/>
    <n v="0"/>
    <n v="1931.8668500000003"/>
    <n v="0"/>
    <s v="-"/>
    <n v="0"/>
    <n v="624.09165000000019"/>
    <s v="16"/>
    <n v="99.854663999999985"/>
    <n v="0"/>
    <s v="-"/>
    <n v="0"/>
    <n v="0"/>
    <s v="-"/>
    <n v="0"/>
  </r>
  <r>
    <s v="390"/>
    <x v="4"/>
    <x v="1"/>
    <s v="006"/>
    <s v="Z1F0017787"/>
    <s v="0681"/>
    <s v="NC"/>
    <s v=""/>
    <s v="00000095"/>
    <s v=""/>
    <s v="00019309"/>
    <s v="06-02-2022"/>
    <n v="865.46"/>
    <s v="VEN"/>
    <s v="ROBERT OCHOA"/>
    <s v="V19228335"/>
    <n v="-6.0554500000000004"/>
    <n v="0"/>
    <n v="-6.0554500000000004"/>
    <n v="0"/>
    <s v="-"/>
    <n v="0"/>
    <n v="0"/>
    <s v="-"/>
    <n v="0"/>
    <n v="0"/>
    <s v="-"/>
    <n v="0"/>
    <n v="0"/>
    <s v="-"/>
    <n v="0"/>
  </r>
  <r>
    <s v="391"/>
    <x v="4"/>
    <x v="1"/>
    <s v="006"/>
    <s v="Z1F0017787"/>
    <s v="0681"/>
    <s v="NC"/>
    <s v=""/>
    <s v="00000096"/>
    <s v=""/>
    <s v="00019319"/>
    <s v="06-02-2022"/>
    <n v="40.020000000000003"/>
    <s v="VEN"/>
    <s v="ARMANDOMARIN"/>
    <s v="V5565313"/>
    <n v="-14.84"/>
    <n v="0"/>
    <n v="-14.84"/>
    <n v="0"/>
    <s v="-"/>
    <n v="0"/>
    <n v="0"/>
    <s v="-"/>
    <n v="0"/>
    <n v="0"/>
    <s v="-"/>
    <n v="0"/>
    <n v="0"/>
    <s v="-"/>
    <n v="0"/>
  </r>
  <r>
    <s v="392"/>
    <x v="4"/>
    <x v="0"/>
    <s v="006"/>
    <s v="Z1B8044815"/>
    <s v="0122"/>
    <s v="FC"/>
    <s v="00010221-00010228"/>
    <s v=""/>
    <s v=""/>
    <s v=""/>
    <s v=""/>
    <n v="0"/>
    <s v=""/>
    <s v="VENTAS NO CONTRIBUYENTES"/>
    <s v=""/>
    <n v="673.00199999999995"/>
    <n v="0"/>
    <n v="577.50540000000001"/>
    <n v="0"/>
    <s v="-"/>
    <n v="0"/>
    <n v="82.324700000000007"/>
    <s v="-"/>
    <n v="13.171899999999999"/>
    <n v="0"/>
    <s v="-"/>
    <n v="0"/>
    <n v="0"/>
    <s v="-"/>
    <n v="0"/>
  </r>
  <r>
    <s v="393"/>
    <x v="4"/>
    <x v="0"/>
    <s v="006"/>
    <s v="Z1B8044815"/>
    <s v="0122"/>
    <s v="FC"/>
    <s v="00010229"/>
    <s v=""/>
    <s v=""/>
    <s v=""/>
    <s v=""/>
    <n v="0"/>
    <s v=""/>
    <s v="INVERSIONES JRC-JEL 2015 CA"/>
    <s v="J-406723126"/>
    <n v="41.7943"/>
    <n v="0"/>
    <n v="38.163499999999999"/>
    <n v="3.13"/>
    <s v="16"/>
    <n v="0.50080000000000002"/>
    <n v="0"/>
    <s v="-"/>
    <n v="0"/>
    <n v="0"/>
    <s v="-"/>
    <n v="0"/>
    <n v="0"/>
    <s v="-"/>
    <n v="0"/>
  </r>
  <r>
    <s v="394"/>
    <x v="4"/>
    <x v="0"/>
    <s v="006"/>
    <s v="Z1B8044815"/>
    <s v="0122"/>
    <s v="FC"/>
    <s v="00010230-00010302"/>
    <s v=""/>
    <s v=""/>
    <s v=""/>
    <s v=""/>
    <n v="0"/>
    <s v=""/>
    <s v="VENTAS NO CONTRIBUYENTES"/>
    <s v=""/>
    <n v="5576.1845499999999"/>
    <n v="0"/>
    <n v="4594.8919999999998"/>
    <n v="0"/>
    <s v="-"/>
    <n v="0"/>
    <n v="845.94195000000002"/>
    <s v="16"/>
    <n v="135.35060000000004"/>
    <n v="0"/>
    <s v="-"/>
    <n v="0"/>
    <n v="0"/>
    <s v="-"/>
    <n v="0"/>
  </r>
  <r>
    <s v="395"/>
    <x v="4"/>
    <x v="0"/>
    <s v="006"/>
    <s v="Z1B8044815"/>
    <s v="0122"/>
    <s v="FC"/>
    <s v="00010303"/>
    <s v=""/>
    <s v=""/>
    <s v=""/>
    <s v=""/>
    <n v="0"/>
    <s v=""/>
    <s v="MIGUEL ALVAREZ"/>
    <s v="V14772733"/>
    <n v="1.7391000000000001"/>
    <n v="0"/>
    <n v="1.7391000000000001"/>
    <n v="0"/>
    <s v="-"/>
    <n v="0"/>
    <n v="0"/>
    <s v="-"/>
    <n v="0"/>
    <n v="0"/>
    <s v="-"/>
    <n v="0"/>
    <n v="0"/>
    <s v="-"/>
    <n v="0"/>
  </r>
  <r>
    <s v="396"/>
    <x v="4"/>
    <x v="0"/>
    <s v="006"/>
    <s v="Z1B8044815"/>
    <s v="0122"/>
    <s v="FC"/>
    <s v="00010304-00010316"/>
    <s v=""/>
    <s v=""/>
    <s v=""/>
    <s v=""/>
    <n v="0"/>
    <s v=""/>
    <s v="VENTAS NO CONTRIBUYENTES"/>
    <s v=""/>
    <n v="941.36624999999981"/>
    <n v="0"/>
    <n v="727.94289999999978"/>
    <n v="0"/>
    <s v="-"/>
    <n v="0"/>
    <n v="183.98575"/>
    <s v="-"/>
    <n v="29.437599999999996"/>
    <n v="0"/>
    <s v="-"/>
    <n v="0"/>
    <n v="0"/>
    <s v="-"/>
    <n v="0"/>
  </r>
  <r>
    <s v="397"/>
    <x v="4"/>
    <x v="0"/>
    <s v="007"/>
    <s v="Z1B8050013"/>
    <s v="0158"/>
    <s v="FC"/>
    <s v="00012021-00012107"/>
    <s v=""/>
    <s v=""/>
    <s v=""/>
    <s v=""/>
    <n v="0"/>
    <s v=""/>
    <s v="VENTAS NO CONTRIBUYENTES"/>
    <s v=""/>
    <n v="6579.1917960000001"/>
    <n v="0"/>
    <n v="5066.2093000000004"/>
    <n v="0"/>
    <s v="-"/>
    <n v="0"/>
    <n v="1304.2952000000002"/>
    <s v="-"/>
    <n v="208.68729600000009"/>
    <n v="0"/>
    <s v="-"/>
    <n v="0"/>
    <n v="0"/>
    <s v="-"/>
    <n v="0"/>
  </r>
  <r>
    <s v="398"/>
    <x v="4"/>
    <x v="1"/>
    <s v="008"/>
    <s v="Z1F0017970"/>
    <s v="0341-0341"/>
    <s v="FC"/>
    <s v="00004432-00004442"/>
    <s v=""/>
    <s v=""/>
    <s v=""/>
    <s v=""/>
    <n v="0"/>
    <s v=""/>
    <s v="VENTAS NO CONTRIBUYENTES"/>
    <s v=""/>
    <n v="115.73159999999999"/>
    <n v="0"/>
    <n v="16.54000000000002"/>
    <n v="0"/>
    <s v="-"/>
    <n v="0"/>
    <n v="85.509999999999991"/>
    <s v="16"/>
    <n v="13.6816"/>
    <n v="0"/>
    <s v="-"/>
    <n v="0"/>
    <n v="0"/>
    <s v="-"/>
    <n v="0"/>
  </r>
  <r>
    <s v="399"/>
    <x v="4"/>
    <x v="0"/>
    <s v="008"/>
    <s v="Z1B8050003"/>
    <s v="0092"/>
    <s v="FC"/>
    <s v="00006496-00006607"/>
    <s v=""/>
    <s v=""/>
    <s v=""/>
    <s v=""/>
    <n v="0"/>
    <s v=""/>
    <s v="VENTAS NO CONTRIBUYENTES"/>
    <s v=""/>
    <n v="8070.3339999999998"/>
    <n v="0"/>
    <n v="6168.92"/>
    <n v="0"/>
    <s v="-"/>
    <n v="0"/>
    <n v="1639.15"/>
    <s v="-"/>
    <n v="262.26400000000001"/>
    <n v="0"/>
    <s v="-"/>
    <n v="0"/>
    <n v="0"/>
    <s v="-"/>
    <n v="0"/>
  </r>
  <r>
    <s v="400"/>
    <x v="4"/>
    <x v="0"/>
    <s v="009"/>
    <s v="Z1B8014458"/>
    <s v="0119"/>
    <s v="FC"/>
    <s v="00006715-00006728"/>
    <s v=""/>
    <s v=""/>
    <s v=""/>
    <s v=""/>
    <n v="0"/>
    <s v=""/>
    <s v="VENTAS NO CONTRIBUYENTES"/>
    <s v=""/>
    <n v="879.13495000000012"/>
    <n v="0"/>
    <n v="706.03000000000009"/>
    <n v="0"/>
    <s v="-"/>
    <n v="0"/>
    <n v="149.22835000000001"/>
    <s v="-"/>
    <n v="23.8766"/>
    <n v="0"/>
    <s v="-"/>
    <n v="0"/>
    <n v="0"/>
    <s v="-"/>
    <n v="0"/>
  </r>
  <r>
    <s v="401"/>
    <x v="4"/>
    <x v="0"/>
    <s v="009"/>
    <s v="Z1B8014458"/>
    <s v="0119"/>
    <s v="FC"/>
    <s v="00006729"/>
    <s v=""/>
    <s v=""/>
    <s v=""/>
    <s v=""/>
    <n v="0"/>
    <s v=""/>
    <s v="FINCA AGRILUGO 2018, C.A."/>
    <s v="J412407619"/>
    <n v="112.87163200000001"/>
    <n v="0"/>
    <n v="66.024799999999999"/>
    <n v="40.385199999999998"/>
    <s v="16"/>
    <n v="6.4616319999999998"/>
    <n v="0"/>
    <s v="-"/>
    <n v="0"/>
    <n v="0"/>
    <s v="-"/>
    <n v="0"/>
    <n v="0"/>
    <s v="-"/>
    <n v="0"/>
  </r>
  <r>
    <s v="402"/>
    <x v="4"/>
    <x v="0"/>
    <s v="009"/>
    <s v="Z1B8014458"/>
    <s v="0119"/>
    <s v="FC"/>
    <s v="00006730-00006769"/>
    <s v=""/>
    <s v=""/>
    <s v=""/>
    <s v=""/>
    <n v="0"/>
    <s v=""/>
    <s v="VENTAS NO CONTRIBUYENTES"/>
    <s v=""/>
    <n v="2429.1259940000009"/>
    <n v="0"/>
    <n v="1874.2997000000003"/>
    <n v="0"/>
    <s v="-"/>
    <n v="0"/>
    <n v="478.29845000000006"/>
    <s v="-"/>
    <n v="76.527843999999988"/>
    <n v="0"/>
    <s v="-"/>
    <n v="0"/>
    <n v="0"/>
    <s v="-"/>
    <n v="0"/>
  </r>
  <r>
    <s v="403"/>
    <x v="4"/>
    <x v="0"/>
    <s v="010"/>
    <s v="Z1F0000341"/>
    <s v="1606"/>
    <s v="FC"/>
    <s v="92564-92604"/>
    <s v=""/>
    <s v=""/>
    <s v=""/>
    <s v=""/>
    <n v="0"/>
    <s v=""/>
    <s v="VENTAS NO CONTRIBUYENTES"/>
    <s v=""/>
    <n v="2532.5791500000005"/>
    <n v="0"/>
    <n v="1933.92795"/>
    <n v="0"/>
    <s v="-"/>
    <n v="0"/>
    <n v="516.07860000000005"/>
    <s v="-"/>
    <n v="82.572600000000008"/>
    <n v="0"/>
    <s v="-"/>
    <n v="0"/>
    <n v="0"/>
    <s v="-"/>
    <n v="0"/>
  </r>
  <r>
    <s v="404"/>
    <x v="4"/>
    <x v="0"/>
    <s v="011"/>
    <s v="Z1F0004616"/>
    <s v="1044-1044"/>
    <s v="FC"/>
    <s v="00142809-00142945"/>
    <s v=""/>
    <s v=""/>
    <s v=""/>
    <s v=""/>
    <n v="0"/>
    <s v=""/>
    <s v="VENTAS NO CONTRIBUYENTES"/>
    <s v=""/>
    <n v="2486.0930999999996"/>
    <n v="0"/>
    <n v="2281.8286999999991"/>
    <n v="0"/>
    <s v="-"/>
    <n v="0"/>
    <n v="176.08999999999997"/>
    <s v="-"/>
    <n v="28.174399999999995"/>
    <n v="0"/>
    <s v="-"/>
    <n v="0"/>
    <n v="0"/>
    <s v="-"/>
    <n v="0"/>
  </r>
  <r>
    <s v="405"/>
    <x v="4"/>
    <x v="0"/>
    <s v="012"/>
    <s v="Z1F00002472"/>
    <s v="0281"/>
    <s v="FC"/>
    <s v="00040477-00040482"/>
    <s v=""/>
    <s v=""/>
    <s v=""/>
    <s v=""/>
    <n v="0"/>
    <s v=""/>
    <s v="VENTAS NO CONTRIBUYENTES"/>
    <s v=""/>
    <n v="87.092000000000013"/>
    <n v="0"/>
    <n v="22.305999999999997"/>
    <n v="0"/>
    <s v="-"/>
    <n v="0"/>
    <n v="55.850000000000009"/>
    <s v="-"/>
    <n v="8.9359999999999999"/>
    <n v="0"/>
    <s v="-"/>
    <n v="0"/>
    <n v="0"/>
    <s v="-"/>
    <n v="0"/>
  </r>
  <r>
    <s v="406"/>
    <x v="4"/>
    <x v="0"/>
    <s v="012"/>
    <s v="Z1F00002472"/>
    <s v="0281"/>
    <s v="FC"/>
    <s v="00040483-00040489"/>
    <s v=""/>
    <s v=""/>
    <s v=""/>
    <s v=""/>
    <n v="0"/>
    <s v=""/>
    <s v="VENTAS NO CONTRIBUYENTES"/>
    <s v=""/>
    <n v="116.97080000000001"/>
    <n v="0"/>
    <n v="61.000799999999998"/>
    <n v="0"/>
    <s v="-"/>
    <n v="0"/>
    <n v="48.25"/>
    <s v="16"/>
    <n v="7.72"/>
    <n v="0"/>
    <s v="-"/>
    <n v="0"/>
    <n v="0"/>
    <s v="-"/>
    <n v="0"/>
  </r>
  <r>
    <s v="407"/>
    <x v="4"/>
    <x v="0"/>
    <s v="012"/>
    <s v="Z1F00002472"/>
    <s v="0281"/>
    <s v="FC"/>
    <s v="00040490"/>
    <s v=""/>
    <s v=""/>
    <s v=""/>
    <s v=""/>
    <n v="0"/>
    <s v=""/>
    <s v="JOSE PEREIRA"/>
    <s v="V8773010"/>
    <n v="63.746499999999997"/>
    <n v="0"/>
    <n v="49.902600000000007"/>
    <n v="0"/>
    <s v="-"/>
    <n v="0"/>
    <n v="11.9344"/>
    <s v="16"/>
    <n v="1.9095"/>
    <n v="0"/>
    <s v="-"/>
    <n v="0"/>
    <n v="0"/>
    <s v="-"/>
    <n v="0"/>
  </r>
  <r>
    <s v="408"/>
    <x v="4"/>
    <x v="0"/>
    <s v="012"/>
    <s v="Z1F00002472"/>
    <s v="0281"/>
    <s v="FC"/>
    <s v="00040491"/>
    <s v=""/>
    <s v=""/>
    <s v=""/>
    <s v=""/>
    <n v="0"/>
    <s v=""/>
    <s v="MILAGROS GONZALEZ"/>
    <s v="V19473020"/>
    <n v="5.66"/>
    <n v="0"/>
    <n v="5.66"/>
    <n v="0"/>
    <s v="-"/>
    <n v="0"/>
    <n v="0"/>
    <s v="-"/>
    <n v="0"/>
    <n v="0"/>
    <s v="-"/>
    <n v="0"/>
    <n v="0"/>
    <s v="-"/>
    <n v="0"/>
  </r>
  <r>
    <s v="409"/>
    <x v="4"/>
    <x v="0"/>
    <s v="012"/>
    <s v="Z1F00002472"/>
    <s v="0281"/>
    <s v="FC"/>
    <s v="00040492-00040496"/>
    <s v=""/>
    <s v=""/>
    <s v=""/>
    <s v=""/>
    <n v="0"/>
    <s v=""/>
    <s v="VENTAS NO CONTRIBUYENTES"/>
    <s v=""/>
    <n v="95.351200000000006"/>
    <n v="0"/>
    <n v="27.409999999999989"/>
    <n v="0"/>
    <s v="-"/>
    <n v="0"/>
    <n v="58.57"/>
    <s v="16"/>
    <n v="9.3711999999999982"/>
    <n v="0"/>
    <s v="-"/>
    <n v="0"/>
    <n v="0"/>
    <s v="-"/>
    <n v="0"/>
  </r>
  <r>
    <s v="410"/>
    <x v="4"/>
    <x v="0"/>
    <s v="012"/>
    <s v="Z1F00002472"/>
    <s v="0281"/>
    <s v="FC"/>
    <s v="00040497-00040500"/>
    <s v=""/>
    <s v=""/>
    <s v=""/>
    <s v=""/>
    <n v="0"/>
    <s v=""/>
    <s v="VENTAS NO CONTRIBUYENTES"/>
    <s v=""/>
    <n v="188.52879999999999"/>
    <n v="0"/>
    <n v="54.049999999999983"/>
    <n v="0"/>
    <s v="-"/>
    <n v="0"/>
    <n v="115.93"/>
    <s v="16"/>
    <n v="18.5488"/>
    <n v="0"/>
    <s v="-"/>
    <n v="0"/>
    <n v="0"/>
    <s v="-"/>
    <n v="0"/>
  </r>
  <r>
    <s v="411"/>
    <x v="4"/>
    <x v="0"/>
    <s v="012"/>
    <s v="Z1F00002472"/>
    <s v="0281"/>
    <s v="FC"/>
    <s v="00040501-00040504"/>
    <s v=""/>
    <s v=""/>
    <s v=""/>
    <s v=""/>
    <n v="0"/>
    <s v=""/>
    <s v="VENTAS NO CONTRIBUYENTES"/>
    <s v=""/>
    <n v="98.70035"/>
    <n v="0"/>
    <n v="22.321750000000009"/>
    <n v="0"/>
    <s v="-"/>
    <n v="0"/>
    <n v="65.843599999999995"/>
    <s v="16"/>
    <n v="10.535"/>
    <n v="0"/>
    <s v="-"/>
    <n v="0"/>
    <n v="0"/>
    <s v="-"/>
    <n v="0"/>
  </r>
  <r>
    <s v="412"/>
    <x v="4"/>
    <x v="0"/>
    <s v="012"/>
    <s v="Z1F00002472"/>
    <s v="0281"/>
    <s v="FC"/>
    <s v="00040505-00040507"/>
    <s v=""/>
    <s v=""/>
    <s v=""/>
    <s v=""/>
    <n v="0"/>
    <s v=""/>
    <s v="VENTAS NO CONTRIBUYENTES"/>
    <s v=""/>
    <n v="348.28200000000004"/>
    <n v="0"/>
    <n v="318.79479999999995"/>
    <n v="0"/>
    <s v="-"/>
    <n v="0"/>
    <n v="25.42"/>
    <s v="16"/>
    <n v="4.0671999999999997"/>
    <n v="0"/>
    <s v="-"/>
    <n v="0"/>
    <n v="0"/>
    <s v="-"/>
    <n v="0"/>
  </r>
  <r>
    <s v="413"/>
    <x v="4"/>
    <x v="0"/>
    <s v="012"/>
    <s v="Z1F00002472"/>
    <s v="0281"/>
    <s v="FC"/>
    <s v="00040508-00040510"/>
    <s v=""/>
    <s v=""/>
    <s v=""/>
    <s v=""/>
    <n v="0"/>
    <s v=""/>
    <s v="VENTAS NO CONTRIBUYENTES"/>
    <s v=""/>
    <n v="45.467299999999994"/>
    <n v="0"/>
    <n v="24.726499999999998"/>
    <n v="0"/>
    <s v="-"/>
    <n v="0"/>
    <n v="17.88"/>
    <s v="16"/>
    <n v="2.8607999999999998"/>
    <n v="0"/>
    <s v="-"/>
    <n v="0"/>
    <n v="0"/>
    <s v="-"/>
    <n v="0"/>
  </r>
  <r>
    <s v="414"/>
    <x v="4"/>
    <x v="0"/>
    <s v="012"/>
    <s v="Z1F00002472"/>
    <s v="0281"/>
    <s v="FC"/>
    <s v="00040511"/>
    <s v=""/>
    <s v=""/>
    <s v=""/>
    <s v=""/>
    <n v="0"/>
    <s v=""/>
    <s v="NELSIS BLANCO"/>
    <s v="V4285321"/>
    <n v="76.530799999999999"/>
    <n v="0"/>
    <n v="58.98"/>
    <n v="0"/>
    <s v="-"/>
    <n v="0"/>
    <n v="15.13"/>
    <s v="16"/>
    <n v="2.4207999999999998"/>
    <n v="0"/>
    <s v="-"/>
    <n v="0"/>
    <n v="0"/>
    <s v="-"/>
    <n v="0"/>
  </r>
  <r>
    <s v="415"/>
    <x v="4"/>
    <x v="0"/>
    <s v="014"/>
    <s v="Z1F0000338"/>
    <s v="1799-1799"/>
    <s v="FC"/>
    <s v="81472-81583"/>
    <s v=""/>
    <s v=""/>
    <s v=""/>
    <s v=""/>
    <n v="0"/>
    <s v=""/>
    <s v="VENTAS NO CONTRIBUYENTES"/>
    <s v=""/>
    <n v="3098.5937940000003"/>
    <n v="0"/>
    <n v="2454.8375500000011"/>
    <n v="0"/>
    <s v="-"/>
    <n v="0"/>
    <n v="554.96229999999991"/>
    <s v="-"/>
    <n v="88.793943999999982"/>
    <n v="0"/>
    <s v="-"/>
    <n v="0"/>
    <n v="0"/>
    <s v="-"/>
    <n v="0"/>
  </r>
  <r>
    <s v="416"/>
    <x v="5"/>
    <x v="1"/>
    <s v="001"/>
    <s v="Z1F0017854"/>
    <s v="0725-0725"/>
    <s v="FC"/>
    <s v="00046153-00046227"/>
    <s v=""/>
    <s v=""/>
    <s v=""/>
    <s v=""/>
    <n v="0"/>
    <s v=""/>
    <s v="VENTAS NO CONTRIBUYENTES"/>
    <s v=""/>
    <n v="2740.1486519999999"/>
    <n v="0"/>
    <n v="1899.0677999999996"/>
    <n v="0"/>
    <s v="-"/>
    <n v="0"/>
    <n v="725.06970000000024"/>
    <s v="16"/>
    <n v="116.01115200000001"/>
    <n v="0"/>
    <s v="-"/>
    <n v="0"/>
    <n v="0"/>
    <s v="-"/>
    <n v="0"/>
  </r>
  <r>
    <s v="417"/>
    <x v="5"/>
    <x v="2"/>
    <s v="001"/>
    <s v="Z7C7008321"/>
    <s v="0155-0155"/>
    <s v="FC"/>
    <s v="00018807-00018861"/>
    <s v=""/>
    <s v=""/>
    <s v=""/>
    <s v=""/>
    <n v="0"/>
    <s v=""/>
    <s v="VENTAS NO CONTRIBUYENTES"/>
    <s v=""/>
    <n v="1524.1865880000005"/>
    <n v="0"/>
    <n v="1152.6539000000002"/>
    <n v="0"/>
    <s v="-"/>
    <n v="0"/>
    <n v="320.28680000000003"/>
    <s v="-"/>
    <n v="51.245888000000008"/>
    <n v="0"/>
    <s v="-"/>
    <n v="0"/>
    <n v="0"/>
    <s v="-"/>
    <n v="0"/>
  </r>
  <r>
    <s v="418"/>
    <x v="5"/>
    <x v="0"/>
    <s v="001"/>
    <s v="Z1F0000700"/>
    <s v="1809"/>
    <s v="FC"/>
    <s v="50524-50624"/>
    <s v=""/>
    <s v=""/>
    <s v=""/>
    <s v=""/>
    <n v="0"/>
    <s v=""/>
    <s v="VENTAS NO CONTRIBUYENTES"/>
    <s v=""/>
    <n v="4929.0050460000002"/>
    <n v="0"/>
    <n v="3907.8986999999979"/>
    <n v="0"/>
    <s v="-"/>
    <n v="0"/>
    <n v="880.26414999999997"/>
    <s v="16"/>
    <n v="140.842196"/>
    <n v="0"/>
    <s v="-"/>
    <n v="0"/>
    <n v="0"/>
    <s v="-"/>
    <n v="0"/>
  </r>
  <r>
    <s v="419"/>
    <x v="5"/>
    <x v="0"/>
    <s v="001"/>
    <s v="Z1F0000700"/>
    <s v="1809"/>
    <s v="NC"/>
    <s v=""/>
    <s v="00000325"/>
    <s v=""/>
    <s v="00006706"/>
    <s v="5/2/2022"/>
    <n v="22.65"/>
    <s v="VEN"/>
    <s v="JONATHAN RENGEL"/>
    <s v="V14216745 "/>
    <n v="-22.65"/>
    <n v="0"/>
    <n v="-22.65"/>
    <n v="0"/>
    <s v="-"/>
    <n v="0"/>
    <n v="0"/>
    <s v="-"/>
    <n v="0"/>
    <n v="0"/>
    <s v="-"/>
    <n v="0"/>
    <n v="0"/>
    <s v="-"/>
    <n v="0"/>
  </r>
  <r>
    <s v="420"/>
    <x v="5"/>
    <x v="0"/>
    <s v="001"/>
    <s v="Z700004030"/>
    <s v="0345"/>
    <s v="FC"/>
    <s v="00004904-00005010"/>
    <s v=""/>
    <s v=""/>
    <s v=""/>
    <s v=""/>
    <n v="0"/>
    <s v=""/>
    <s v="VENTAS NO CONTRIBUYENTES"/>
    <s v=""/>
    <n v="1968.3912"/>
    <n v="0"/>
    <n v="1717.46"/>
    <n v="0"/>
    <s v="-"/>
    <n v="0"/>
    <n v="216.32"/>
    <s v="-"/>
    <n v="34.611199999999997"/>
    <n v="0"/>
    <s v="-"/>
    <n v="0"/>
    <n v="0"/>
    <s v="-"/>
    <n v="0"/>
  </r>
  <r>
    <s v="421"/>
    <x v="5"/>
    <x v="0"/>
    <s v="001"/>
    <s v="Z700004030"/>
    <s v="0345"/>
    <s v="NC "/>
    <m/>
    <s v="00005010"/>
    <s v=""/>
    <s v=""/>
    <s v=""/>
    <n v="0"/>
    <s v=""/>
    <s v="VENTAS NO CONTRIBUYENTES"/>
    <s v=""/>
    <n v="-22.03"/>
    <n v="0"/>
    <n v="-22.03"/>
    <n v="0"/>
    <s v="-"/>
    <n v="0"/>
    <n v="0"/>
    <s v="-"/>
    <n v="0"/>
    <n v="0"/>
    <s v="-"/>
    <n v="0"/>
    <n v="0"/>
    <s v="-"/>
    <n v="0"/>
  </r>
  <r>
    <s v="422"/>
    <x v="5"/>
    <x v="1"/>
    <s v="002"/>
    <s v="Z1F0017966"/>
    <s v="0720-0720"/>
    <s v="FC"/>
    <s v="00030112-00030115"/>
    <s v=""/>
    <s v=""/>
    <s v=""/>
    <s v=""/>
    <n v="0"/>
    <s v=""/>
    <s v="VENTAS NO CONTRIBUYENTES"/>
    <s v=""/>
    <n v="175.30742600000002"/>
    <n v="0"/>
    <n v="121.1095"/>
    <n v="0"/>
    <s v="-"/>
    <n v="0"/>
    <n v="46.722350000000006"/>
    <s v="16"/>
    <n v="7.4755760000000002"/>
    <n v="0"/>
    <s v="-"/>
    <n v="0"/>
    <n v="0"/>
    <s v="-"/>
    <n v="0"/>
  </r>
  <r>
    <s v="423"/>
    <x v="5"/>
    <x v="2"/>
    <s v="002"/>
    <s v="Z7C7008340"/>
    <s v="0155-0155"/>
    <s v="FC"/>
    <s v="00021373-00021504"/>
    <s v=""/>
    <s v=""/>
    <s v=""/>
    <s v=""/>
    <n v="0"/>
    <s v=""/>
    <s v="VENTAS NO CONTRIBUYENTES"/>
    <s v=""/>
    <n v="3038.9448679999996"/>
    <n v="0"/>
    <n v="2340.2297499999991"/>
    <n v="0"/>
    <s v="-"/>
    <n v="0"/>
    <n v="602.3406500000001"/>
    <s v="16"/>
    <n v="96.374468000000007"/>
    <n v="0"/>
    <s v="-"/>
    <n v="0"/>
    <n v="0"/>
    <s v="-"/>
    <n v="0"/>
  </r>
  <r>
    <s v="424"/>
    <x v="5"/>
    <x v="0"/>
    <s v="002"/>
    <s v="Z1B8050002"/>
    <s v="0147"/>
    <s v="FC"/>
    <s v="00011433-00011512"/>
    <s v=""/>
    <s v=""/>
    <s v=""/>
    <s v=""/>
    <n v="0"/>
    <s v=""/>
    <s v="VENTAS NO CONTRIBUYENTES"/>
    <s v=""/>
    <n v="3882.8778680000009"/>
    <n v="0"/>
    <n v="2824.0609500000005"/>
    <n v="0"/>
    <s v="-"/>
    <n v="0"/>
    <n v="912.77314999999999"/>
    <s v="16"/>
    <n v="146.04376799999997"/>
    <n v="0"/>
    <s v="-"/>
    <n v="0"/>
    <n v="0"/>
    <s v="-"/>
    <n v="0"/>
  </r>
  <r>
    <s v="425"/>
    <x v="5"/>
    <x v="3"/>
    <s v="002"/>
    <s v="Z1F0008858"/>
    <s v="1173-1173"/>
    <s v="FC"/>
    <s v="00158886-00159059"/>
    <s v=""/>
    <s v=""/>
    <s v=""/>
    <s v=""/>
    <n v="0"/>
    <s v=""/>
    <s v="VENTAS NO CONTRIBUYENTES"/>
    <s v=""/>
    <n v="2420.299050000001"/>
    <n v="0"/>
    <n v="2238.2284500000014"/>
    <n v="0"/>
    <s v="-"/>
    <n v="0"/>
    <n v="156.95740000000001"/>
    <s v="-"/>
    <n v="25.113199999999999"/>
    <n v="0"/>
    <s v="-"/>
    <n v="0"/>
    <n v="0"/>
    <s v="-"/>
    <n v="0"/>
  </r>
  <r>
    <s v="426"/>
    <x v="5"/>
    <x v="3"/>
    <s v="002"/>
    <s v="Z1F0008858"/>
    <s v="1173"/>
    <s v="FC"/>
    <s v="00159060"/>
    <s v=""/>
    <s v=""/>
    <s v=""/>
    <s v=""/>
    <n v="0"/>
    <s v=""/>
    <s v="MAQIKEL CARRILLO"/>
    <s v="V185375069 "/>
    <n v="40.835149999999999"/>
    <n v="0"/>
    <n v="40.835149999999999"/>
    <n v="0"/>
    <s v="-"/>
    <n v="0"/>
    <n v="0"/>
    <s v="-"/>
    <n v="0"/>
    <n v="0"/>
    <s v="-"/>
    <n v="0"/>
    <n v="0"/>
    <s v="-"/>
    <n v="0"/>
  </r>
  <r>
    <s v="427"/>
    <x v="5"/>
    <x v="3"/>
    <s v="002"/>
    <s v="Z1F0008858"/>
    <s v="1173-1173"/>
    <s v="FC"/>
    <s v="00159061-00159101"/>
    <s v=""/>
    <s v=""/>
    <s v=""/>
    <s v=""/>
    <n v="0"/>
    <s v=""/>
    <s v="VENTAS NO CONTRIBUYENTES"/>
    <s v=""/>
    <n v="754.98100000000011"/>
    <n v="0"/>
    <n v="671.24440000000016"/>
    <n v="0"/>
    <s v="-"/>
    <n v="0"/>
    <n v="72.186700000000002"/>
    <s v="-"/>
    <n v="11.549900000000001"/>
    <n v="0"/>
    <s v="-"/>
    <n v="0"/>
    <n v="0"/>
    <s v="-"/>
    <n v="0"/>
  </r>
  <r>
    <s v="428"/>
    <x v="5"/>
    <x v="1"/>
    <s v="003"/>
    <s v="Z1F0017848"/>
    <s v="0709-0709"/>
    <s v="FC"/>
    <s v="00039512-00039550"/>
    <s v=""/>
    <s v=""/>
    <s v=""/>
    <s v=""/>
    <n v="0"/>
    <s v=""/>
    <s v="VENTAS NO CONTRIBUYENTES"/>
    <s v=""/>
    <n v="1129.237746"/>
    <n v="0"/>
    <n v="899.31489999999997"/>
    <n v="0"/>
    <s v="-"/>
    <n v="0"/>
    <n v="198.20935"/>
    <s v="16"/>
    <n v="31.713495999999992"/>
    <n v="0"/>
    <s v="-"/>
    <n v="0"/>
    <n v="0"/>
    <s v="-"/>
    <n v="0"/>
  </r>
  <r>
    <s v="429"/>
    <x v="5"/>
    <x v="2"/>
    <s v="003"/>
    <s v="Z7C7008438"/>
    <s v="0155-0155"/>
    <s v="FC"/>
    <s v="00020405"/>
    <s v=""/>
    <s v=""/>
    <s v=""/>
    <s v=""/>
    <n v="0"/>
    <s v=""/>
    <s v="EDWAR PEREZ"/>
    <s v="V19310024"/>
    <n v="36.21705"/>
    <n v="0"/>
    <n v="36.21705"/>
    <n v="0"/>
    <s v="-"/>
    <n v="0"/>
    <n v="0"/>
    <s v="-"/>
    <n v="0"/>
    <n v="0"/>
    <s v="-"/>
    <n v="0"/>
    <n v="0"/>
    <s v="-"/>
    <n v="0"/>
  </r>
  <r>
    <s v="430"/>
    <x v="5"/>
    <x v="2"/>
    <s v="003"/>
    <s v="Z7C7008438"/>
    <s v="0155-0155"/>
    <s v="FC"/>
    <s v="00020348-00020404"/>
    <s v=""/>
    <s v=""/>
    <s v=""/>
    <s v=""/>
    <n v="0"/>
    <s v=""/>
    <s v="VENTAS NO CONTRIBUYENTES"/>
    <s v=""/>
    <n v="1223.4090000000003"/>
    <n v="0"/>
    <n v="986.7806000000005"/>
    <n v="0"/>
    <s v="-"/>
    <n v="0"/>
    <n v="203.99"/>
    <s v="16"/>
    <n v="32.638399999999997"/>
    <n v="0"/>
    <s v="-"/>
    <n v="0"/>
    <n v="0"/>
    <s v="-"/>
    <n v="0"/>
  </r>
  <r>
    <s v="431"/>
    <x v="5"/>
    <x v="2"/>
    <s v="003"/>
    <s v="Z7C7008438"/>
    <s v="0155-0155"/>
    <s v="FC"/>
    <s v="00020406-00020467"/>
    <s v=""/>
    <s v=""/>
    <s v=""/>
    <s v=""/>
    <n v="0"/>
    <s v=""/>
    <s v="VENTAS NO CONTRIBUYENTES"/>
    <s v=""/>
    <n v="1480.7216400000004"/>
    <n v="0"/>
    <n v="1079.4632500000005"/>
    <n v="0"/>
    <s v="-"/>
    <n v="0"/>
    <n v="345.91244999999998"/>
    <s v="-"/>
    <n v="55.345939999999985"/>
    <n v="0"/>
    <s v="-"/>
    <n v="0"/>
    <n v="0"/>
    <s v="-"/>
    <n v="0"/>
  </r>
  <r>
    <s v="432"/>
    <x v="5"/>
    <x v="0"/>
    <s v="003"/>
    <s v="Z1B8051199"/>
    <s v="0228"/>
    <s v="FC"/>
    <s v="00021989"/>
    <s v=""/>
    <s v=""/>
    <s v=""/>
    <s v=""/>
    <n v="0"/>
    <s v=""/>
    <s v="MOLISERVI GRUPOASESOR"/>
    <s v="J-40979172-6"/>
    <n v="192.53"/>
    <n v="0"/>
    <n v="192.53"/>
    <n v="0"/>
    <s v="-"/>
    <n v="0"/>
    <n v="0"/>
    <s v="-"/>
    <n v="0"/>
    <n v="0"/>
    <s v="-"/>
    <n v="0"/>
    <n v="0"/>
    <s v="-"/>
    <n v="0"/>
  </r>
  <r>
    <s v="433"/>
    <x v="5"/>
    <x v="0"/>
    <s v="003"/>
    <s v="Z1B8051199"/>
    <s v="0228"/>
    <s v="FC"/>
    <s v="00021990-00022025"/>
    <s v=""/>
    <s v=""/>
    <s v=""/>
    <s v=""/>
    <n v="0"/>
    <s v=""/>
    <s v="VENTAS NO CONTRIBUYENTES"/>
    <s v=""/>
    <n v="1972.2428200000008"/>
    <n v="0"/>
    <n v="1463.3926000000004"/>
    <n v="0"/>
    <s v="-"/>
    <n v="0"/>
    <n v="438.66399999999993"/>
    <s v="-"/>
    <n v="70.186220000000006"/>
    <n v="0"/>
    <s v="-"/>
    <n v="0"/>
    <n v="0"/>
    <s v="-"/>
    <n v="0"/>
  </r>
  <r>
    <s v="434"/>
    <x v="5"/>
    <x v="0"/>
    <s v="003"/>
    <s v="Z1B8051199"/>
    <s v="0228"/>
    <s v="FC"/>
    <s v="00022026"/>
    <s v=""/>
    <s v=""/>
    <s v=""/>
    <s v=""/>
    <n v="0"/>
    <s v=""/>
    <s v="INVERSIONES JERGLZ"/>
    <s v="J132524200"/>
    <n v="184.0813"/>
    <n v="0"/>
    <n v="184.0813"/>
    <n v="0"/>
    <s v="-"/>
    <n v="0"/>
    <n v="0"/>
    <s v="-"/>
    <n v="0"/>
    <n v="0"/>
    <s v="-"/>
    <n v="0"/>
    <n v="0"/>
    <s v="-"/>
    <n v="0"/>
  </r>
  <r>
    <s v="435"/>
    <x v="5"/>
    <x v="0"/>
    <s v="003"/>
    <s v="Z1B8051199"/>
    <s v="0228"/>
    <s v="FC"/>
    <s v="00022027-00022081"/>
    <s v=""/>
    <s v=""/>
    <s v=""/>
    <s v=""/>
    <n v="0"/>
    <s v=""/>
    <s v="VENTAS NO CONTRIBUYENTES"/>
    <s v=""/>
    <n v="2735.619200000001"/>
    <n v="0"/>
    <n v="2157.4084500000008"/>
    <n v="0"/>
    <s v="-"/>
    <n v="0"/>
    <n v="498.45755000000003"/>
    <s v="16"/>
    <n v="79.753199999999993"/>
    <n v="0"/>
    <s v="-"/>
    <n v="0"/>
    <n v="0"/>
    <s v="-"/>
    <n v="0"/>
  </r>
  <r>
    <s v="436"/>
    <x v="5"/>
    <x v="3"/>
    <s v="003"/>
    <s v="Z1F0008965"/>
    <s v="1157-1157"/>
    <s v="FC"/>
    <s v="00151576-00151604"/>
    <s v=""/>
    <s v=""/>
    <s v=""/>
    <s v=""/>
    <n v="0"/>
    <s v=""/>
    <s v="VENTAS NO CONTRIBUYENTES"/>
    <s v=""/>
    <n v="609.14670000000001"/>
    <n v="0"/>
    <n v="574.05670000000009"/>
    <n v="0"/>
    <s v="-"/>
    <n v="0"/>
    <n v="30.25"/>
    <s v="16"/>
    <n v="4.8400000000000007"/>
    <n v="0"/>
    <s v="-"/>
    <n v="0"/>
    <n v="0"/>
    <s v="-"/>
    <n v="0"/>
  </r>
  <r>
    <s v="437"/>
    <x v="5"/>
    <x v="3"/>
    <s v="003"/>
    <s v="Z1F0008965"/>
    <s v="1157"/>
    <s v="FC"/>
    <s v="00151605"/>
    <s v=""/>
    <s v=""/>
    <s v=""/>
    <s v=""/>
    <n v="0"/>
    <s v=""/>
    <s v="RICHATD DAWO"/>
    <s v="V152058888 "/>
    <n v="25.6326"/>
    <n v="0"/>
    <n v="25.6326"/>
    <n v="0"/>
    <s v="-"/>
    <n v="0"/>
    <n v="0"/>
    <s v="-"/>
    <n v="0"/>
    <n v="0"/>
    <s v="-"/>
    <n v="0"/>
    <n v="0"/>
    <s v="-"/>
    <n v="0"/>
  </r>
  <r>
    <s v="438"/>
    <x v="5"/>
    <x v="3"/>
    <s v="003"/>
    <s v="Z1F0008965"/>
    <s v="1157-1157"/>
    <s v="FC"/>
    <s v="00151606-00151728"/>
    <s v=""/>
    <s v=""/>
    <s v=""/>
    <s v=""/>
    <n v="0"/>
    <s v=""/>
    <s v="VENTAS NO CONTRIBUYENTES"/>
    <s v=""/>
    <n v="1804.2519"/>
    <n v="0"/>
    <n v="1598.1534999999999"/>
    <n v="0"/>
    <s v="-"/>
    <n v="0"/>
    <n v="177.67099999999999"/>
    <s v="16"/>
    <n v="28.427399999999999"/>
    <n v="0"/>
    <s v="-"/>
    <n v="0"/>
    <n v="0"/>
    <s v="-"/>
    <n v="0"/>
  </r>
  <r>
    <s v="439"/>
    <x v="5"/>
    <x v="1"/>
    <s v="004"/>
    <s v="Z1F0017963"/>
    <s v="0720-0720"/>
    <s v="FC"/>
    <s v="00029442-00029537"/>
    <s v=""/>
    <s v=""/>
    <s v=""/>
    <s v=""/>
    <n v="0"/>
    <s v=""/>
    <s v="VENTAS NO CONTRIBUYENTES"/>
    <s v=""/>
    <n v="3460.2306020000005"/>
    <n v="0"/>
    <n v="2473.2560000000003"/>
    <n v="0"/>
    <s v="-"/>
    <n v="0"/>
    <n v="850.84014999999999"/>
    <s v="-"/>
    <n v="136.13445200000004"/>
    <n v="0"/>
    <s v="-"/>
    <n v="0"/>
    <n v="0"/>
    <s v="-"/>
    <n v="0"/>
  </r>
  <r>
    <s v="440"/>
    <x v="5"/>
    <x v="1"/>
    <s v="004"/>
    <s v="Z1F0017963"/>
    <s v="0720"/>
    <s v="NC"/>
    <s v=""/>
    <s v="00000124"/>
    <s v=""/>
    <s v="00019236"/>
    <s v="04-02-2022"/>
    <n v="29.85"/>
    <s v="VEN"/>
    <s v="EMMA RAMIREZ"/>
    <s v="V8797228"/>
    <n v="-29.85"/>
    <n v="0"/>
    <n v="-29.85"/>
    <n v="0"/>
    <s v="-"/>
    <n v="0"/>
    <n v="0"/>
    <s v="-"/>
    <n v="0"/>
    <n v="0"/>
    <s v="-"/>
    <n v="0"/>
    <n v="0"/>
    <s v="-"/>
    <n v="0"/>
  </r>
  <r>
    <s v="441"/>
    <x v="5"/>
    <x v="0"/>
    <s v="004"/>
    <s v="Z1B8050937"/>
    <s v="0086"/>
    <s v="FC"/>
    <s v="00007767"/>
    <s v=""/>
    <s v=""/>
    <s v=""/>
    <s v=""/>
    <n v="0"/>
    <s v=""/>
    <s v="LUIS GOMEZ"/>
    <s v="V14275515"/>
    <n v="76.099999999999994"/>
    <n v="0"/>
    <n v="76.099999999999994"/>
    <n v="0"/>
    <s v="-"/>
    <n v="0"/>
    <n v="0"/>
    <s v="-"/>
    <n v="0"/>
    <n v="0"/>
    <s v="-"/>
    <n v="0"/>
    <n v="0"/>
    <s v="-"/>
    <n v="0"/>
  </r>
  <r>
    <s v="442"/>
    <x v="5"/>
    <x v="0"/>
    <s v="004"/>
    <s v="Z1B8050937"/>
    <s v="0086"/>
    <s v="FC"/>
    <s v="00007768"/>
    <s v=""/>
    <s v=""/>
    <s v=""/>
    <s v=""/>
    <n v="0"/>
    <s v=""/>
    <s v="GRUPO CORPORATIVO MANUBER C.A"/>
    <s v="J409821315"/>
    <n v="47.839700000000001"/>
    <n v="0"/>
    <n v="33.249249999999996"/>
    <n v="12.57795"/>
    <s v="16"/>
    <n v="2.0125000000000002"/>
    <n v="0"/>
    <s v="-"/>
    <n v="0"/>
    <n v="0"/>
    <s v="-"/>
    <n v="0"/>
    <n v="0"/>
    <s v="-"/>
    <n v="0"/>
  </r>
  <r>
    <s v="443"/>
    <x v="5"/>
    <x v="0"/>
    <s v="004"/>
    <s v="Z1B8050937"/>
    <s v="0086"/>
    <s v="FC"/>
    <s v="00007769-00007784"/>
    <s v=""/>
    <s v=""/>
    <s v=""/>
    <s v=""/>
    <n v="0"/>
    <s v=""/>
    <s v="VENTAS NO CONTRIBUYENTES"/>
    <s v=""/>
    <n v="927.80924600000003"/>
    <n v="0"/>
    <n v="752.99654999999996"/>
    <n v="0"/>
    <s v="-"/>
    <n v="0"/>
    <n v="150.70060000000001"/>
    <s v="16"/>
    <n v="24.112096000000001"/>
    <n v="0"/>
    <s v="-"/>
    <n v="0"/>
    <n v="0"/>
    <s v="-"/>
    <n v="0"/>
  </r>
  <r>
    <s v="444"/>
    <x v="5"/>
    <x v="0"/>
    <s v="004"/>
    <s v="Z1B8050937"/>
    <s v="0086"/>
    <s v="FC"/>
    <s v="00007785-00007827"/>
    <s v=""/>
    <s v=""/>
    <s v=""/>
    <s v=""/>
    <n v="0"/>
    <s v=""/>
    <s v="VENTAS NO CONTRIBUYENTES"/>
    <s v=""/>
    <n v="2148.8095499999999"/>
    <n v="0"/>
    <n v="1707.6475999999998"/>
    <n v="0"/>
    <s v="-"/>
    <n v="0"/>
    <n v="380.31205000000006"/>
    <s v="16"/>
    <n v="60.849899999999991"/>
    <n v="0"/>
    <s v="-"/>
    <n v="0"/>
    <n v="0"/>
    <s v="-"/>
    <n v="0"/>
  </r>
  <r>
    <s v="445"/>
    <x v="5"/>
    <x v="0"/>
    <s v="004"/>
    <s v="Z1B8050937"/>
    <s v="0086"/>
    <s v="FC"/>
    <s v="00007828"/>
    <s v=""/>
    <s v=""/>
    <s v=""/>
    <s v=""/>
    <n v="0"/>
    <s v=""/>
    <s v="COMERCIALIZADORA LA ESPETADA C.A"/>
    <s v="J-500407173 "/>
    <n v="169.49005"/>
    <n v="0"/>
    <n v="135.59485000000001"/>
    <n v="29.22"/>
    <s v="16"/>
    <n v="4.6752000000000002"/>
    <n v="0"/>
    <s v="-"/>
    <n v="0"/>
    <n v="0"/>
    <s v="-"/>
    <n v="0"/>
    <n v="0"/>
    <s v="-"/>
    <n v="0"/>
  </r>
  <r>
    <s v="446"/>
    <x v="5"/>
    <x v="0"/>
    <s v="004"/>
    <s v="Z1B8050937"/>
    <s v="0086"/>
    <s v="FC"/>
    <s v="00007829-00007852"/>
    <s v=""/>
    <s v=""/>
    <s v=""/>
    <s v=""/>
    <n v="0"/>
    <s v=""/>
    <s v="VENTAS NO CONTRIBUYENTES"/>
    <s v=""/>
    <n v="1539.25315"/>
    <n v="0"/>
    <n v="1165.5635"/>
    <n v="0"/>
    <s v="-"/>
    <n v="0"/>
    <n v="322.14624999999995"/>
    <s v="-"/>
    <n v="51.543399999999998"/>
    <n v="0"/>
    <s v="-"/>
    <n v="0"/>
    <n v="0"/>
    <s v="-"/>
    <n v="0"/>
  </r>
  <r>
    <s v="447"/>
    <x v="5"/>
    <x v="0"/>
    <s v="004"/>
    <s v="Z1B8050937"/>
    <s v="0086"/>
    <s v="FC"/>
    <s v="00007853"/>
    <s v=""/>
    <s v=""/>
    <s v=""/>
    <s v=""/>
    <n v="0"/>
    <s v=""/>
    <s v="MATADERO DE AVES LA TROPICAL"/>
    <s v="J-001959211 "/>
    <n v="20.209599999999998"/>
    <n v="0"/>
    <n v="20.209599999999998"/>
    <n v="0"/>
    <s v="-"/>
    <n v="0"/>
    <n v="0"/>
    <s v="-"/>
    <n v="0"/>
    <n v="0"/>
    <s v="-"/>
    <n v="0"/>
    <n v="0"/>
    <s v="-"/>
    <n v="0"/>
  </r>
  <r>
    <s v="448"/>
    <x v="5"/>
    <x v="0"/>
    <s v="004"/>
    <s v="Z1B8050937"/>
    <s v="0086"/>
    <s v="FC"/>
    <s v="00007854-00007903"/>
    <s v=""/>
    <s v=""/>
    <s v=""/>
    <s v=""/>
    <n v="0"/>
    <s v=""/>
    <s v="VENTAS NO CONTRIBUYENTES"/>
    <s v=""/>
    <n v="2583.8305420000002"/>
    <n v="0"/>
    <n v="1904.2419499999999"/>
    <n v="0"/>
    <s v="-"/>
    <n v="0"/>
    <n v="585.85220000000004"/>
    <s v="-"/>
    <n v="93.736391999999981"/>
    <n v="0"/>
    <s v="-"/>
    <n v="0"/>
    <n v="0"/>
    <s v="-"/>
    <n v="0"/>
  </r>
  <r>
    <s v="449"/>
    <x v="5"/>
    <x v="3"/>
    <s v="004"/>
    <s v="Z1B8050578"/>
    <s v="1955-1955"/>
    <s v="FC"/>
    <s v="00173583-00173674"/>
    <s v=""/>
    <s v=""/>
    <s v=""/>
    <s v=""/>
    <n v="0"/>
    <s v=""/>
    <s v="VENTAS NO CONTRIBUYENTES"/>
    <s v=""/>
    <n v="1324.4935999999998"/>
    <n v="0"/>
    <n v="1147.7737000000002"/>
    <n v="0"/>
    <s v="-"/>
    <n v="0"/>
    <n v="152.34470000000002"/>
    <s v="16"/>
    <n v="24.375199999999996"/>
    <n v="0"/>
    <s v="-"/>
    <n v="0"/>
    <n v="0"/>
    <s v="-"/>
    <n v="0"/>
  </r>
  <r>
    <s v="450"/>
    <x v="5"/>
    <x v="1"/>
    <s v="005"/>
    <s v="Z1F0017998"/>
    <s v="0710-0710"/>
    <s v="FC"/>
    <s v="00034154-00034236"/>
    <s v=""/>
    <s v=""/>
    <s v=""/>
    <s v=""/>
    <n v="0"/>
    <s v=""/>
    <s v="VENTAS NO CONTRIBUYENTES"/>
    <s v=""/>
    <n v="4468.2118640000008"/>
    <n v="0"/>
    <n v="2997.9012499999999"/>
    <n v="0"/>
    <s v="-"/>
    <n v="0"/>
    <n v="1267.5091500000003"/>
    <s v="16"/>
    <n v="202.80146399999995"/>
    <n v="0"/>
    <s v="-"/>
    <n v="0"/>
    <n v="0"/>
    <s v="-"/>
    <n v="0"/>
  </r>
  <r>
    <s v="451"/>
    <x v="5"/>
    <x v="1"/>
    <s v="005"/>
    <s v="Z1F0017998"/>
    <s v="0710"/>
    <s v="NC"/>
    <s v=""/>
    <s v="00000109"/>
    <s v=""/>
    <s v="00034228"/>
    <s v="07-02-2022"/>
    <n v="51.79"/>
    <s v="VEN"/>
    <s v="JHONATAN LOPEZ"/>
    <s v="V29632879"/>
    <n v="-33.199199999999998"/>
    <n v="0"/>
    <n v="0"/>
    <n v="0"/>
    <s v="-"/>
    <n v="0"/>
    <n v="-28.62"/>
    <s v="16"/>
    <n v="-4.5792000000000002"/>
    <n v="0"/>
    <s v="-"/>
    <n v="0"/>
    <n v="0"/>
    <s v="-"/>
    <n v="0"/>
  </r>
  <r>
    <s v="452"/>
    <x v="5"/>
    <x v="0"/>
    <s v="005"/>
    <s v="Z1B8050363"/>
    <s v="0230"/>
    <s v="FC"/>
    <s v="00024866-00024962"/>
    <s v=""/>
    <s v=""/>
    <s v=""/>
    <s v=""/>
    <n v="0"/>
    <s v=""/>
    <s v="VENTAS NO CONTRIBUYENTES"/>
    <s v=""/>
    <n v="6517.5020180000038"/>
    <n v="0"/>
    <n v="5392.8867000000027"/>
    <n v="0"/>
    <s v="-"/>
    <n v="0"/>
    <n v="969.49594999999999"/>
    <s v="16"/>
    <n v="155.11936800000001"/>
    <n v="0"/>
    <s v="-"/>
    <n v="0"/>
    <n v="0"/>
    <s v="-"/>
    <n v="0"/>
  </r>
  <r>
    <s v="453"/>
    <x v="5"/>
    <x v="0"/>
    <s v="005"/>
    <s v="Z1B8050363"/>
    <s v="0230"/>
    <s v="NC"/>
    <s v=""/>
    <s v="00000065"/>
    <s v=""/>
    <s v="00024913"/>
    <s v="7/2/2022"/>
    <n v="310.51"/>
    <s v="VEN"/>
    <s v="LUIS CARBAJAL"/>
    <s v="V6113860"/>
    <n v="-310.51190000000003"/>
    <n v="0"/>
    <n v="-310.51190000000003"/>
    <n v="0"/>
    <s v="-"/>
    <n v="0"/>
    <n v="0"/>
    <s v="-"/>
    <n v="0"/>
    <n v="0"/>
    <s v="-"/>
    <n v="0"/>
    <n v="0"/>
    <s v="-"/>
    <n v="0"/>
  </r>
  <r>
    <s v="454"/>
    <x v="5"/>
    <x v="0"/>
    <s v="005"/>
    <s v="Z1B8050363"/>
    <s v="0230"/>
    <s v="NC"/>
    <s v=""/>
    <s v="00000066"/>
    <s v=""/>
    <s v="00024916"/>
    <s v="7/2/2022"/>
    <n v="92.76"/>
    <s v="VEN"/>
    <s v="ROBERT VILLAZANA"/>
    <s v="18264241"/>
    <n v="-92.758300000000006"/>
    <n v="0"/>
    <n v="-65.96520000000001"/>
    <n v="0"/>
    <s v="-"/>
    <n v="0"/>
    <n v="-23.0975"/>
    <s v="16"/>
    <n v="-3.6956000000000002"/>
    <n v="0"/>
    <s v="-"/>
    <n v="0"/>
    <n v="0"/>
    <s v="-"/>
    <n v="0"/>
  </r>
  <r>
    <s v="455"/>
    <x v="5"/>
    <x v="1"/>
    <s v="006"/>
    <s v="Z1F0017787"/>
    <s v="0682-0682"/>
    <s v="FC"/>
    <s v="00019337-00019353"/>
    <s v=""/>
    <s v=""/>
    <s v=""/>
    <s v=""/>
    <n v="0"/>
    <s v=""/>
    <s v="VENTAS NO CONTRIBUYENTES"/>
    <s v=""/>
    <n v="827.55785600000002"/>
    <n v="0"/>
    <n v="611.61764999999991"/>
    <n v="0"/>
    <s v="-"/>
    <n v="0"/>
    <n v="186.15534999999997"/>
    <s v="-"/>
    <n v="29.784856000000005"/>
    <n v="0"/>
    <s v="-"/>
    <n v="0"/>
    <n v="0"/>
    <s v="-"/>
    <n v="0"/>
  </r>
  <r>
    <s v="456"/>
    <x v="5"/>
    <x v="1"/>
    <s v="006"/>
    <s v="Z1F0017787"/>
    <s v="0682"/>
    <s v="FC"/>
    <s v="00019354"/>
    <s v=""/>
    <s v=""/>
    <s v=""/>
    <s v=""/>
    <n v="0"/>
    <s v=""/>
    <s v="INTERAMERICANAS FRUTAS"/>
    <s v="J308070513"/>
    <n v="41.338299999999997"/>
    <n v="0"/>
    <n v="15.273099999999999"/>
    <n v="22.47"/>
    <s v="16"/>
    <n v="3.5952000000000002"/>
    <n v="0"/>
    <s v="-"/>
    <n v="0"/>
    <n v="0"/>
    <s v="-"/>
    <n v="0"/>
    <n v="0"/>
    <s v="-"/>
    <n v="0"/>
  </r>
  <r>
    <s v="457"/>
    <x v="5"/>
    <x v="1"/>
    <s v="006"/>
    <s v="Z1F0017787"/>
    <s v="0682-0682"/>
    <s v="FC"/>
    <s v="00019355-00019357"/>
    <s v=""/>
    <s v=""/>
    <s v=""/>
    <s v=""/>
    <n v="0"/>
    <s v=""/>
    <s v="VENTAS NO CONTRIBUYENTES"/>
    <s v=""/>
    <n v="87.40925"/>
    <n v="0"/>
    <n v="87.40925"/>
    <n v="0"/>
    <s v="-"/>
    <n v="0"/>
    <n v="0"/>
    <s v="-"/>
    <n v="0"/>
    <n v="0"/>
    <s v="-"/>
    <n v="0"/>
    <n v="0"/>
    <s v="-"/>
    <n v="0"/>
  </r>
  <r>
    <s v="458"/>
    <x v="5"/>
    <x v="0"/>
    <s v="006"/>
    <s v="Z1B8044815"/>
    <s v="0123"/>
    <s v="FC"/>
    <s v="00010317-00010357"/>
    <s v=""/>
    <s v=""/>
    <s v=""/>
    <s v=""/>
    <n v="0"/>
    <s v=""/>
    <s v="VENTAS NO CONTRIBUYENTES"/>
    <s v=""/>
    <n v="3098.5172499999999"/>
    <n v="0"/>
    <n v="2631.5389500000006"/>
    <n v="0"/>
    <s v="-"/>
    <n v="0"/>
    <n v="402.56760000000003"/>
    <s v="16"/>
    <n v="64.410699999999991"/>
    <n v="0"/>
    <s v="-"/>
    <n v="0"/>
    <n v="0"/>
    <s v="-"/>
    <n v="0"/>
  </r>
  <r>
    <s v="459"/>
    <x v="5"/>
    <x v="0"/>
    <s v="006"/>
    <s v="Z1B8044815"/>
    <s v="0123"/>
    <s v="FC"/>
    <s v="00010358"/>
    <s v=""/>
    <s v=""/>
    <s v=""/>
    <s v=""/>
    <n v="0"/>
    <s v=""/>
    <s v="SAN MARTIN"/>
    <s v="J303841414"/>
    <n v="106.9726"/>
    <n v="0"/>
    <n v="69.807299999999998"/>
    <n v="32.039099999999998"/>
    <s v="16"/>
    <n v="5.1261999999999999"/>
    <n v="0"/>
    <s v="-"/>
    <n v="0"/>
    <n v="0"/>
    <s v="-"/>
    <n v="0"/>
    <n v="0"/>
    <s v="-"/>
    <n v="0"/>
  </r>
  <r>
    <s v="460"/>
    <x v="5"/>
    <x v="0"/>
    <s v="006"/>
    <s v="Z1B8044815"/>
    <s v="0123"/>
    <s v="FC"/>
    <s v="00010359-00010409"/>
    <s v=""/>
    <s v=""/>
    <s v=""/>
    <s v=""/>
    <n v="0"/>
    <s v=""/>
    <s v="VENTAS NO CONTRIBUYENTES"/>
    <s v=""/>
    <n v="3110.8959000000004"/>
    <n v="0"/>
    <n v="2330.7599500000006"/>
    <n v="0"/>
    <s v="-"/>
    <n v="0"/>
    <n v="672.53094999999996"/>
    <s v="16"/>
    <n v="107.60499999999999"/>
    <n v="0"/>
    <s v="-"/>
    <n v="0"/>
    <n v="0"/>
    <s v="-"/>
    <n v="0"/>
  </r>
  <r>
    <s v="461"/>
    <x v="5"/>
    <x v="0"/>
    <s v="007"/>
    <s v="Z1B8050013"/>
    <s v="0159"/>
    <s v="FC"/>
    <s v="00012108-00012127"/>
    <s v=""/>
    <s v=""/>
    <s v=""/>
    <s v=""/>
    <n v="0"/>
    <s v=""/>
    <s v="VENTAS NO CONTRIBUYENTES"/>
    <s v=""/>
    <n v="1412.0658000000001"/>
    <n v="0"/>
    <n v="1111.3316500000001"/>
    <n v="0"/>
    <s v="-"/>
    <n v="0"/>
    <n v="259.25355000000002"/>
    <s v="16"/>
    <n v="41.480599999999995"/>
    <n v="0"/>
    <s v="-"/>
    <n v="0"/>
    <n v="0"/>
    <s v="-"/>
    <n v="0"/>
  </r>
  <r>
    <s v="462"/>
    <x v="5"/>
    <x v="1"/>
    <s v="008"/>
    <s v="Z1F0017970"/>
    <s v="0342-0342"/>
    <s v="FC"/>
    <s v="00004443-00004449"/>
    <s v=""/>
    <s v=""/>
    <s v=""/>
    <s v=""/>
    <n v="0"/>
    <s v=""/>
    <s v="VENTAS NO CONTRIBUYENTES"/>
    <s v=""/>
    <n v="115.0668"/>
    <n v="0"/>
    <n v="59.12"/>
    <n v="0"/>
    <s v="-"/>
    <n v="0"/>
    <n v="48.23"/>
    <s v="-"/>
    <n v="7.7168000000000001"/>
    <n v="0"/>
    <s v="-"/>
    <n v="0"/>
    <n v="0"/>
    <s v="-"/>
    <n v="0"/>
  </r>
  <r>
    <s v="463"/>
    <x v="5"/>
    <x v="0"/>
    <s v="008"/>
    <s v="Z1B8050003"/>
    <s v="0093"/>
    <s v="FC"/>
    <s v="00006608-00006662"/>
    <s v=""/>
    <s v=""/>
    <s v=""/>
    <s v=""/>
    <n v="0"/>
    <s v=""/>
    <s v="VENTAS NO CONTRIBUYENTES"/>
    <s v=""/>
    <n v="3280.2708439999997"/>
    <n v="0"/>
    <n v="2478.6837999999998"/>
    <n v="0"/>
    <s v="-"/>
    <n v="0"/>
    <n v="691.02330000000006"/>
    <s v="16"/>
    <n v="110.563744"/>
    <n v="0"/>
    <s v="-"/>
    <n v="0"/>
    <n v="0"/>
    <s v="-"/>
    <n v="0"/>
  </r>
  <r>
    <s v="464"/>
    <x v="5"/>
    <x v="0"/>
    <s v="008"/>
    <s v="Z1B8050003"/>
    <s v="0093"/>
    <s v="FC"/>
    <s v="00006663"/>
    <s v=""/>
    <s v=""/>
    <s v=""/>
    <s v=""/>
    <n v="0"/>
    <s v=""/>
    <s v="OH SI SALUD C.A."/>
    <s v="J411514403"/>
    <n v="520.04368799999997"/>
    <n v="0"/>
    <n v="401.58385000000004"/>
    <n v="102.12054999999999"/>
    <s v="16"/>
    <n v="16.339288"/>
    <n v="0"/>
    <s v="-"/>
    <n v="0"/>
    <n v="0"/>
    <s v="-"/>
    <n v="0"/>
    <n v="0"/>
    <s v="-"/>
    <n v="0"/>
  </r>
  <r>
    <s v="465"/>
    <x v="5"/>
    <x v="0"/>
    <s v="009"/>
    <s v="Z1B8014458"/>
    <s v="0120"/>
    <s v="FC"/>
    <s v="00006770-00006788"/>
    <s v=""/>
    <s v=""/>
    <s v=""/>
    <s v=""/>
    <n v="0"/>
    <s v=""/>
    <s v="VENTAS NO CONTRIBUYENTES"/>
    <s v=""/>
    <n v="1067.2712060000001"/>
    <n v="0"/>
    <n v="954.12005000000033"/>
    <n v="0"/>
    <s v="-"/>
    <n v="0"/>
    <n v="97.5441"/>
    <s v="-"/>
    <n v="15.607056"/>
    <n v="0"/>
    <s v="-"/>
    <n v="0"/>
    <n v="0"/>
    <s v="-"/>
    <n v="0"/>
  </r>
  <r>
    <s v="466"/>
    <x v="5"/>
    <x v="0"/>
    <s v="010"/>
    <s v="Z1F0000341"/>
    <s v="1607"/>
    <s v="FC"/>
    <s v="92605-92628"/>
    <s v=""/>
    <s v=""/>
    <s v=""/>
    <s v=""/>
    <n v="0"/>
    <s v=""/>
    <s v="VENTAS NO CONTRIBUYENTES"/>
    <s v=""/>
    <n v="1573.0784699999999"/>
    <n v="0"/>
    <n v="1119.5892500000004"/>
    <n v="0"/>
    <s v="-"/>
    <n v="0"/>
    <n v="390.93899999999996"/>
    <s v="16"/>
    <n v="62.550219999999996"/>
    <n v="0"/>
    <s v="-"/>
    <n v="0"/>
    <n v="0"/>
    <s v="-"/>
    <n v="0"/>
  </r>
  <r>
    <s v="467"/>
    <x v="5"/>
    <x v="0"/>
    <s v="011"/>
    <s v="Z1F0004616"/>
    <s v="1045-1045"/>
    <s v="FC"/>
    <s v="00142946-00142956"/>
    <s v=""/>
    <s v=""/>
    <s v=""/>
    <s v=""/>
    <n v="0"/>
    <s v=""/>
    <s v="VENTAS NO CONTRIBUYENTES"/>
    <s v=""/>
    <n v="273.82824999999997"/>
    <n v="0"/>
    <n v="273.82824999999997"/>
    <n v="0"/>
    <s v="-"/>
    <n v="0"/>
    <n v="0"/>
    <s v="-"/>
    <n v="0"/>
    <n v="0"/>
    <s v="-"/>
    <n v="0"/>
    <n v="0"/>
    <s v="-"/>
    <n v="0"/>
  </r>
  <r>
    <s v="468"/>
    <x v="5"/>
    <x v="0"/>
    <s v="011"/>
    <s v="Z1F0004616"/>
    <s v="1045"/>
    <s v="FC"/>
    <s v="00142957"/>
    <s v=""/>
    <s v=""/>
    <s v=""/>
    <s v=""/>
    <n v="0"/>
    <s v=""/>
    <s v="JOSE PERALES"/>
    <s v="V680075484 "/>
    <n v="12.10355"/>
    <n v="0"/>
    <n v="12.10355"/>
    <n v="0"/>
    <s v="-"/>
    <n v="0"/>
    <n v="0"/>
    <s v="-"/>
    <n v="0"/>
    <n v="0"/>
    <s v="-"/>
    <n v="0"/>
    <n v="0"/>
    <s v="-"/>
    <n v="0"/>
  </r>
  <r>
    <s v="469"/>
    <x v="5"/>
    <x v="0"/>
    <s v="011"/>
    <s v="Z1F0004616"/>
    <s v="1045-1045"/>
    <s v="FC"/>
    <s v="00142958-00142989"/>
    <s v=""/>
    <s v=""/>
    <s v=""/>
    <s v=""/>
    <n v="0"/>
    <s v=""/>
    <s v="VENTAS NO CONTRIBUYENTES"/>
    <s v=""/>
    <n v="463.09929999999997"/>
    <n v="0"/>
    <n v="409.00850000000003"/>
    <n v="0"/>
    <s v="-"/>
    <n v="0"/>
    <n v="46.63"/>
    <s v="-"/>
    <n v="7.460799999999999"/>
    <n v="0"/>
    <s v="-"/>
    <n v="0"/>
    <n v="0"/>
    <s v="-"/>
    <n v="0"/>
  </r>
  <r>
    <s v="470"/>
    <x v="5"/>
    <x v="0"/>
    <s v="011"/>
    <s v="Z1F0004616"/>
    <s v="1045"/>
    <s v="FC"/>
    <s v="00142990"/>
    <s v=""/>
    <s v=""/>
    <s v=""/>
    <s v=""/>
    <n v="0"/>
    <s v=""/>
    <s v="S/N"/>
    <s v="V403101310 "/>
    <n v="6.12"/>
    <n v="0"/>
    <n v="6.12"/>
    <n v="0"/>
    <s v="-"/>
    <n v="0"/>
    <n v="0"/>
    <s v="-"/>
    <n v="0"/>
    <n v="0"/>
    <s v="-"/>
    <n v="0"/>
    <n v="0"/>
    <s v="-"/>
    <n v="0"/>
  </r>
  <r>
    <s v="471"/>
    <x v="5"/>
    <x v="0"/>
    <s v="011"/>
    <s v="Z1F0004616"/>
    <s v="1045-1045"/>
    <s v="FC"/>
    <s v="00142991-00143039"/>
    <s v=""/>
    <s v=""/>
    <s v=""/>
    <s v=""/>
    <n v="0"/>
    <s v=""/>
    <s v="VENTAS NO CONTRIBUYENTES"/>
    <s v=""/>
    <n v="587.75540000000024"/>
    <n v="0"/>
    <n v="571.68940000000009"/>
    <n v="0"/>
    <s v="-"/>
    <n v="0"/>
    <n v="13.850000000000001"/>
    <s v="-"/>
    <n v="2.2160000000000002"/>
    <n v="0"/>
    <s v="-"/>
    <n v="0"/>
    <n v="0"/>
    <s v="-"/>
    <n v="0"/>
  </r>
  <r>
    <s v="472"/>
    <x v="5"/>
    <x v="0"/>
    <s v="012"/>
    <s v="Z1F00002472"/>
    <s v="0282"/>
    <s v="FC"/>
    <s v="00040519-00040539"/>
    <s v=""/>
    <s v=""/>
    <s v=""/>
    <s v=""/>
    <n v="0"/>
    <s v=""/>
    <s v="VENTAS NO CONTRIBUYENTES"/>
    <s v=""/>
    <n v="310.5134000000001"/>
    <n v="0"/>
    <n v="90.832599999999957"/>
    <n v="0"/>
    <s v="-"/>
    <n v="0"/>
    <n v="189.38"/>
    <s v="16"/>
    <n v="30.300800000000006"/>
    <n v="0"/>
    <s v="-"/>
    <n v="0"/>
    <n v="0"/>
    <s v="-"/>
    <n v="0"/>
  </r>
  <r>
    <s v="473"/>
    <x v="5"/>
    <x v="0"/>
    <s v="012"/>
    <s v="Z1F00002472"/>
    <s v="0282"/>
    <s v="FC"/>
    <s v="00040540"/>
    <s v=""/>
    <s v=""/>
    <s v=""/>
    <s v=""/>
    <n v="0"/>
    <s v=""/>
    <s v="SERVICIO FUNERARIO CARRIZAL C.A"/>
    <s v="J-30334748-7"/>
    <n v="172.56720000000001"/>
    <n v="0"/>
    <n v="0.69000000000002615"/>
    <n v="148.16999999999999"/>
    <s v="16"/>
    <n v="23.7072"/>
    <n v="0"/>
    <s v="-"/>
    <n v="0"/>
    <n v="0"/>
    <s v="-"/>
    <n v="0"/>
    <n v="0"/>
    <s v="-"/>
    <n v="0"/>
  </r>
  <r>
    <s v="474"/>
    <x v="5"/>
    <x v="0"/>
    <s v="012"/>
    <s v="Z1F00002472"/>
    <s v="0282"/>
    <s v="FC"/>
    <s v="00040541"/>
    <s v=""/>
    <s v=""/>
    <s v=""/>
    <s v=""/>
    <n v="0"/>
    <s v=""/>
    <s v="RAFAEL TALY"/>
    <s v="V25595889 "/>
    <n v="9.51"/>
    <n v="0"/>
    <n v="9.51"/>
    <n v="0"/>
    <s v="-"/>
    <n v="0"/>
    <n v="0"/>
    <s v="-"/>
    <n v="0"/>
    <n v="0"/>
    <s v="-"/>
    <n v="0"/>
    <n v="0"/>
    <s v="-"/>
    <n v="0"/>
  </r>
  <r>
    <s v="475"/>
    <x v="5"/>
    <x v="0"/>
    <s v="012"/>
    <s v="Z1F00002472"/>
    <s v="0282"/>
    <s v="FC"/>
    <s v="00040512"/>
    <s v=""/>
    <s v=""/>
    <s v=""/>
    <s v=""/>
    <n v="0"/>
    <s v=""/>
    <s v="JOSE CORREA"/>
    <s v="V17588594"/>
    <n v="21.854399999999998"/>
    <n v="0"/>
    <n v="0"/>
    <n v="0"/>
    <s v="-"/>
    <n v="0"/>
    <n v="18.84"/>
    <s v="16"/>
    <n v="3.0144000000000002"/>
    <n v="0"/>
    <s v="-"/>
    <n v="0"/>
    <n v="0"/>
    <s v="-"/>
    <n v="0"/>
  </r>
  <r>
    <s v="476"/>
    <x v="5"/>
    <x v="0"/>
    <s v="012"/>
    <s v="Z1F00002472"/>
    <s v="0282"/>
    <s v="FC"/>
    <s v="00040513-00040518"/>
    <s v=""/>
    <s v=""/>
    <s v=""/>
    <s v=""/>
    <n v="0"/>
    <s v=""/>
    <s v="VENTAS NO CONTRIBUYENTES"/>
    <s v=""/>
    <n v="28.5505"/>
    <n v="0"/>
    <n v="7.322499999999998"/>
    <n v="0"/>
    <s v="-"/>
    <n v="0"/>
    <n v="18.3"/>
    <s v="16"/>
    <n v="2.9279999999999999"/>
    <n v="0"/>
    <s v="-"/>
    <n v="0"/>
    <n v="0"/>
    <s v="-"/>
    <n v="0"/>
  </r>
  <r>
    <s v="477"/>
    <x v="5"/>
    <x v="0"/>
    <s v="014"/>
    <s v="Z1F0000338"/>
    <s v="1800-1800"/>
    <s v="FC"/>
    <s v="81584-81670"/>
    <s v=""/>
    <s v=""/>
    <s v=""/>
    <s v=""/>
    <n v="0"/>
    <s v=""/>
    <s v="VENTAS NO CONTRIBUYENTES"/>
    <s v=""/>
    <n v="2289.3978060000004"/>
    <n v="0"/>
    <n v="1729.0614000000003"/>
    <n v="0"/>
    <s v="-"/>
    <n v="0"/>
    <n v="483.04864999999995"/>
    <s v="-"/>
    <n v="77.287756000000002"/>
    <n v="0"/>
    <s v="-"/>
    <n v="0"/>
    <n v="0"/>
    <s v="-"/>
    <n v="0"/>
  </r>
  <r>
    <s v="478"/>
    <x v="5"/>
    <x v="0"/>
    <s v="015"/>
    <s v="Z1B8050356"/>
    <s v="1969"/>
    <s v="FC"/>
    <s v="00099278"/>
    <s v=""/>
    <s v=""/>
    <s v=""/>
    <s v=""/>
    <n v="0"/>
    <s v=""/>
    <s v="?CLIENTE CO0"/>
    <s v="V1"/>
    <n v="16.440799999999999"/>
    <n v="0"/>
    <n v="4.9799999999999986"/>
    <n v="0"/>
    <s v="-"/>
    <n v="0"/>
    <n v="9.8800000000000008"/>
    <s v="16"/>
    <n v="1.5808"/>
    <n v="0"/>
    <s v="-"/>
    <n v="0"/>
    <n v="0"/>
    <s v="-"/>
    <n v="0"/>
  </r>
  <r>
    <s v="479"/>
    <x v="6"/>
    <x v="1"/>
    <s v="001"/>
    <s v="Z1F0017854"/>
    <s v="0726-0726"/>
    <s v="FC"/>
    <s v="00046228-00046297"/>
    <s v=""/>
    <s v=""/>
    <s v=""/>
    <s v=""/>
    <n v="0"/>
    <s v=""/>
    <s v="VENTAS NO CONTRIBUYENTES"/>
    <s v=""/>
    <n v="5118.0139480000016"/>
    <n v="0"/>
    <n v="3485.09465"/>
    <n v="0"/>
    <s v="-"/>
    <n v="0"/>
    <n v="1407.6890500000002"/>
    <s v="16"/>
    <n v="225.23024799999999"/>
    <n v="0"/>
    <s v="-"/>
    <n v="0"/>
    <n v="0"/>
    <s v="-"/>
    <n v="0"/>
  </r>
  <r>
    <s v="480"/>
    <x v="6"/>
    <x v="1"/>
    <s v="001"/>
    <s v="Z1F0017854"/>
    <s v="0726"/>
    <s v="FC"/>
    <s v="00046298"/>
    <s v=""/>
    <s v=""/>
    <s v=""/>
    <s v=""/>
    <n v="0"/>
    <s v=""/>
    <s v="MERCANTIL KAFTA SRL"/>
    <s v=" J002769572"/>
    <n v="22.518750000000001"/>
    <n v="0"/>
    <n v="22.518750000000001"/>
    <n v="0"/>
    <s v="-"/>
    <n v="0"/>
    <n v="0"/>
    <s v="-"/>
    <n v="0"/>
    <n v="0"/>
    <s v="-"/>
    <n v="0"/>
    <n v="0"/>
    <s v="-"/>
    <n v="0"/>
  </r>
  <r>
    <s v="481"/>
    <x v="6"/>
    <x v="1"/>
    <s v="001"/>
    <s v="Z1F0017854"/>
    <s v="0726-0726"/>
    <s v="FC"/>
    <s v="00046299-00046302"/>
    <s v=""/>
    <s v=""/>
    <s v=""/>
    <s v=""/>
    <n v="0"/>
    <s v=""/>
    <s v="VENTAS NO CONTRIBUYENTES"/>
    <s v=""/>
    <n v="324.52836200000002"/>
    <n v="0"/>
    <n v="185.21565000000004"/>
    <n v="0"/>
    <s v="-"/>
    <n v="0"/>
    <n v="120.0972"/>
    <s v="16"/>
    <n v="19.215512"/>
    <n v="0"/>
    <s v="-"/>
    <n v="0"/>
    <n v="0"/>
    <s v="-"/>
    <n v="0"/>
  </r>
  <r>
    <s v="482"/>
    <x v="6"/>
    <x v="2"/>
    <s v="001"/>
    <s v="Z7C7008321"/>
    <s v="0156-0156"/>
    <s v="FC"/>
    <s v="00018862-00018933"/>
    <s v=""/>
    <s v=""/>
    <s v=""/>
    <s v=""/>
    <n v="0"/>
    <s v=""/>
    <s v="VENTAS NO CONTRIBUYENTES"/>
    <s v=""/>
    <n v="1685.4476300000001"/>
    <n v="0"/>
    <n v="1190.5794500000002"/>
    <n v="0"/>
    <s v="-"/>
    <n v="0"/>
    <n v="426.61049999999994"/>
    <s v="16"/>
    <n v="68.257679999999979"/>
    <n v="0"/>
    <s v="-"/>
    <n v="0"/>
    <n v="0"/>
    <s v="-"/>
    <n v="0"/>
  </r>
  <r>
    <s v="483"/>
    <x v="6"/>
    <x v="2"/>
    <s v="001"/>
    <s v="Z7C7008321"/>
    <s v="0156"/>
    <s v="FC"/>
    <s v="00018934"/>
    <s v=""/>
    <s v=""/>
    <s v=""/>
    <s v=""/>
    <n v="0"/>
    <s v=""/>
    <s v="LOGISTICA INTEGRAL VENEZUELA"/>
    <s v="J315241188"/>
    <n v="46.322609999999997"/>
    <n v="0"/>
    <n v="17.783999999999995"/>
    <n v="24.602250000000002"/>
    <s v="16"/>
    <n v="3.9363600000000001"/>
    <n v="0"/>
    <s v="-"/>
    <n v="0"/>
    <n v="0"/>
    <s v="-"/>
    <n v="0"/>
    <n v="0"/>
    <s v="-"/>
    <n v="0"/>
  </r>
  <r>
    <s v="484"/>
    <x v="6"/>
    <x v="2"/>
    <s v="001"/>
    <s v="Z7C7008321"/>
    <s v="0156-0156"/>
    <s v="FC"/>
    <s v="00018935-00018961"/>
    <s v=""/>
    <s v=""/>
    <s v=""/>
    <s v=""/>
    <n v="0"/>
    <s v=""/>
    <s v="VENTAS NO CONTRIBUYENTES"/>
    <s v=""/>
    <n v="832.98362199999997"/>
    <n v="0"/>
    <n v="592.36864999999989"/>
    <n v="0"/>
    <s v="-"/>
    <n v="0"/>
    <n v="207.42670000000001"/>
    <s v="16"/>
    <n v="33.188271999999998"/>
    <n v="0"/>
    <s v="-"/>
    <n v="0"/>
    <n v="0"/>
    <s v="-"/>
    <n v="0"/>
  </r>
  <r>
    <s v="485"/>
    <x v="6"/>
    <x v="0"/>
    <s v="001"/>
    <s v="Z1F0000700"/>
    <s v="1810"/>
    <s v="FC"/>
    <s v="50625-50678"/>
    <s v=""/>
    <s v=""/>
    <s v=""/>
    <s v=""/>
    <n v="0"/>
    <s v=""/>
    <s v="VENTAS NO CONTRIBUYENTES"/>
    <s v=""/>
    <n v="2646.6080999999999"/>
    <n v="0"/>
    <n v="2262.3036000000002"/>
    <n v="0"/>
    <s v="-"/>
    <n v="0"/>
    <n v="331.29699999999991"/>
    <s v="16"/>
    <n v="53.007499999999993"/>
    <n v="0"/>
    <s v="-"/>
    <n v="0"/>
    <n v="0"/>
    <s v="-"/>
    <n v="0"/>
  </r>
  <r>
    <s v="486"/>
    <x v="6"/>
    <x v="0"/>
    <s v="001"/>
    <s v="Z1F0000700"/>
    <s v="1810"/>
    <s v="FC"/>
    <s v="50679"/>
    <s v=""/>
    <s v=""/>
    <s v=""/>
    <s v=""/>
    <n v="0"/>
    <s v=""/>
    <s v="CONJUNTO RESIDENCIAL LA QUINTA"/>
    <s v="J412111612"/>
    <n v="23.5944"/>
    <n v="0"/>
    <n v="0"/>
    <n v="20.34"/>
    <s v="16"/>
    <n v="3.2544"/>
    <n v="0"/>
    <s v="-"/>
    <n v="0"/>
    <n v="0"/>
    <s v="-"/>
    <n v="0"/>
    <n v="0"/>
    <s v="-"/>
    <n v="0"/>
  </r>
  <r>
    <s v="487"/>
    <x v="6"/>
    <x v="0"/>
    <s v="001"/>
    <s v="Z1F0000700"/>
    <s v="1810"/>
    <s v="FC"/>
    <s v="50680-50742"/>
    <s v=""/>
    <s v=""/>
    <s v=""/>
    <s v=""/>
    <n v="0"/>
    <s v=""/>
    <s v="VENTAS NO CONTRIBUYENTES"/>
    <s v=""/>
    <n v="3108.8237339999996"/>
    <n v="0"/>
    <n v="2322.9804000000013"/>
    <n v="0"/>
    <s v="-"/>
    <n v="0"/>
    <n v="677.45114999999998"/>
    <s v="16"/>
    <n v="108.39218399999999"/>
    <n v="0"/>
    <s v="-"/>
    <n v="0"/>
    <n v="0"/>
    <s v="-"/>
    <n v="0"/>
  </r>
  <r>
    <s v="488"/>
    <x v="6"/>
    <x v="0"/>
    <s v="001"/>
    <s v="Z700004030"/>
    <s v="0346"/>
    <s v="FC"/>
    <s v="00005011-00005115"/>
    <s v=""/>
    <s v=""/>
    <s v=""/>
    <s v=""/>
    <n v="0"/>
    <s v=""/>
    <s v="VENTAS NO CONTRIBUYENTES"/>
    <s v=""/>
    <n v="2235.5284000000001"/>
    <n v="0"/>
    <n v="1690.05"/>
    <n v="0"/>
    <s v="-"/>
    <n v="0"/>
    <n v="470.24"/>
    <s v="-"/>
    <n v="75.238399999999999"/>
    <n v="0"/>
    <s v="-"/>
    <n v="0"/>
    <n v="0"/>
    <s v="-"/>
    <n v="0"/>
  </r>
  <r>
    <s v="489"/>
    <x v="6"/>
    <x v="1"/>
    <s v="002"/>
    <s v="Z1F0017966"/>
    <s v="0721"/>
    <s v="FC"/>
    <s v="00030116"/>
    <s v=""/>
    <s v=""/>
    <s v=""/>
    <s v=""/>
    <n v="0"/>
    <s v=""/>
    <s v="IRENE OLIVIERI"/>
    <s v="V18266591"/>
    <n v="21.6"/>
    <n v="0"/>
    <n v="21.6"/>
    <n v="0"/>
    <s v="-"/>
    <n v="0"/>
    <n v="0"/>
    <s v="-"/>
    <n v="0"/>
    <n v="0"/>
    <s v="-"/>
    <n v="0"/>
    <n v="0"/>
    <s v="-"/>
    <n v="0"/>
  </r>
  <r>
    <s v="490"/>
    <x v="6"/>
    <x v="1"/>
    <s v="002"/>
    <s v="Z1F0017966"/>
    <s v="0721"/>
    <s v="FC"/>
    <s v="00030117"/>
    <s v=""/>
    <s v=""/>
    <s v=""/>
    <s v=""/>
    <n v="0"/>
    <s v=""/>
    <s v="CORPORACION LE NOTRE C.A"/>
    <s v=" J317391004"/>
    <n v="12.1684"/>
    <n v="0"/>
    <n v="0"/>
    <n v="10.49"/>
    <s v="16"/>
    <n v="1.6783999999999999"/>
    <n v="0"/>
    <s v="-"/>
    <n v="0"/>
    <n v="0"/>
    <s v="-"/>
    <n v="0"/>
    <n v="0"/>
    <s v="-"/>
    <n v="0"/>
  </r>
  <r>
    <s v="491"/>
    <x v="6"/>
    <x v="1"/>
    <s v="002"/>
    <s v="Z1F0017966"/>
    <s v="0721-0721"/>
    <s v="FC"/>
    <s v="00030118-00030179"/>
    <s v=""/>
    <s v=""/>
    <s v=""/>
    <s v=""/>
    <n v="0"/>
    <s v=""/>
    <s v="VENTAS NO CONTRIBUYENTES"/>
    <s v=""/>
    <n v="2389.7319680000005"/>
    <n v="0"/>
    <n v="1647.5670999999998"/>
    <n v="0"/>
    <s v="-"/>
    <n v="0"/>
    <n v="639.79730000000006"/>
    <s v="16"/>
    <n v="102.36756799999998"/>
    <n v="0"/>
    <s v="-"/>
    <n v="0"/>
    <n v="0"/>
    <s v="-"/>
    <n v="0"/>
  </r>
  <r>
    <s v="492"/>
    <x v="6"/>
    <x v="2"/>
    <s v="002"/>
    <s v="Z7C7008340"/>
    <s v="0156-0156"/>
    <s v="FC"/>
    <s v="00021505-00021650"/>
    <s v=""/>
    <s v=""/>
    <s v=""/>
    <s v=""/>
    <n v="0"/>
    <s v=""/>
    <s v="VENTAS NO CONTRIBUYENTES"/>
    <s v=""/>
    <n v="3301.2263260000013"/>
    <n v="0"/>
    <n v="2509.3362499999989"/>
    <n v="0"/>
    <s v="-"/>
    <n v="0"/>
    <n v="682.66390000000013"/>
    <s v="-"/>
    <n v="109.22617599999998"/>
    <n v="0"/>
    <s v="-"/>
    <n v="0"/>
    <n v="0"/>
    <s v="-"/>
    <n v="0"/>
  </r>
  <r>
    <s v="493"/>
    <x v="6"/>
    <x v="0"/>
    <s v="002"/>
    <s v="Z1B8050002"/>
    <s v="0148"/>
    <s v="FC"/>
    <s v="00011513-00011560"/>
    <s v=""/>
    <s v=""/>
    <s v=""/>
    <s v=""/>
    <n v="0"/>
    <s v=""/>
    <s v="VENTAS NO CONTRIBUYENTES"/>
    <s v=""/>
    <n v="2043.9655500000008"/>
    <n v="0"/>
    <n v="1270.89525"/>
    <n v="0"/>
    <s v="-"/>
    <n v="0"/>
    <n v="666.43990000000019"/>
    <s v="16"/>
    <n v="106.63039999999999"/>
    <n v="0"/>
    <s v="-"/>
    <n v="0"/>
    <n v="0"/>
    <s v="-"/>
    <n v="0"/>
  </r>
  <r>
    <s v="494"/>
    <x v="6"/>
    <x v="0"/>
    <s v="002"/>
    <s v="Z1B8050002"/>
    <s v="0148"/>
    <s v="FC"/>
    <s v="00011561"/>
    <s v=""/>
    <s v=""/>
    <s v=""/>
    <s v=""/>
    <n v="0"/>
    <s v=""/>
    <s v="KARINA BATISTA"/>
    <s v="V26226357-6"/>
    <n v="36.203200000000002"/>
    <n v="0"/>
    <n v="26.610000000000003"/>
    <n v="8.27"/>
    <s v="16"/>
    <n v="1.3231999999999999"/>
    <n v="0"/>
    <s v="-"/>
    <n v="0"/>
    <n v="0"/>
    <s v="-"/>
    <n v="0"/>
    <n v="0"/>
    <s v="-"/>
    <n v="0"/>
  </r>
  <r>
    <s v="495"/>
    <x v="6"/>
    <x v="0"/>
    <s v="002"/>
    <s v="Z1B8050002"/>
    <s v="0148"/>
    <s v="FC"/>
    <s v="00011562-00011617"/>
    <s v=""/>
    <s v=""/>
    <s v=""/>
    <s v=""/>
    <n v="0"/>
    <s v=""/>
    <s v="VENTAS NO CONTRIBUYENTES"/>
    <s v=""/>
    <n v="2780.7440019999995"/>
    <n v="0"/>
    <n v="2085.1563499999997"/>
    <n v="0"/>
    <s v="-"/>
    <n v="0"/>
    <n v="599.6413"/>
    <s v="16"/>
    <n v="95.946352000000005"/>
    <n v="0"/>
    <s v="-"/>
    <n v="0"/>
    <n v="0"/>
    <s v="-"/>
    <n v="0"/>
  </r>
  <r>
    <s v="496"/>
    <x v="6"/>
    <x v="0"/>
    <s v="002"/>
    <s v="Z1B8050002"/>
    <s v="0148"/>
    <s v="NC"/>
    <s v=""/>
    <s v="00000036"/>
    <s v=""/>
    <s v="00011521"/>
    <s v="8/2/2022"/>
    <n v="10.29"/>
    <s v="VEN"/>
    <s v="ORLANDO MEDINA"/>
    <s v="V28448243"/>
    <n v="-10.289199999999999"/>
    <n v="0"/>
    <n v="0"/>
    <n v="0"/>
    <s v="-"/>
    <n v="0"/>
    <n v="-8.8699999999999992"/>
    <s v="16"/>
    <n v="-1.4192"/>
    <n v="0"/>
    <s v="-"/>
    <n v="0"/>
    <n v="0"/>
    <s v="-"/>
    <n v="0"/>
  </r>
  <r>
    <s v="497"/>
    <x v="6"/>
    <x v="3"/>
    <s v="002"/>
    <s v="Z1F0008858"/>
    <s v="1174-1174"/>
    <s v="FC"/>
    <s v="00159102-00159296"/>
    <s v=""/>
    <s v=""/>
    <s v=""/>
    <s v=""/>
    <n v="0"/>
    <s v=""/>
    <s v="VENTAS NO CONTRIBUYENTES"/>
    <s v=""/>
    <n v="3298.6659500000014"/>
    <n v="0"/>
    <n v="2993.1681000000008"/>
    <n v="0"/>
    <s v="-"/>
    <n v="0"/>
    <n v="263.36015000000003"/>
    <s v="-"/>
    <n v="42.137699999999995"/>
    <n v="0"/>
    <s v="-"/>
    <n v="0"/>
    <n v="0"/>
    <s v="-"/>
    <n v="0"/>
  </r>
  <r>
    <s v="498"/>
    <x v="6"/>
    <x v="1"/>
    <s v="003"/>
    <s v="Z1F0017848"/>
    <s v="0710-0710"/>
    <s v="FC"/>
    <s v="00039551-00039627"/>
    <s v=""/>
    <s v=""/>
    <s v=""/>
    <s v=""/>
    <n v="0"/>
    <s v=""/>
    <s v="VENTAS NO CONTRIBUYENTES"/>
    <s v=""/>
    <n v="4279.8845679999995"/>
    <n v="0"/>
    <n v="2878.2520000000013"/>
    <n v="0"/>
    <s v="-"/>
    <n v="0"/>
    <n v="1208.3038999999997"/>
    <s v="16"/>
    <n v="193.32866800000002"/>
    <n v="0"/>
    <s v="-"/>
    <n v="0"/>
    <n v="0"/>
    <s v="-"/>
    <n v="0"/>
  </r>
  <r>
    <s v="499"/>
    <x v="6"/>
    <x v="2"/>
    <s v="003"/>
    <s v="Z7C7008438"/>
    <s v="0156-0156"/>
    <s v="FC"/>
    <s v="00020468-00020515"/>
    <s v=""/>
    <s v=""/>
    <s v=""/>
    <s v=""/>
    <n v="0"/>
    <s v=""/>
    <s v="VENTAS NO CONTRIBUYENTES"/>
    <s v=""/>
    <n v="991.73410600000011"/>
    <n v="0"/>
    <n v="696.09870000000001"/>
    <n v="0"/>
    <s v="-"/>
    <n v="0"/>
    <n v="254.85804999999996"/>
    <s v="16"/>
    <n v="40.777356000000012"/>
    <n v="0"/>
    <s v="-"/>
    <n v="0"/>
    <n v="0"/>
    <s v="-"/>
    <n v="0"/>
  </r>
  <r>
    <s v="500"/>
    <x v="6"/>
    <x v="2"/>
    <s v="003"/>
    <s v="Z7C7008438"/>
    <s v="0156"/>
    <s v="FC"/>
    <s v="00020516"/>
    <s v=""/>
    <s v=""/>
    <s v=""/>
    <s v=""/>
    <n v="0"/>
    <s v=""/>
    <s v="DISTRIBUIDORA DISCARCHAR C.A"/>
    <s v="J309411667"/>
    <n v="150"/>
    <n v="0"/>
    <n v="150"/>
    <n v="0"/>
    <s v="-"/>
    <n v="0"/>
    <n v="0"/>
    <s v="-"/>
    <n v="0"/>
    <n v="0"/>
    <s v="-"/>
    <n v="0"/>
    <n v="0"/>
    <s v="-"/>
    <n v="0"/>
  </r>
  <r>
    <s v="501"/>
    <x v="6"/>
    <x v="2"/>
    <s v="003"/>
    <s v="Z7C7008438"/>
    <s v="0156-0156"/>
    <s v="FC"/>
    <s v="00020517-00020609"/>
    <s v=""/>
    <s v=""/>
    <s v=""/>
    <s v=""/>
    <n v="0"/>
    <s v=""/>
    <s v="VENTAS NO CONTRIBUYENTES"/>
    <s v=""/>
    <n v="2552.6023560000003"/>
    <n v="0"/>
    <n v="1887.9866999999995"/>
    <n v="0"/>
    <s v="-"/>
    <n v="0"/>
    <n v="572.94450000000006"/>
    <s v="16"/>
    <n v="91.671156000000011"/>
    <n v="0"/>
    <s v="-"/>
    <n v="0"/>
    <n v="0"/>
    <s v="-"/>
    <n v="0"/>
  </r>
  <r>
    <s v="502"/>
    <x v="6"/>
    <x v="2"/>
    <s v="003"/>
    <s v="Z7C7008438"/>
    <s v="0156"/>
    <s v="FC"/>
    <s v="00020610"/>
    <s v=""/>
    <s v=""/>
    <s v=""/>
    <s v=""/>
    <n v="0"/>
    <s v=""/>
    <s v="LILIANA REBETE"/>
    <s v="V404625364"/>
    <n v="56.115600000000001"/>
    <n v="0"/>
    <n v="46.94"/>
    <n v="7.91"/>
    <s v="16"/>
    <n v="1.2656000000000001"/>
    <n v="0"/>
    <s v="-"/>
    <n v="0"/>
    <n v="0"/>
    <s v="-"/>
    <n v="0"/>
    <n v="0"/>
    <s v="-"/>
    <n v="0"/>
  </r>
  <r>
    <s v="503"/>
    <x v="6"/>
    <x v="2"/>
    <s v="003"/>
    <s v="Z7C7008438"/>
    <s v="0156"/>
    <s v="FC"/>
    <s v="00020611"/>
    <s v=""/>
    <s v=""/>
    <s v=""/>
    <s v=""/>
    <n v="0"/>
    <s v=""/>
    <s v="MIREYA MANZO"/>
    <s v="V6464560"/>
    <n v="8.81"/>
    <n v="0"/>
    <n v="8.81"/>
    <n v="0"/>
    <s v="-"/>
    <n v="0"/>
    <n v="0"/>
    <s v="-"/>
    <n v="0"/>
    <n v="0"/>
    <s v="-"/>
    <n v="0"/>
    <n v="0"/>
    <s v="-"/>
    <n v="0"/>
  </r>
  <r>
    <s v="504"/>
    <x v="6"/>
    <x v="0"/>
    <s v="003"/>
    <s v="Z1B8051199"/>
    <s v="0229"/>
    <s v="FC"/>
    <s v="00022082-00022108"/>
    <s v=""/>
    <s v=""/>
    <s v=""/>
    <s v=""/>
    <n v="0"/>
    <s v=""/>
    <s v="VENTAS NO CONTRIBUYENTES"/>
    <s v=""/>
    <n v="1452.5790500000001"/>
    <n v="0"/>
    <n v="1339.5346500000003"/>
    <n v="0"/>
    <s v="-"/>
    <n v="0"/>
    <n v="97.452100000000002"/>
    <s v="16"/>
    <n v="15.5923"/>
    <n v="0"/>
    <s v="-"/>
    <n v="0"/>
    <n v="0"/>
    <s v="-"/>
    <n v="0"/>
  </r>
  <r>
    <s v="505"/>
    <x v="6"/>
    <x v="0"/>
    <s v="003"/>
    <s v="Z1B8051199"/>
    <s v="0229"/>
    <s v="FC"/>
    <s v="00022109"/>
    <s v=""/>
    <s v=""/>
    <s v=""/>
    <s v=""/>
    <n v="0"/>
    <s v=""/>
    <s v="INVERSIONES MINIMARKETREY C.A"/>
    <s v="J50029458-1"/>
    <n v="185.32"/>
    <n v="0"/>
    <n v="185.32"/>
    <n v="0"/>
    <s v="-"/>
    <n v="0"/>
    <n v="0"/>
    <s v="-"/>
    <n v="0"/>
    <n v="0"/>
    <s v="-"/>
    <n v="0"/>
    <n v="0"/>
    <s v="-"/>
    <n v="0"/>
  </r>
  <r>
    <s v="506"/>
    <x v="6"/>
    <x v="0"/>
    <s v="003"/>
    <s v="Z1B8051199"/>
    <s v="0229"/>
    <s v="FC"/>
    <s v="00022110-00022189"/>
    <s v=""/>
    <s v=""/>
    <s v=""/>
    <s v=""/>
    <n v="0"/>
    <s v=""/>
    <s v="VENTAS NO CONTRIBUYENTES"/>
    <s v=""/>
    <n v="3372.8864639999988"/>
    <n v="0"/>
    <n v="2576.2485500000003"/>
    <n v="0"/>
    <s v="-"/>
    <n v="0"/>
    <n v="686.75684999999987"/>
    <s v="16"/>
    <n v="109.88106399999998"/>
    <n v="0"/>
    <s v="-"/>
    <n v="0"/>
    <n v="0"/>
    <s v="-"/>
    <n v="0"/>
  </r>
  <r>
    <s v="507"/>
    <x v="6"/>
    <x v="3"/>
    <s v="003"/>
    <s v="Z1F0008965"/>
    <s v="1158-1158"/>
    <s v="FC"/>
    <s v="00151729-00151887"/>
    <s v=""/>
    <s v=""/>
    <s v=""/>
    <s v=""/>
    <n v="0"/>
    <s v=""/>
    <s v="VENTAS NO CONTRIBUYENTES"/>
    <s v=""/>
    <n v="2573.5052999999989"/>
    <n v="0"/>
    <n v="2381.7867999999999"/>
    <n v="0"/>
    <s v="-"/>
    <n v="0"/>
    <n v="165.27449999999999"/>
    <s v="-"/>
    <n v="26.443999999999999"/>
    <n v="0"/>
    <s v="-"/>
    <n v="0"/>
    <n v="0"/>
    <s v="-"/>
    <n v="0"/>
  </r>
  <r>
    <s v="508"/>
    <x v="6"/>
    <x v="1"/>
    <s v="004"/>
    <s v="Z1F0017963"/>
    <s v="0721-0721"/>
    <s v="FC"/>
    <s v="00029538-00029574"/>
    <s v=""/>
    <s v=""/>
    <s v=""/>
    <s v=""/>
    <n v="0"/>
    <s v=""/>
    <s v="VENTAS NO CONTRIBUYENTES"/>
    <s v=""/>
    <n v="1784.726866"/>
    <n v="0"/>
    <n v="1239.2193499999998"/>
    <n v="0"/>
    <s v="-"/>
    <n v="0"/>
    <n v="470.26509999999996"/>
    <s v="-"/>
    <n v="75.242416000000006"/>
    <n v="0"/>
    <s v="-"/>
    <n v="0"/>
    <n v="0"/>
    <s v="-"/>
    <n v="0"/>
  </r>
  <r>
    <s v="509"/>
    <x v="6"/>
    <x v="0"/>
    <s v="004"/>
    <s v="Z1B8050937"/>
    <s v="0087-0088"/>
    <s v="FC"/>
    <s v="00007904-00007908"/>
    <s v=""/>
    <s v=""/>
    <s v=""/>
    <s v=""/>
    <n v="0"/>
    <s v=""/>
    <s v="VENTAS NO CONTRIBUYENTES"/>
    <s v=""/>
    <n v="124.7945"/>
    <n v="0"/>
    <n v="115.72329999999999"/>
    <n v="0"/>
    <s v="-"/>
    <n v="0"/>
    <n v="7.82"/>
    <s v="16"/>
    <n v="1.2512000000000001"/>
    <n v="0"/>
    <s v="-"/>
    <n v="0"/>
    <n v="0"/>
    <s v="-"/>
    <n v="0"/>
  </r>
  <r>
    <s v="510"/>
    <x v="6"/>
    <x v="0"/>
    <s v="004"/>
    <s v="Z1B8050937"/>
    <s v="0088"/>
    <s v="FC"/>
    <s v="00007909"/>
    <s v=""/>
    <s v=""/>
    <s v=""/>
    <s v=""/>
    <n v="0"/>
    <s v=""/>
    <s v="DISTRIBUIDORA MONTOVJ C.A"/>
    <s v="J-40786379-7"/>
    <n v="140.57310000000001"/>
    <n v="0"/>
    <n v="140.57310000000001"/>
    <n v="0"/>
    <s v="-"/>
    <n v="0"/>
    <n v="0"/>
    <s v="-"/>
    <n v="0"/>
    <n v="0"/>
    <s v="-"/>
    <n v="0"/>
    <n v="0"/>
    <s v="-"/>
    <n v="0"/>
  </r>
  <r>
    <s v="511"/>
    <x v="6"/>
    <x v="0"/>
    <s v="004"/>
    <s v="Z1B8050937"/>
    <s v="0088"/>
    <s v="FC"/>
    <s v="00007910-00007958"/>
    <s v=""/>
    <s v=""/>
    <s v=""/>
    <s v=""/>
    <n v="0"/>
    <s v=""/>
    <s v="VENTAS NO CONTRIBUYENTES"/>
    <s v=""/>
    <n v="2831.8217540000001"/>
    <n v="0"/>
    <n v="1930.8481500000003"/>
    <n v="0"/>
    <s v="-"/>
    <n v="0"/>
    <n v="776.70139999999992"/>
    <s v="-"/>
    <n v="124.27220399999997"/>
    <n v="0"/>
    <s v="-"/>
    <n v="0"/>
    <n v="0"/>
    <s v="-"/>
    <n v="0"/>
  </r>
  <r>
    <s v="512"/>
    <x v="6"/>
    <x v="3"/>
    <s v="004"/>
    <s v="Z1B8050578"/>
    <s v="1956-1956"/>
    <s v="FC"/>
    <s v="00173675-00173736"/>
    <s v=""/>
    <s v=""/>
    <s v=""/>
    <s v=""/>
    <n v="0"/>
    <s v=""/>
    <s v="VENTAS NO CONTRIBUYENTES"/>
    <s v=""/>
    <n v="1556.7102499999994"/>
    <n v="0"/>
    <n v="1268.3407499999996"/>
    <n v="0"/>
    <s v="-"/>
    <n v="0"/>
    <n v="248.59439999999998"/>
    <s v="-"/>
    <n v="39.775100000000009"/>
    <n v="0"/>
    <s v="-"/>
    <n v="0"/>
    <n v="0"/>
    <s v="-"/>
    <n v="0"/>
  </r>
  <r>
    <s v="513"/>
    <x v="6"/>
    <x v="3"/>
    <s v="004"/>
    <s v="Z1B8050578"/>
    <s v="1956"/>
    <s v="FC"/>
    <s v="00173737"/>
    <s v=""/>
    <s v=""/>
    <s v=""/>
    <s v=""/>
    <n v="0"/>
    <s v=""/>
    <s v="ROSES CAKE"/>
    <s v="J-501549028 "/>
    <n v="35.635199999999998"/>
    <n v="0"/>
    <n v="0"/>
    <n v="30.72"/>
    <s v="16"/>
    <n v="4.9151999999999996"/>
    <n v="0"/>
    <s v="-"/>
    <n v="0"/>
    <n v="0"/>
    <s v="-"/>
    <n v="0"/>
    <n v="0"/>
    <s v="-"/>
    <n v="0"/>
  </r>
  <r>
    <s v="514"/>
    <x v="6"/>
    <x v="1"/>
    <s v="005"/>
    <s v="Z1F0017998"/>
    <s v="0711-0711"/>
    <s v="FC"/>
    <s v="00034237-00034248"/>
    <s v=""/>
    <s v=""/>
    <s v=""/>
    <s v=""/>
    <n v="0"/>
    <s v=""/>
    <s v="VENTAS NO CONTRIBUYENTES"/>
    <s v=""/>
    <n v="719.07394999999997"/>
    <n v="0"/>
    <n v="603.99034999999981"/>
    <n v="0"/>
    <s v="-"/>
    <n v="0"/>
    <n v="99.21"/>
    <s v="-"/>
    <n v="15.873600000000001"/>
    <n v="0"/>
    <s v="-"/>
    <n v="0"/>
    <n v="0"/>
    <s v="-"/>
    <n v="0"/>
  </r>
  <r>
    <s v="515"/>
    <x v="6"/>
    <x v="1"/>
    <s v="005"/>
    <s v="Z1F0017998"/>
    <s v="0711"/>
    <s v="FC"/>
    <s v="00034249"/>
    <s v=""/>
    <s v=""/>
    <s v=""/>
    <s v=""/>
    <n v="0"/>
    <s v=""/>
    <s v="TONO WELLS"/>
    <s v="J411397326"/>
    <n v="158.80469600000001"/>
    <n v="0"/>
    <n v="119.43214999999999"/>
    <n v="33.941850000000002"/>
    <s v="16"/>
    <n v="5.4306960000000002"/>
    <n v="0"/>
    <s v="-"/>
    <n v="0"/>
    <n v="0"/>
    <s v="-"/>
    <n v="0"/>
    <n v="0"/>
    <s v="-"/>
    <n v="0"/>
  </r>
  <r>
    <s v="516"/>
    <x v="6"/>
    <x v="1"/>
    <s v="005"/>
    <s v="Z1F0017998"/>
    <s v="0711-0711"/>
    <s v="FC"/>
    <s v="00034250-00034288"/>
    <s v=""/>
    <s v=""/>
    <s v=""/>
    <s v=""/>
    <n v="0"/>
    <s v=""/>
    <s v="VENTAS NO CONTRIBUYENTES"/>
    <s v=""/>
    <n v="2403.3664600000006"/>
    <n v="0"/>
    <n v="1678.4436000000007"/>
    <n v="0"/>
    <s v="-"/>
    <n v="0"/>
    <n v="624.93349999999987"/>
    <s v="-"/>
    <n v="99.989360000000005"/>
    <n v="0"/>
    <s v="-"/>
    <n v="0"/>
    <n v="0"/>
    <s v="-"/>
    <n v="0"/>
  </r>
  <r>
    <s v="517"/>
    <x v="6"/>
    <x v="0"/>
    <s v="005"/>
    <s v="Z1B8050363"/>
    <s v="0231"/>
    <s v="FC"/>
    <s v="00024963-00024997"/>
    <s v=""/>
    <s v=""/>
    <s v=""/>
    <s v=""/>
    <n v="0"/>
    <s v=""/>
    <s v="VENTAS NO CONTRIBUYENTES"/>
    <s v=""/>
    <n v="1594.5179000000001"/>
    <n v="0"/>
    <n v="1290.7471499999997"/>
    <n v="0"/>
    <s v="-"/>
    <n v="0"/>
    <n v="261.87135000000001"/>
    <s v="16"/>
    <n v="41.899399999999993"/>
    <n v="0"/>
    <s v="-"/>
    <n v="0"/>
    <n v="0"/>
    <s v="-"/>
    <n v="0"/>
  </r>
  <r>
    <s v="518"/>
    <x v="6"/>
    <x v="0"/>
    <s v="005"/>
    <s v="Z1B8050363"/>
    <s v="0231"/>
    <s v="FC"/>
    <s v="00024998"/>
    <s v=""/>
    <s v=""/>
    <s v=""/>
    <s v=""/>
    <n v="0"/>
    <s v=""/>
    <s v="CORPORACION PRISCA,C.A"/>
    <s v="J410376880"/>
    <n v="33.996400000000001"/>
    <n v="0"/>
    <n v="23.509999999999998"/>
    <n v="9.0399999999999991"/>
    <s v="16"/>
    <n v="1.4463999999999999"/>
    <n v="0"/>
    <s v="-"/>
    <n v="0"/>
    <n v="0"/>
    <s v="-"/>
    <n v="0"/>
    <n v="0"/>
    <s v="-"/>
    <n v="0"/>
  </r>
  <r>
    <s v="519"/>
    <x v="6"/>
    <x v="0"/>
    <s v="005"/>
    <s v="Z1B8050363"/>
    <s v="0231"/>
    <s v="FC"/>
    <s v="00024999-00025052"/>
    <s v=""/>
    <s v=""/>
    <s v=""/>
    <s v=""/>
    <n v="0"/>
    <s v=""/>
    <s v="VENTAS NO CONTRIBUYENTES"/>
    <s v=""/>
    <n v="2997.3547699999995"/>
    <n v="0"/>
    <n v="2457.8243999999995"/>
    <n v="0"/>
    <s v="-"/>
    <n v="0"/>
    <n v="465.11244999999997"/>
    <s v="-"/>
    <n v="74.417919999999995"/>
    <n v="0"/>
    <s v="-"/>
    <n v="0"/>
    <n v="0"/>
    <s v="-"/>
    <n v="0"/>
  </r>
  <r>
    <s v="520"/>
    <x v="6"/>
    <x v="0"/>
    <s v="005"/>
    <s v="Z1B8050363"/>
    <s v="0231"/>
    <s v="FC"/>
    <s v="00025053"/>
    <s v=""/>
    <s v=""/>
    <s v=""/>
    <s v=""/>
    <n v="0"/>
    <s v=""/>
    <s v="INVERSIONES MARIFER 21 C.A"/>
    <s v="J501583951"/>
    <n v="124.9838"/>
    <n v="0"/>
    <n v="17.509799999999998"/>
    <n v="92.65"/>
    <s v="16"/>
    <n v="14.824"/>
    <n v="0"/>
    <s v="-"/>
    <n v="0"/>
    <n v="0"/>
    <s v="-"/>
    <n v="0"/>
    <n v="0"/>
    <s v="-"/>
    <n v="0"/>
  </r>
  <r>
    <s v="521"/>
    <x v="6"/>
    <x v="0"/>
    <s v="005"/>
    <s v="Z1B8050363"/>
    <s v="0231"/>
    <s v="FC"/>
    <s v="00025054-00025083"/>
    <s v=""/>
    <s v=""/>
    <s v=""/>
    <s v=""/>
    <n v="0"/>
    <s v=""/>
    <s v="VENTAS NO CONTRIBUYENTES"/>
    <s v=""/>
    <n v="1795.720378"/>
    <n v="0"/>
    <n v="1250.7413000000001"/>
    <n v="0"/>
    <s v="-"/>
    <n v="0"/>
    <n v="469.80955"/>
    <s v="16"/>
    <n v="75.169528"/>
    <n v="0"/>
    <s v="-"/>
    <n v="0"/>
    <n v="0"/>
    <s v="-"/>
    <n v="0"/>
  </r>
  <r>
    <s v="522"/>
    <x v="6"/>
    <x v="0"/>
    <s v="005"/>
    <s v="Z1B8050363"/>
    <s v="0231"/>
    <s v="NC"/>
    <s v=""/>
    <s v="00000067"/>
    <s v=""/>
    <s v="00024963"/>
    <s v="8/2/2022"/>
    <n v="42.85"/>
    <s v="VEN"/>
    <s v="SANCHEZ EDIZON"/>
    <s v="V10780016"/>
    <n v="-3.77"/>
    <n v="0"/>
    <n v="0"/>
    <n v="0"/>
    <s v="-"/>
    <n v="0"/>
    <n v="-3.25"/>
    <s v="16"/>
    <n v="-0.52"/>
    <n v="0"/>
    <s v="-"/>
    <n v="0"/>
    <n v="0"/>
    <s v="-"/>
    <n v="0"/>
  </r>
  <r>
    <s v="523"/>
    <x v="6"/>
    <x v="1"/>
    <s v="006"/>
    <s v="Z1F0017787"/>
    <s v="0683-0683"/>
    <s v="FC"/>
    <s v="00019358-00019386"/>
    <s v=""/>
    <s v=""/>
    <s v=""/>
    <s v=""/>
    <n v="0"/>
    <s v=""/>
    <s v="VENTAS NO CONTRIBUYENTES"/>
    <s v=""/>
    <n v="1128.8033499999997"/>
    <n v="0"/>
    <n v="779.89855000000011"/>
    <n v="0"/>
    <s v="-"/>
    <n v="0"/>
    <n v="300.77999999999997"/>
    <s v="16"/>
    <n v="48.124799999999993"/>
    <n v="0"/>
    <s v="-"/>
    <n v="0"/>
    <n v="0"/>
    <s v="-"/>
    <n v="0"/>
  </r>
  <r>
    <s v="524"/>
    <x v="6"/>
    <x v="0"/>
    <s v="006"/>
    <s v="Z1B8044815"/>
    <s v="0124"/>
    <s v="FC"/>
    <s v="00010410-00010492"/>
    <s v=""/>
    <s v=""/>
    <s v=""/>
    <s v=""/>
    <n v="0"/>
    <s v=""/>
    <s v="VENTAS NO CONTRIBUYENTES"/>
    <s v=""/>
    <n v="5693.9713499999989"/>
    <n v="0"/>
    <n v="4239.5016499999983"/>
    <n v="0"/>
    <s v="-"/>
    <n v="0"/>
    <n v="1253.8532"/>
    <s v="-"/>
    <n v="200.61649999999995"/>
    <n v="0"/>
    <s v="-"/>
    <n v="0"/>
    <n v="0"/>
    <s v="-"/>
    <n v="0"/>
  </r>
  <r>
    <s v="525"/>
    <x v="6"/>
    <x v="0"/>
    <s v="006"/>
    <s v="Z1B8044815"/>
    <s v="0124"/>
    <s v="FC"/>
    <s v="00010493"/>
    <s v=""/>
    <s v=""/>
    <s v=""/>
    <s v=""/>
    <n v="0"/>
    <s v=""/>
    <s v="INVERSIONES JRC-JEL 2015 CA"/>
    <s v="J-406723126"/>
    <n v="18.750599999999999"/>
    <n v="0"/>
    <n v="18.750599999999999"/>
    <n v="0"/>
    <s v="-"/>
    <n v="0"/>
    <n v="0"/>
    <s v="-"/>
    <n v="0"/>
    <n v="0"/>
    <s v="-"/>
    <n v="0"/>
    <n v="0"/>
    <s v="-"/>
    <n v="0"/>
  </r>
  <r>
    <s v="526"/>
    <x v="6"/>
    <x v="0"/>
    <s v="006"/>
    <s v="Z1B8044815"/>
    <s v="0124"/>
    <s v="FC"/>
    <s v="00010494-00010510"/>
    <s v=""/>
    <s v=""/>
    <s v=""/>
    <s v=""/>
    <n v="0"/>
    <s v=""/>
    <s v="VENTAS NO CONTRIBUYENTES"/>
    <s v=""/>
    <n v="988.49305000000004"/>
    <n v="0"/>
    <n v="839.15899999999999"/>
    <n v="0"/>
    <s v="-"/>
    <n v="0"/>
    <n v="128.73625000000001"/>
    <s v="-"/>
    <n v="20.597799999999999"/>
    <n v="0"/>
    <s v="-"/>
    <n v="0"/>
    <n v="0"/>
    <s v="-"/>
    <n v="0"/>
  </r>
  <r>
    <s v="527"/>
    <x v="6"/>
    <x v="0"/>
    <s v="007"/>
    <s v="Z1B8050013"/>
    <s v="0160"/>
    <s v="FC"/>
    <s v="00012128-00012189"/>
    <s v=""/>
    <s v=""/>
    <s v=""/>
    <s v=""/>
    <n v="0"/>
    <s v=""/>
    <s v="VENTAS NO CONTRIBUYENTES"/>
    <s v=""/>
    <n v="3422.4089800000002"/>
    <n v="0"/>
    <n v="2730.398000000001"/>
    <n v="0"/>
    <s v="-"/>
    <n v="0"/>
    <n v="596.56119999999987"/>
    <s v="16"/>
    <n v="95.449780000000047"/>
    <n v="0"/>
    <s v="-"/>
    <n v="0"/>
    <n v="0"/>
    <s v="-"/>
    <n v="0"/>
  </r>
  <r>
    <s v="528"/>
    <x v="6"/>
    <x v="0"/>
    <s v="007"/>
    <s v="Z1B8050013"/>
    <s v="0160"/>
    <s v="FC"/>
    <s v="00012190"/>
    <s v=""/>
    <s v=""/>
    <s v=""/>
    <s v=""/>
    <n v="0"/>
    <s v=""/>
    <s v="HARRYS PACHECO"/>
    <s v="V15758471-1"/>
    <n v="268.36450200000002"/>
    <n v="0"/>
    <n v="197.12055000000001"/>
    <n v="61.417200000000001"/>
    <s v="16"/>
    <n v="9.8267520000000008"/>
    <n v="0"/>
    <s v="-"/>
    <n v="0"/>
    <n v="0"/>
    <s v="-"/>
    <n v="0"/>
    <n v="0"/>
    <s v="-"/>
    <n v="0"/>
  </r>
  <r>
    <s v="529"/>
    <x v="6"/>
    <x v="0"/>
    <s v="007"/>
    <s v="Z1B8050013"/>
    <s v="0160"/>
    <s v="FC"/>
    <s v="00012191-00012216"/>
    <s v=""/>
    <s v=""/>
    <s v=""/>
    <s v=""/>
    <n v="0"/>
    <s v=""/>
    <s v="VENTAS NO CONTRIBUYENTES"/>
    <s v=""/>
    <n v="1937.723074"/>
    <n v="0"/>
    <n v="1453.7913500000004"/>
    <n v="0"/>
    <s v="-"/>
    <n v="0"/>
    <n v="417.1825"/>
    <s v="16"/>
    <n v="66.749223999999998"/>
    <n v="0"/>
    <s v="-"/>
    <n v="0"/>
    <n v="0"/>
    <s v="-"/>
    <n v="0"/>
  </r>
  <r>
    <s v="530"/>
    <x v="6"/>
    <x v="0"/>
    <s v="007"/>
    <s v="Z1B8050013"/>
    <s v="0160"/>
    <s v="NC"/>
    <s v=""/>
    <s v="00000022"/>
    <s v=""/>
    <s v="00040423"/>
    <s v="4/2/2022"/>
    <n v="48.86"/>
    <s v="VEN"/>
    <s v="LUIS HERNADEZ"/>
    <s v="V4848329"/>
    <n v="-24.429600000000001"/>
    <n v="0"/>
    <n v="0"/>
    <n v="0"/>
    <s v="-"/>
    <n v="0"/>
    <n v="-21.06"/>
    <s v="16"/>
    <n v="-3.3696000000000002"/>
    <n v="0"/>
    <s v="-"/>
    <n v="0"/>
    <n v="0"/>
    <s v="-"/>
    <n v="0"/>
  </r>
  <r>
    <s v="531"/>
    <x v="6"/>
    <x v="1"/>
    <s v="008"/>
    <s v="Z1F0017970"/>
    <s v="0343-0343"/>
    <s v="FC"/>
    <s v="00004450-00004459"/>
    <s v=""/>
    <s v=""/>
    <s v=""/>
    <s v=""/>
    <n v="0"/>
    <s v=""/>
    <s v="VENTAS NO CONTRIBUYENTES"/>
    <s v=""/>
    <n v="179.9992"/>
    <n v="0"/>
    <n v="43.850000000000037"/>
    <n v="0"/>
    <s v="-"/>
    <n v="0"/>
    <n v="117.36999999999999"/>
    <s v="-"/>
    <n v="18.779200000000003"/>
    <n v="0"/>
    <s v="-"/>
    <n v="0"/>
    <n v="0"/>
    <s v="-"/>
    <n v="0"/>
  </r>
  <r>
    <s v="532"/>
    <x v="6"/>
    <x v="0"/>
    <s v="008"/>
    <s v="Z1B8050003"/>
    <s v="0094"/>
    <s v="FC"/>
    <s v="00006664-00006676"/>
    <s v=""/>
    <s v=""/>
    <s v=""/>
    <s v=""/>
    <n v="0"/>
    <s v=""/>
    <s v="VENTAS NO CONTRIBUYENTES"/>
    <s v=""/>
    <n v="678.432906"/>
    <n v="0"/>
    <n v="468.29224999999997"/>
    <n v="0"/>
    <s v="-"/>
    <n v="0"/>
    <n v="181.1557"/>
    <s v="16"/>
    <n v="28.984956"/>
    <n v="0"/>
    <s v="-"/>
    <n v="0"/>
    <n v="0"/>
    <s v="-"/>
    <n v="0"/>
  </r>
  <r>
    <s v="533"/>
    <x v="6"/>
    <x v="0"/>
    <s v="010"/>
    <s v="Z1F0000341"/>
    <s v="1608"/>
    <s v="FC"/>
    <s v="9262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34"/>
    <x v="6"/>
    <x v="0"/>
    <s v="011"/>
    <s v="Z1F0004616"/>
    <s v="1046-1046"/>
    <s v="FC"/>
    <s v="00143040-00143077"/>
    <s v=""/>
    <s v=""/>
    <s v=""/>
    <s v=""/>
    <n v="0"/>
    <s v=""/>
    <s v="VENTAS NO CONTRIBUYENTES"/>
    <s v=""/>
    <n v="783.73689999999988"/>
    <n v="0"/>
    <n v="735.01689999999996"/>
    <n v="0"/>
    <s v="-"/>
    <n v="0"/>
    <n v="42"/>
    <s v="-"/>
    <n v="6.7200000000000006"/>
    <n v="0"/>
    <s v="-"/>
    <n v="0"/>
    <n v="0"/>
    <s v="-"/>
    <n v="0"/>
  </r>
  <r>
    <s v="535"/>
    <x v="6"/>
    <x v="0"/>
    <s v="011"/>
    <s v="Z1F0004616"/>
    <s v="1046"/>
    <s v="FC"/>
    <s v="00143078"/>
    <s v=""/>
    <s v=""/>
    <s v=""/>
    <s v=""/>
    <n v="0"/>
    <s v=""/>
    <s v="DARWIN"/>
    <s v="V412654594 "/>
    <n v="38.96"/>
    <n v="0"/>
    <n v="38.96"/>
    <n v="0"/>
    <s v="-"/>
    <n v="0"/>
    <n v="0"/>
    <s v="-"/>
    <n v="0"/>
    <n v="0"/>
    <s v="-"/>
    <n v="0"/>
    <n v="0"/>
    <s v="-"/>
    <n v="0"/>
  </r>
  <r>
    <s v="536"/>
    <x v="6"/>
    <x v="0"/>
    <s v="011"/>
    <s v="Z1F0004616"/>
    <s v="1046-1046"/>
    <s v="FC"/>
    <s v="00143079-00143217"/>
    <s v=""/>
    <s v=""/>
    <s v=""/>
    <s v=""/>
    <n v="0"/>
    <s v=""/>
    <s v="VENTAS NO CONTRIBUYENTES"/>
    <s v=""/>
    <n v="2266.7529000000004"/>
    <n v="0"/>
    <n v="2001.6864499999995"/>
    <n v="0"/>
    <s v="-"/>
    <n v="0"/>
    <n v="228.50544999999997"/>
    <s v="16"/>
    <n v="36.560999999999993"/>
    <n v="0"/>
    <s v="-"/>
    <n v="0"/>
    <n v="0"/>
    <s v="-"/>
    <n v="0"/>
  </r>
  <r>
    <s v="537"/>
    <x v="6"/>
    <x v="0"/>
    <s v="012"/>
    <s v="Z1F00002472"/>
    <s v="0283"/>
    <s v="FC"/>
    <s v="00040542"/>
    <s v=""/>
    <s v=""/>
    <s v=""/>
    <s v=""/>
    <n v="0"/>
    <s v=""/>
    <s v="BEATRIS DELGADO"/>
    <s v="V6058075"/>
    <n v="54.125599999999999"/>
    <n v="0"/>
    <n v="0"/>
    <n v="0"/>
    <s v="-"/>
    <n v="0"/>
    <n v="46.66"/>
    <s v="16"/>
    <n v="7.4656000000000002"/>
    <n v="0"/>
    <s v="-"/>
    <n v="0"/>
    <n v="0"/>
    <s v="-"/>
    <n v="0"/>
  </r>
  <r>
    <s v="538"/>
    <x v="6"/>
    <x v="0"/>
    <s v="012"/>
    <s v="Z1F00002472"/>
    <s v="0283"/>
    <s v="FC"/>
    <s v="00040543-00040545"/>
    <s v=""/>
    <s v=""/>
    <s v=""/>
    <s v=""/>
    <n v="0"/>
    <s v=""/>
    <s v="VENTAS NO CONTRIBUYENTES"/>
    <s v=""/>
    <n v="5.3360000000000003"/>
    <n v="0"/>
    <n v="0"/>
    <n v="0"/>
    <s v="-"/>
    <n v="0"/>
    <n v="4.5999999999999996"/>
    <s v="16"/>
    <n v="0.73599999999999999"/>
    <n v="0"/>
    <s v="-"/>
    <n v="0"/>
    <n v="0"/>
    <s v="-"/>
    <n v="0"/>
  </r>
  <r>
    <s v="539"/>
    <x v="6"/>
    <x v="0"/>
    <s v="014"/>
    <s v="Z1F0000338"/>
    <s v="1801-1801"/>
    <s v="FC"/>
    <s v="81671-81717"/>
    <s v=""/>
    <s v=""/>
    <s v=""/>
    <s v=""/>
    <n v="0"/>
    <s v=""/>
    <s v="VENTAS NO CONTRIBUYENTES"/>
    <s v=""/>
    <n v="763.49700000000007"/>
    <n v="0"/>
    <n v="563.14485000000036"/>
    <n v="0"/>
    <s v="-"/>
    <n v="0"/>
    <n v="172.71734999999995"/>
    <s v="16"/>
    <n v="27.634799999999998"/>
    <n v="0"/>
    <s v="-"/>
    <n v="0"/>
    <n v="0"/>
    <s v="-"/>
    <n v="0"/>
  </r>
  <r>
    <s v="540"/>
    <x v="7"/>
    <x v="1"/>
    <s v="001"/>
    <s v="Z1F0017854"/>
    <s v="0727-0727"/>
    <s v="FC"/>
    <s v="00046303-00046371"/>
    <s v=""/>
    <s v=""/>
    <s v=""/>
    <s v=""/>
    <n v="0"/>
    <s v=""/>
    <s v="VENTAS NO CONTRIBUYENTES"/>
    <s v=""/>
    <n v="2664.8151440000006"/>
    <n v="0"/>
    <n v="1917.1158000000005"/>
    <n v="0"/>
    <s v="-"/>
    <n v="0"/>
    <n v="644.5684"/>
    <s v="16"/>
    <n v="103.13094400000003"/>
    <n v="0"/>
    <s v="-"/>
    <n v="0"/>
    <n v="0"/>
    <s v="-"/>
    <n v="0"/>
  </r>
  <r>
    <s v="541"/>
    <x v="7"/>
    <x v="1"/>
    <s v="001"/>
    <s v="Z1F0017854"/>
    <s v="0727"/>
    <s v="FC"/>
    <s v="00046372"/>
    <s v=""/>
    <s v=""/>
    <s v=""/>
    <s v=""/>
    <n v="0"/>
    <s v=""/>
    <s v="FRANCISCO DORTA A SUCESORES"/>
    <s v="J000752583"/>
    <n v="374.53185000000002"/>
    <n v="0"/>
    <n v="246.49105000000003"/>
    <n v="110.38"/>
    <s v="16"/>
    <n v="17.660799999999998"/>
    <n v="0"/>
    <s v="-"/>
    <n v="0"/>
    <n v="0"/>
    <s v="-"/>
    <n v="0"/>
    <n v="0"/>
    <s v="-"/>
    <n v="0"/>
  </r>
  <r>
    <s v="542"/>
    <x v="7"/>
    <x v="1"/>
    <s v="001"/>
    <s v="Z1F0017854"/>
    <s v="0727-0727"/>
    <s v="FC"/>
    <s v="00046373-00046387"/>
    <s v=""/>
    <s v=""/>
    <s v=""/>
    <s v=""/>
    <n v="0"/>
    <s v=""/>
    <s v="VENTAS NO CONTRIBUYENTES"/>
    <s v=""/>
    <n v="755.06365000000005"/>
    <n v="0"/>
    <n v="439.06805000000003"/>
    <n v="0"/>
    <s v="-"/>
    <n v="0"/>
    <n v="272.41000000000003"/>
    <s v="-"/>
    <n v="43.585599999999992"/>
    <n v="0"/>
    <s v="-"/>
    <n v="0"/>
    <n v="0"/>
    <s v="-"/>
    <n v="0"/>
  </r>
  <r>
    <s v="543"/>
    <x v="7"/>
    <x v="2"/>
    <s v="001"/>
    <s v="Z7C7008321"/>
    <s v="0157-0157"/>
    <s v="FC"/>
    <s v="00018962-00019036"/>
    <s v=""/>
    <s v=""/>
    <s v=""/>
    <s v=""/>
    <n v="0"/>
    <s v=""/>
    <s v="VENTAS NO CONTRIBUYENTES"/>
    <s v=""/>
    <n v="1178.4326280000005"/>
    <n v="0"/>
    <n v="1034.5346"/>
    <n v="0"/>
    <s v="-"/>
    <n v="0"/>
    <n v="124.05"/>
    <s v="16"/>
    <n v="19.848028000000006"/>
    <n v="0"/>
    <s v="-"/>
    <n v="0"/>
    <n v="0"/>
    <s v="-"/>
    <n v="0"/>
  </r>
  <r>
    <s v="544"/>
    <x v="7"/>
    <x v="2"/>
    <s v="001"/>
    <s v="Z7C7008321"/>
    <s v="0157"/>
    <s v="FC"/>
    <s v="00019037"/>
    <s v=""/>
    <s v=""/>
    <s v=""/>
    <s v=""/>
    <n v="0"/>
    <s v=""/>
    <s v="CONSULTORES BASTIDAS Y ASOCIADOS"/>
    <s v="J410007745"/>
    <n v="14.906000000000001"/>
    <n v="0"/>
    <n v="10.938800000000001"/>
    <n v="3.42"/>
    <s v="16"/>
    <n v="0.54720000000000002"/>
    <n v="0"/>
    <s v="-"/>
    <n v="0"/>
    <n v="0"/>
    <s v="-"/>
    <n v="0"/>
    <n v="0"/>
    <s v="-"/>
    <n v="0"/>
  </r>
  <r>
    <s v="545"/>
    <x v="7"/>
    <x v="2"/>
    <s v="001"/>
    <s v="Z7C7008321"/>
    <s v="0157-0157"/>
    <s v="FC"/>
    <s v="00019038-00019078"/>
    <s v=""/>
    <s v=""/>
    <s v=""/>
    <s v=""/>
    <n v="0"/>
    <s v=""/>
    <s v="VENTAS NO CONTRIBUYENTES"/>
    <s v=""/>
    <n v="1306.2909980000002"/>
    <n v="0"/>
    <n v="1052.53485"/>
    <n v="0"/>
    <s v="-"/>
    <n v="0"/>
    <n v="218.75530000000003"/>
    <s v="-"/>
    <n v="35.000848000000005"/>
    <n v="0"/>
    <s v="-"/>
    <n v="0"/>
    <n v="0"/>
    <s v="-"/>
    <n v="0"/>
  </r>
  <r>
    <s v="546"/>
    <x v="7"/>
    <x v="0"/>
    <s v="001"/>
    <s v="Z1F0000700"/>
    <s v="1811"/>
    <s v="FC"/>
    <s v="001508"/>
    <s v=""/>
    <s v=""/>
    <s v=""/>
    <s v=""/>
    <n v="0"/>
    <s v=""/>
    <s v="ONAN C.A"/>
    <s v="J-40987312-9"/>
    <n v="485.77"/>
    <n v="0"/>
    <n v="485.77"/>
    <n v="0"/>
    <s v="-"/>
    <n v="0"/>
    <n v="0"/>
    <s v="-"/>
    <n v="0"/>
    <n v="0"/>
    <s v="-"/>
    <n v="0"/>
    <n v="0"/>
    <s v="-"/>
    <n v="0"/>
  </r>
  <r>
    <s v="547"/>
    <x v="7"/>
    <x v="0"/>
    <s v="001"/>
    <s v="Z1F0000700"/>
    <s v="1811"/>
    <s v="FC"/>
    <s v="00150801-00150809"/>
    <s v=""/>
    <s v=""/>
    <s v=""/>
    <s v=""/>
    <n v="0"/>
    <s v=""/>
    <s v="VENTAS NO CONTRIBUYENTES"/>
    <s v=""/>
    <n v="1985.97865"/>
    <n v="0"/>
    <n v="1381.72525"/>
    <n v="0"/>
    <s v="-"/>
    <n v="0"/>
    <n v="520.90809999999999"/>
    <s v="-"/>
    <n v="83.345299999999995"/>
    <n v="0"/>
    <s v="-"/>
    <n v="0"/>
    <n v="0"/>
    <s v="-"/>
    <n v="0"/>
  </r>
  <r>
    <s v="548"/>
    <x v="7"/>
    <x v="0"/>
    <s v="001"/>
    <s v="Z1F0000700"/>
    <s v="1811"/>
    <s v="FC"/>
    <s v="50743000-50763000"/>
    <s v=""/>
    <s v=""/>
    <s v=""/>
    <s v=""/>
    <n v="0"/>
    <s v=""/>
    <s v="VENTAS NO CONTRIBUYENTES"/>
    <s v=""/>
    <n v="645.26390000000004"/>
    <n v="0"/>
    <n v="460.02374999999995"/>
    <n v="0"/>
    <s v="-"/>
    <n v="0"/>
    <n v="159.68974999999998"/>
    <s v="16"/>
    <n v="25.550399999999996"/>
    <n v="0"/>
    <s v="-"/>
    <n v="0"/>
    <n v="0"/>
    <s v="-"/>
    <n v="0"/>
  </r>
  <r>
    <s v="549"/>
    <x v="7"/>
    <x v="0"/>
    <s v="001"/>
    <s v="Z1F0000700"/>
    <s v="1811"/>
    <s v="FC"/>
    <s v="50764000"/>
    <s v=""/>
    <s v=""/>
    <s v=""/>
    <s v=""/>
    <n v="0"/>
    <s v=""/>
    <s v="GRUPO CORPORATIVO MANUBER C.A"/>
    <s v="J409821315"/>
    <n v="63.363300000000002"/>
    <n v="0"/>
    <n v="55.370899999999999"/>
    <n v="6.89"/>
    <s v="16"/>
    <n v="1.1024"/>
    <n v="0"/>
    <s v="-"/>
    <n v="0"/>
    <n v="0"/>
    <s v="-"/>
    <n v="0"/>
    <n v="0"/>
    <s v="-"/>
    <n v="0"/>
  </r>
  <r>
    <s v="550"/>
    <x v="7"/>
    <x v="0"/>
    <s v="001"/>
    <s v="Z1F0000700"/>
    <s v="1811"/>
    <s v="FC"/>
    <s v="50765000-00150799"/>
    <s v=""/>
    <s v=""/>
    <s v=""/>
    <s v=""/>
    <n v="0"/>
    <s v=""/>
    <s v="VENTAS NO CONTRIBUYENTES"/>
    <s v=""/>
    <n v="1917.4919059999997"/>
    <n v="0"/>
    <n v="1689.4888499999997"/>
    <n v="0"/>
    <s v="-"/>
    <n v="0"/>
    <n v="196.55440000000002"/>
    <s v="16"/>
    <n v="31.448656"/>
    <n v="0"/>
    <s v="-"/>
    <n v="0"/>
    <n v="0"/>
    <s v="-"/>
    <n v="0"/>
  </r>
  <r>
    <s v="551"/>
    <x v="7"/>
    <x v="0"/>
    <s v="001"/>
    <s v="Z1B8050149"/>
    <s v="0088"/>
    <s v="FC"/>
    <s v="00002058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52"/>
    <x v="7"/>
    <x v="0"/>
    <s v="001"/>
    <s v="Z1B8050149"/>
    <s v="0089"/>
    <s v="FC"/>
    <s v="00002059-00002064"/>
    <s v=""/>
    <s v=""/>
    <s v=""/>
    <s v=""/>
    <n v="0"/>
    <s v=""/>
    <s v="VENTAS NO CONTRIBUYENTES"/>
    <s v=""/>
    <n v="157.82"/>
    <n v="0"/>
    <n v="157.82"/>
    <n v="0"/>
    <s v="-"/>
    <n v="0"/>
    <n v="0"/>
    <s v="-"/>
    <n v="0"/>
    <n v="0"/>
    <s v="-"/>
    <n v="0"/>
    <n v="0"/>
    <s v="-"/>
    <n v="0"/>
  </r>
  <r>
    <s v="553"/>
    <x v="7"/>
    <x v="0"/>
    <s v="001"/>
    <s v="Z700004030"/>
    <s v="0347"/>
    <s v="FC"/>
    <s v="00005116-00005216"/>
    <s v=""/>
    <s v=""/>
    <s v=""/>
    <s v=""/>
    <n v="0"/>
    <s v=""/>
    <s v="VENTAS NO CONTRIBUYENTES"/>
    <s v=""/>
    <n v="2046.0260000000001"/>
    <n v="0"/>
    <n v="1659.05"/>
    <n v="0"/>
    <s v="-"/>
    <n v="0"/>
    <n v="333.6"/>
    <s v="-"/>
    <n v="53.376000000000005"/>
    <n v="0"/>
    <s v="-"/>
    <n v="0"/>
    <n v="0"/>
    <s v="-"/>
    <n v="0"/>
  </r>
  <r>
    <s v="554"/>
    <x v="7"/>
    <x v="0"/>
    <s v="001"/>
    <s v="Z700004030"/>
    <s v="0347"/>
    <s v="NC "/>
    <m/>
    <s v="00005216"/>
    <s v=""/>
    <s v=""/>
    <s v=""/>
    <n v="0"/>
    <s v=""/>
    <s v="VENTAS NO CONTRIBUYENTES"/>
    <s v=""/>
    <n v="-23.69"/>
    <n v="0"/>
    <n v="-23.69"/>
    <n v="0"/>
    <s v="-"/>
    <n v="0"/>
    <n v="0"/>
    <s v="-"/>
    <n v="0"/>
    <n v="0"/>
    <s v="-"/>
    <n v="0"/>
    <n v="0"/>
    <s v="-"/>
    <n v="0"/>
  </r>
  <r>
    <s v="555"/>
    <x v="7"/>
    <x v="1"/>
    <s v="002"/>
    <s v="Z1F0017966"/>
    <s v="0722-0722"/>
    <s v="FC"/>
    <s v="00030180-00030203"/>
    <s v=""/>
    <s v=""/>
    <s v=""/>
    <s v=""/>
    <n v="0"/>
    <s v=""/>
    <s v="VENTAS NO CONTRIBUYENTES"/>
    <s v=""/>
    <n v="626.87186399999996"/>
    <n v="0"/>
    <n v="506.16179999999991"/>
    <n v="0"/>
    <s v="-"/>
    <n v="0"/>
    <n v="104.0604"/>
    <s v="-"/>
    <n v="16.649664000000001"/>
    <n v="0"/>
    <s v="-"/>
    <n v="0"/>
    <n v="0"/>
    <s v="-"/>
    <n v="0"/>
  </r>
  <r>
    <s v="556"/>
    <x v="7"/>
    <x v="2"/>
    <s v="002"/>
    <s v="Z7C7008340"/>
    <s v="0157-0157"/>
    <s v="FC"/>
    <s v="00021651-00021778"/>
    <s v=""/>
    <s v=""/>
    <s v=""/>
    <s v=""/>
    <n v="0"/>
    <s v=""/>
    <s v="VENTAS NO CONTRIBUYENTES"/>
    <s v=""/>
    <n v="3531.261943999998"/>
    <n v="0"/>
    <n v="2612.7917500000003"/>
    <n v="0"/>
    <s v="-"/>
    <n v="0"/>
    <n v="791.78464999999994"/>
    <s v="-"/>
    <n v="126.68554399999999"/>
    <n v="0"/>
    <s v="-"/>
    <n v="0"/>
    <n v="0"/>
    <s v="-"/>
    <n v="0"/>
  </r>
  <r>
    <s v="557"/>
    <x v="7"/>
    <x v="0"/>
    <s v="002"/>
    <s v="Z1B8050002"/>
    <s v="0149"/>
    <s v="FC"/>
    <s v="00011618-00011698"/>
    <s v=""/>
    <s v=""/>
    <s v=""/>
    <s v=""/>
    <n v="0"/>
    <s v=""/>
    <s v="VENTAS NO CONTRIBUYENTES"/>
    <s v=""/>
    <n v="5175.3563680000016"/>
    <n v="0"/>
    <n v="3731.2217499999997"/>
    <n v="0"/>
    <s v="-"/>
    <n v="0"/>
    <n v="1244.9436499999999"/>
    <s v="16"/>
    <n v="199.19096800000003"/>
    <n v="0"/>
    <s v="-"/>
    <n v="0"/>
    <n v="0"/>
    <s v="-"/>
    <n v="0"/>
  </r>
  <r>
    <s v="558"/>
    <x v="7"/>
    <x v="3"/>
    <s v="002"/>
    <s v="Z1F0008858"/>
    <s v="1175-1175"/>
    <s v="FC"/>
    <s v="00159297-00159443"/>
    <s v=""/>
    <s v=""/>
    <s v=""/>
    <s v=""/>
    <n v="0"/>
    <s v=""/>
    <s v="VENTAS NO CONTRIBUYENTES"/>
    <s v=""/>
    <n v="2244.2495500000009"/>
    <n v="0"/>
    <n v="2098.6057500000015"/>
    <n v="0"/>
    <s v="-"/>
    <n v="0"/>
    <n v="125.55500000000002"/>
    <s v="-"/>
    <n v="20.088799999999996"/>
    <n v="0"/>
    <s v="-"/>
    <n v="0"/>
    <n v="0"/>
    <s v="-"/>
    <n v="0"/>
  </r>
  <r>
    <s v="559"/>
    <x v="7"/>
    <x v="3"/>
    <s v="002"/>
    <s v="Z1F0008858"/>
    <s v="1175"/>
    <s v="NC"/>
    <s v=""/>
    <s v="00000194"/>
    <s v=""/>
    <s v="00159379"/>
    <s v="9/2/2022"/>
    <n v="44.61"/>
    <s v="VEN"/>
    <s v="DANIEL TERAN"/>
    <s v="V34415333 "/>
    <n v="-14.18"/>
    <n v="0"/>
    <n v="-14.18"/>
    <n v="0"/>
    <s v="-"/>
    <n v="0"/>
    <n v="0"/>
    <s v="-"/>
    <n v="0"/>
    <n v="0"/>
    <s v="-"/>
    <n v="0"/>
    <n v="0"/>
    <s v="-"/>
    <n v="0"/>
  </r>
  <r>
    <s v="560"/>
    <x v="7"/>
    <x v="1"/>
    <s v="003"/>
    <s v="Z1F0017848"/>
    <s v="0711-0711"/>
    <s v="FC"/>
    <s v="00039628-00039636"/>
    <s v=""/>
    <s v=""/>
    <s v=""/>
    <s v=""/>
    <n v="0"/>
    <s v=""/>
    <s v="VENTAS NO CONTRIBUYENTES"/>
    <s v=""/>
    <n v="312.17075"/>
    <n v="0"/>
    <n v="221.00054999999998"/>
    <n v="0"/>
    <s v="-"/>
    <n v="0"/>
    <n v="78.595000000000013"/>
    <s v="16"/>
    <n v="12.575199999999999"/>
    <n v="0"/>
    <s v="-"/>
    <n v="0"/>
    <n v="0"/>
    <s v="-"/>
    <n v="0"/>
  </r>
  <r>
    <s v="561"/>
    <x v="7"/>
    <x v="1"/>
    <s v="003"/>
    <s v="Z1F0017848"/>
    <s v="0711"/>
    <s v="FC"/>
    <s v="00039637"/>
    <s v=""/>
    <s v=""/>
    <s v=""/>
    <s v=""/>
    <n v="0"/>
    <s v=""/>
    <s v="STYLE OBSEQUIOS ODONATES C.A"/>
    <s v="J402383347"/>
    <n v="26.435600000000001"/>
    <n v="0"/>
    <n v="19.278399999999998"/>
    <n v="6.17"/>
    <s v="16"/>
    <n v="0.98719999999999997"/>
    <n v="0"/>
    <s v="-"/>
    <n v="0"/>
    <n v="0"/>
    <s v="-"/>
    <n v="0"/>
    <n v="0"/>
    <s v="-"/>
    <n v="0"/>
  </r>
  <r>
    <s v="562"/>
    <x v="7"/>
    <x v="1"/>
    <s v="003"/>
    <s v="Z1F0017848"/>
    <s v="0711-0711"/>
    <s v="FC"/>
    <s v="00039638-00039685"/>
    <s v=""/>
    <s v=""/>
    <s v=""/>
    <s v=""/>
    <n v="0"/>
    <s v=""/>
    <s v="VENTAS NO CONTRIBUYENTES"/>
    <s v=""/>
    <n v="2524.7832060000005"/>
    <n v="0"/>
    <n v="1776.8336500000005"/>
    <n v="0"/>
    <s v="-"/>
    <n v="0"/>
    <n v="644.78409999999985"/>
    <s v="16"/>
    <n v="103.16545600000001"/>
    <n v="0"/>
    <s v="-"/>
    <n v="0"/>
    <n v="0"/>
    <s v="-"/>
    <n v="0"/>
  </r>
  <r>
    <s v="563"/>
    <x v="7"/>
    <x v="1"/>
    <s v="003"/>
    <s v="Z1F0017848"/>
    <s v="0711"/>
    <s v="NC"/>
    <s v=""/>
    <s v="00000128"/>
    <s v=""/>
    <s v="00045969"/>
    <s v="04-02-2022"/>
    <n v="18.649999999999999"/>
    <s v="VEN"/>
    <s v="DANIEL BELANDRIA"/>
    <s v="V18256728"/>
    <n v="-18.653099999999998"/>
    <n v="0"/>
    <n v="0"/>
    <n v="0"/>
    <s v="-"/>
    <n v="0"/>
    <n v="-16.080200000000001"/>
    <s v="16"/>
    <n v="-2.5729000000000002"/>
    <n v="0"/>
    <s v="-"/>
    <n v="0"/>
    <n v="0"/>
    <s v="-"/>
    <n v="0"/>
  </r>
  <r>
    <s v="564"/>
    <x v="7"/>
    <x v="2"/>
    <s v="003"/>
    <s v="Z7C7008438"/>
    <s v="0157-0157"/>
    <s v="FC"/>
    <s v="190700843"/>
    <s v=""/>
    <s v=""/>
    <s v=""/>
    <s v=""/>
    <n v="0"/>
    <s v=""/>
    <s v="DANIEL SILVA"/>
    <s v="V12416589"/>
    <n v="107.0312"/>
    <n v="0"/>
    <n v="56.49"/>
    <n v="0"/>
    <s v="-"/>
    <n v="0"/>
    <n v="43.57"/>
    <s v="16"/>
    <n v="6.9711999999999996"/>
    <n v="0"/>
    <s v="-"/>
    <n v="0"/>
    <n v="0"/>
    <s v="-"/>
    <n v="0"/>
  </r>
  <r>
    <s v="565"/>
    <x v="7"/>
    <x v="2"/>
    <s v="003"/>
    <s v="Z7C7008438"/>
    <s v="0157-0157"/>
    <s v="FC"/>
    <s v="00020612-00020683"/>
    <s v=""/>
    <s v=""/>
    <s v=""/>
    <s v=""/>
    <n v="0"/>
    <s v=""/>
    <s v="VENTAS NO CONTRIBUYENTES"/>
    <s v=""/>
    <n v="1858.0861079999995"/>
    <n v="0"/>
    <n v="1500.1503499999994"/>
    <n v="0"/>
    <s v="-"/>
    <n v="0"/>
    <n v="308.56535000000002"/>
    <s v="-"/>
    <n v="49.370407999999983"/>
    <n v="0"/>
    <s v="-"/>
    <n v="0"/>
    <n v="0"/>
    <s v="-"/>
    <n v="0"/>
  </r>
  <r>
    <s v="566"/>
    <x v="7"/>
    <x v="2"/>
    <s v="003"/>
    <s v="Z7C7008438"/>
    <s v="0157-0157"/>
    <s v="FC"/>
    <s v="00020685-00020761"/>
    <s v=""/>
    <s v=""/>
    <s v=""/>
    <s v=""/>
    <n v="0"/>
    <s v=""/>
    <s v="VENTAS NO CONTRIBUYENTES"/>
    <s v=""/>
    <n v="2366.0490459999996"/>
    <n v="0"/>
    <n v="1959.3842499999996"/>
    <n v="0"/>
    <s v="-"/>
    <n v="0"/>
    <n v="350.57309999999995"/>
    <s v="16"/>
    <n v="56.091695999999999"/>
    <n v="0"/>
    <s v="-"/>
    <n v="0"/>
    <n v="0"/>
    <s v="-"/>
    <n v="0"/>
  </r>
  <r>
    <s v="567"/>
    <x v="7"/>
    <x v="0"/>
    <s v="003"/>
    <s v="Z1B8051199"/>
    <s v="0230"/>
    <s v="FC"/>
    <s v="00022190"/>
    <s v=""/>
    <s v=""/>
    <s v=""/>
    <s v=""/>
    <n v="0"/>
    <s v=""/>
    <s v="DISTRIBUIDORA MONTOVJ C.A"/>
    <s v="J-40786379-7"/>
    <n v="14.507199999999999"/>
    <n v="0"/>
    <n v="6.5844000000000005"/>
    <n v="6.83"/>
    <s v="16"/>
    <n v="1.0928"/>
    <n v="0"/>
    <s v="-"/>
    <n v="0"/>
    <n v="0"/>
    <s v="-"/>
    <n v="0"/>
    <n v="0"/>
    <s v="-"/>
    <n v="0"/>
  </r>
  <r>
    <s v="568"/>
    <x v="7"/>
    <x v="0"/>
    <s v="003"/>
    <s v="Z1B8051199"/>
    <s v="0230"/>
    <s v="FC"/>
    <s v="00022191-00022323"/>
    <s v=""/>
    <s v=""/>
    <s v=""/>
    <s v=""/>
    <n v="0"/>
    <s v=""/>
    <s v="VENTAS NO CONTRIBUYENTES"/>
    <s v=""/>
    <n v="7766.1789520000038"/>
    <n v="0"/>
    <n v="5928.8439500000004"/>
    <n v="0"/>
    <s v="-"/>
    <n v="0"/>
    <n v="1583.9095500000001"/>
    <s v="16"/>
    <n v="253.42545200000006"/>
    <n v="0"/>
    <s v="-"/>
    <n v="0"/>
    <n v="0"/>
    <s v="-"/>
    <n v="0"/>
  </r>
  <r>
    <s v="569"/>
    <x v="7"/>
    <x v="3"/>
    <s v="003"/>
    <s v="Z1F0008965"/>
    <s v="1159-1159"/>
    <s v="FC"/>
    <s v="00151888-00152052"/>
    <s v=""/>
    <s v=""/>
    <s v=""/>
    <s v=""/>
    <n v="0"/>
    <s v=""/>
    <s v="VENTAS NO CONTRIBUYENTES"/>
    <s v=""/>
    <n v="2311.3688999999999"/>
    <n v="0"/>
    <n v="2095.4052999999994"/>
    <n v="0"/>
    <s v="-"/>
    <n v="0"/>
    <n v="186.17549999999997"/>
    <s v="16"/>
    <n v="29.788100000000011"/>
    <n v="0"/>
    <s v="-"/>
    <n v="0"/>
    <n v="0"/>
    <s v="-"/>
    <n v="0"/>
  </r>
  <r>
    <s v="570"/>
    <x v="7"/>
    <x v="1"/>
    <s v="004"/>
    <s v="Z1F0017963"/>
    <s v="0722-0722"/>
    <s v="FC"/>
    <s v="00029575-00029650"/>
    <s v=""/>
    <s v=""/>
    <s v=""/>
    <s v=""/>
    <n v="0"/>
    <s v=""/>
    <s v="VENTAS NO CONTRIBUYENTES"/>
    <s v=""/>
    <n v="3936.4307859999999"/>
    <n v="0"/>
    <n v="2975.1696999999999"/>
    <n v="0"/>
    <s v="-"/>
    <n v="0"/>
    <n v="828.67335000000003"/>
    <s v="16"/>
    <n v="132.58773600000004"/>
    <n v="0"/>
    <s v="-"/>
    <n v="0"/>
    <n v="0"/>
    <s v="-"/>
    <n v="0"/>
  </r>
  <r>
    <s v="571"/>
    <x v="7"/>
    <x v="0"/>
    <s v="004"/>
    <s v="Z1B8050937"/>
    <s v="0089"/>
    <s v="FC"/>
    <s v="00007959-00008082"/>
    <s v=""/>
    <s v=""/>
    <s v=""/>
    <s v=""/>
    <n v="0"/>
    <s v=""/>
    <s v="VENTAS NO CONTRIBUYENTES"/>
    <s v=""/>
    <n v="4549.2324199999985"/>
    <n v="0"/>
    <n v="3550.8830500000004"/>
    <n v="0"/>
    <s v="-"/>
    <n v="0"/>
    <n v="860.64605000000006"/>
    <s v="16"/>
    <n v="137.70332000000002"/>
    <n v="0"/>
    <s v="-"/>
    <n v="0"/>
    <n v="0"/>
    <s v="-"/>
    <n v="0"/>
  </r>
  <r>
    <s v="572"/>
    <x v="7"/>
    <x v="0"/>
    <s v="004"/>
    <s v="Z1B8050937"/>
    <s v="0089"/>
    <s v="FC"/>
    <s v="00008083"/>
    <s v=""/>
    <s v=""/>
    <s v=""/>
    <s v=""/>
    <n v="0"/>
    <s v=""/>
    <s v="GRUPO CORPORATIVO MANUBER C.A"/>
    <s v="J-409821315 "/>
    <n v="32.3416"/>
    <n v="0"/>
    <n v="19.28"/>
    <n v="11.26"/>
    <s v="16"/>
    <n v="1.8016000000000001"/>
    <n v="0"/>
    <s v="-"/>
    <n v="0"/>
    <n v="0"/>
    <s v="-"/>
    <n v="0"/>
    <n v="0"/>
    <s v="-"/>
    <n v="0"/>
  </r>
  <r>
    <s v="573"/>
    <x v="7"/>
    <x v="0"/>
    <s v="004"/>
    <s v="Z1B8050937"/>
    <s v="0089"/>
    <s v="FC"/>
    <s v="00008084-00008102"/>
    <s v=""/>
    <s v=""/>
    <s v=""/>
    <s v=""/>
    <n v="0"/>
    <s v=""/>
    <s v="VENTAS NO CONTRIBUYENTES"/>
    <s v=""/>
    <n v="946.14040199999999"/>
    <n v="0"/>
    <n v="723.73185000000001"/>
    <n v="0"/>
    <s v="-"/>
    <n v="0"/>
    <n v="191.73150000000001"/>
    <s v="16"/>
    <n v="30.677051999999996"/>
    <n v="0"/>
    <s v="-"/>
    <n v="0"/>
    <n v="0"/>
    <s v="-"/>
    <n v="0"/>
  </r>
  <r>
    <s v="574"/>
    <x v="7"/>
    <x v="3"/>
    <s v="004"/>
    <s v="Z1B8050578"/>
    <s v="1957-1957"/>
    <s v="FC"/>
    <s v="00173738-00173781"/>
    <s v=""/>
    <s v=""/>
    <s v=""/>
    <s v=""/>
    <n v="0"/>
    <s v=""/>
    <s v="VENTAS NO CONTRIBUYENTES"/>
    <s v=""/>
    <n v="751.77059999999983"/>
    <n v="0"/>
    <n v="646.30439999999999"/>
    <n v="0"/>
    <s v="-"/>
    <n v="0"/>
    <n v="90.919199999999989"/>
    <s v="16"/>
    <n v="14.547000000000001"/>
    <n v="0"/>
    <s v="-"/>
    <n v="0"/>
    <n v="0"/>
    <s v="-"/>
    <n v="0"/>
  </r>
  <r>
    <s v="575"/>
    <x v="7"/>
    <x v="1"/>
    <s v="005"/>
    <s v="Z1F0017998"/>
    <s v="0712-0712"/>
    <s v="FC"/>
    <s v="00034289-00034329"/>
    <s v=""/>
    <s v=""/>
    <s v=""/>
    <s v=""/>
    <n v="0"/>
    <s v=""/>
    <s v="VENTAS NO CONTRIBUYENTES"/>
    <s v=""/>
    <n v="1795.9332180000001"/>
    <n v="0"/>
    <n v="1330.03685"/>
    <n v="0"/>
    <s v="-"/>
    <n v="0"/>
    <n v="401.63479999999998"/>
    <s v="-"/>
    <n v="64.261568000000011"/>
    <n v="0"/>
    <s v="-"/>
    <n v="0"/>
    <n v="0"/>
    <s v="-"/>
    <n v="0"/>
  </r>
  <r>
    <s v="576"/>
    <x v="7"/>
    <x v="0"/>
    <s v="005"/>
    <s v="Z1B8050363"/>
    <s v="0232"/>
    <s v="FC"/>
    <s v="00025084-00025110"/>
    <s v=""/>
    <s v=""/>
    <s v=""/>
    <s v=""/>
    <n v="0"/>
    <s v=""/>
    <s v="VENTAS NO CONTRIBUYENTES"/>
    <s v=""/>
    <n v="1672.4083699999999"/>
    <n v="0"/>
    <n v="1242.2780499999999"/>
    <n v="0"/>
    <s v="-"/>
    <n v="0"/>
    <n v="370.80199999999996"/>
    <s v="-"/>
    <n v="59.328320000000012"/>
    <n v="0"/>
    <s v="-"/>
    <n v="0"/>
    <n v="0"/>
    <s v="-"/>
    <n v="0"/>
  </r>
  <r>
    <s v="577"/>
    <x v="7"/>
    <x v="0"/>
    <s v="005"/>
    <s v="Z1B8050363"/>
    <s v="0232"/>
    <s v="FC"/>
    <s v="00025111"/>
    <s v=""/>
    <s v=""/>
    <s v=""/>
    <s v=""/>
    <n v="0"/>
    <s v=""/>
    <s v="FUNDACION METANOIA"/>
    <s v="J315792265"/>
    <n v="442.41090000000003"/>
    <n v="0"/>
    <n v="425.85770000000002"/>
    <n v="14.27"/>
    <s v="16"/>
    <n v="2.2831999999999999"/>
    <n v="0"/>
    <s v="-"/>
    <n v="0"/>
    <n v="0"/>
    <s v="-"/>
    <n v="0"/>
    <n v="0"/>
    <s v="-"/>
    <n v="0"/>
  </r>
  <r>
    <s v="578"/>
    <x v="7"/>
    <x v="0"/>
    <s v="005"/>
    <s v="Z1B8050363"/>
    <s v="0232"/>
    <s v="FC"/>
    <s v="00025112-00025120"/>
    <s v=""/>
    <s v=""/>
    <s v=""/>
    <s v=""/>
    <n v="0"/>
    <s v=""/>
    <s v="VENTAS NO CONTRIBUYENTES"/>
    <s v=""/>
    <n v="599.31696599999998"/>
    <n v="0"/>
    <n v="535.28775000000007"/>
    <n v="0"/>
    <s v="-"/>
    <n v="0"/>
    <n v="55.197600000000001"/>
    <s v="-"/>
    <n v="8.8316160000000004"/>
    <n v="0"/>
    <s v="-"/>
    <n v="0"/>
    <n v="0"/>
    <s v="-"/>
    <n v="0"/>
  </r>
  <r>
    <s v="579"/>
    <x v="7"/>
    <x v="0"/>
    <s v="005"/>
    <s v="Z1B8050363"/>
    <s v="0232"/>
    <s v="FC"/>
    <s v="00025121"/>
    <s v=""/>
    <s v=""/>
    <s v=""/>
    <s v=""/>
    <n v="0"/>
    <s v=""/>
    <s v="INVERSIONES MINIMARKET REY"/>
    <s v="J500294581"/>
    <n v="188.21199999999999"/>
    <n v="0"/>
    <n v="184.5"/>
    <n v="3.2"/>
    <s v="16"/>
    <n v="0.51200000000000001"/>
    <n v="0"/>
    <s v="-"/>
    <n v="0"/>
    <n v="0"/>
    <s v="-"/>
    <n v="0"/>
    <n v="0"/>
    <s v="-"/>
    <n v="0"/>
  </r>
  <r>
    <s v="580"/>
    <x v="7"/>
    <x v="0"/>
    <s v="005"/>
    <s v="Z1B8050363"/>
    <s v="0232"/>
    <s v="FC"/>
    <s v="00025122-00025131"/>
    <s v=""/>
    <s v=""/>
    <s v=""/>
    <s v=""/>
    <n v="0"/>
    <s v=""/>
    <s v="VENTAS NO CONTRIBUYENTES"/>
    <s v=""/>
    <n v="637.1400779999999"/>
    <n v="0"/>
    <n v="488.48369999999989"/>
    <n v="0"/>
    <s v="-"/>
    <n v="0"/>
    <n v="128.15205"/>
    <s v="-"/>
    <n v="20.504328000000001"/>
    <n v="0"/>
    <s v="-"/>
    <n v="0"/>
    <n v="0"/>
    <s v="-"/>
    <n v="0"/>
  </r>
  <r>
    <s v="581"/>
    <x v="7"/>
    <x v="0"/>
    <s v="005"/>
    <s v="Z1B8050363"/>
    <s v="0232"/>
    <s v="FC"/>
    <s v="00025132"/>
    <s v=""/>
    <s v=""/>
    <s v=""/>
    <s v=""/>
    <n v="0"/>
    <s v=""/>
    <s v="INVERSIONES COLINA FRESCA CA"/>
    <s v="J-40067775-0"/>
    <n v="39.04175"/>
    <n v="0"/>
    <n v="39.04175"/>
    <n v="0"/>
    <s v="-"/>
    <n v="0"/>
    <n v="0"/>
    <s v="-"/>
    <n v="0"/>
    <n v="0"/>
    <s v="-"/>
    <n v="0"/>
    <n v="0"/>
    <s v="-"/>
    <n v="0"/>
  </r>
  <r>
    <s v="582"/>
    <x v="7"/>
    <x v="0"/>
    <s v="005"/>
    <s v="Z1B8050363"/>
    <s v="0232"/>
    <s v="FC"/>
    <s v="00025133-00025188"/>
    <s v=""/>
    <s v=""/>
    <s v=""/>
    <s v=""/>
    <n v="0"/>
    <s v=""/>
    <s v="VENTAS NO CONTRIBUYENTES"/>
    <s v=""/>
    <n v="4296.901023999998"/>
    <n v="0"/>
    <n v="3641.0604499999981"/>
    <n v="0"/>
    <s v="-"/>
    <n v="0"/>
    <n v="565.37985000000003"/>
    <s v="16"/>
    <n v="90.460723999999985"/>
    <n v="0"/>
    <s v="-"/>
    <n v="0"/>
    <n v="0"/>
    <s v="-"/>
    <n v="0"/>
  </r>
  <r>
    <s v="583"/>
    <x v="7"/>
    <x v="1"/>
    <s v="006"/>
    <s v="Z1F0017787"/>
    <s v="0684-0684"/>
    <s v="FC"/>
    <s v="00019387-00019426"/>
    <s v=""/>
    <s v=""/>
    <s v=""/>
    <s v=""/>
    <n v="0"/>
    <s v=""/>
    <s v="VENTAS NO CONTRIBUYENTES"/>
    <s v=""/>
    <n v="1378.9801339999999"/>
    <n v="0"/>
    <n v="1166.1666499999997"/>
    <n v="0"/>
    <s v="-"/>
    <n v="0"/>
    <n v="183.4599"/>
    <s v="16"/>
    <n v="29.353583999999998"/>
    <n v="0"/>
    <s v="-"/>
    <n v="0"/>
    <n v="0"/>
    <s v="-"/>
    <n v="0"/>
  </r>
  <r>
    <s v="584"/>
    <x v="7"/>
    <x v="1"/>
    <s v="006"/>
    <s v="Z1F0017787"/>
    <s v="0684"/>
    <s v="FC"/>
    <s v="00019427"/>
    <s v=""/>
    <s v=""/>
    <s v=""/>
    <s v=""/>
    <n v="0"/>
    <s v=""/>
    <s v="CIE ELISA RAMIREZ DE ZULUOGA"/>
    <s v="J310178739"/>
    <n v="59.225450000000002"/>
    <n v="0"/>
    <n v="47.370249999999999"/>
    <n v="10.220000000000001"/>
    <s v="16"/>
    <n v="1.6352"/>
    <n v="0"/>
    <s v="-"/>
    <n v="0"/>
    <n v="0"/>
    <s v="-"/>
    <n v="0"/>
    <n v="0"/>
    <s v="-"/>
    <n v="0"/>
  </r>
  <r>
    <s v="585"/>
    <x v="7"/>
    <x v="1"/>
    <s v="006"/>
    <s v="Z1F0017787"/>
    <s v="0684-0684"/>
    <s v="FC"/>
    <s v="00019428-00019450"/>
    <s v=""/>
    <s v=""/>
    <s v=""/>
    <s v=""/>
    <n v="0"/>
    <s v=""/>
    <s v="VENTAS NO CONTRIBUYENTES"/>
    <s v=""/>
    <n v="1182.8978980000002"/>
    <n v="0"/>
    <n v="815.66620000000012"/>
    <n v="0"/>
    <s v="-"/>
    <n v="0"/>
    <n v="316.57905"/>
    <s v="16"/>
    <n v="50.652648000000006"/>
    <n v="0"/>
    <s v="-"/>
    <n v="0"/>
    <n v="0"/>
    <s v="-"/>
    <n v="0"/>
  </r>
  <r>
    <s v="586"/>
    <x v="7"/>
    <x v="0"/>
    <s v="006"/>
    <s v="Z1B8044815"/>
    <s v="0125"/>
    <s v="FC"/>
    <s v="00010511-00010585"/>
    <s v=""/>
    <s v=""/>
    <s v=""/>
    <s v=""/>
    <n v="0"/>
    <s v=""/>
    <s v="VENTAS NO CONTRIBUYENTES"/>
    <s v=""/>
    <n v="5190.0821000000024"/>
    <n v="0"/>
    <n v="3887.5144499999979"/>
    <n v="0"/>
    <s v="-"/>
    <n v="0"/>
    <n v="1122.9031500000001"/>
    <s v="-"/>
    <n v="179.6645"/>
    <n v="0"/>
    <s v="-"/>
    <n v="0"/>
    <n v="0"/>
    <s v="-"/>
    <n v="0"/>
  </r>
  <r>
    <s v="587"/>
    <x v="7"/>
    <x v="0"/>
    <s v="007"/>
    <s v="Z1B8050013"/>
    <s v="0161"/>
    <s v="FC"/>
    <s v="00012217-00012237"/>
    <s v=""/>
    <s v=""/>
    <s v=""/>
    <s v=""/>
    <n v="0"/>
    <s v=""/>
    <s v="VENTAS NO CONTRIBUYENTES"/>
    <s v=""/>
    <n v="1789.0236479999999"/>
    <n v="0"/>
    <n v="1416.0165999999999"/>
    <n v="0"/>
    <s v="-"/>
    <n v="0"/>
    <n v="321.5578000000001"/>
    <s v="16"/>
    <n v="51.449248000000004"/>
    <n v="0"/>
    <s v="-"/>
    <n v="0"/>
    <n v="0"/>
    <s v="-"/>
    <n v="0"/>
  </r>
  <r>
    <s v="588"/>
    <x v="7"/>
    <x v="1"/>
    <s v="008"/>
    <s v="Z1F0017970"/>
    <s v="0344-0344"/>
    <s v="FC"/>
    <s v="00004460-00004467"/>
    <s v=""/>
    <s v=""/>
    <s v=""/>
    <s v=""/>
    <n v="0"/>
    <s v=""/>
    <s v="VENTAS NO CONTRIBUYENTES"/>
    <s v=""/>
    <n v="100.80840000000001"/>
    <n v="0"/>
    <n v="37.02000000000001"/>
    <n v="0"/>
    <s v="-"/>
    <n v="0"/>
    <n v="54.989999999999995"/>
    <s v="16"/>
    <n v="8.7983999999999991"/>
    <n v="0"/>
    <s v="-"/>
    <n v="0"/>
    <n v="0"/>
    <s v="-"/>
    <n v="0"/>
  </r>
  <r>
    <s v="589"/>
    <x v="7"/>
    <x v="0"/>
    <s v="008"/>
    <s v="Z1B8050003"/>
    <s v="0095"/>
    <s v="FC"/>
    <s v="00006677-00006701"/>
    <s v=""/>
    <s v=""/>
    <s v=""/>
    <s v=""/>
    <n v="0"/>
    <s v=""/>
    <s v="VENTAS NO CONTRIBUYENTES"/>
    <s v=""/>
    <n v="1557.3811840000005"/>
    <n v="0"/>
    <n v="1121.8543000000002"/>
    <n v="0"/>
    <s v="-"/>
    <n v="0"/>
    <n v="375.45419999999996"/>
    <s v="16"/>
    <n v="60.072684000000002"/>
    <n v="0"/>
    <s v="-"/>
    <n v="0"/>
    <n v="0"/>
    <s v="-"/>
    <n v="0"/>
  </r>
  <r>
    <s v="590"/>
    <x v="7"/>
    <x v="0"/>
    <s v="008"/>
    <s v="Z1B8050003"/>
    <s v="0095"/>
    <s v="FC"/>
    <s v="00006702"/>
    <s v=""/>
    <s v=""/>
    <s v=""/>
    <s v=""/>
    <n v="0"/>
    <s v=""/>
    <s v="LOGISTICA INTEGRAL VENEZUELA C.A"/>
    <s v="J31524118-8 "/>
    <n v="38.8887"/>
    <n v="0"/>
    <n v="35.130299999999998"/>
    <n v="3.24"/>
    <s v="16"/>
    <n v="0.51839999999999997"/>
    <n v="0"/>
    <s v="-"/>
    <n v="0"/>
    <n v="0"/>
    <s v="-"/>
    <n v="0"/>
    <n v="0"/>
    <s v="-"/>
    <n v="0"/>
  </r>
  <r>
    <s v="591"/>
    <x v="7"/>
    <x v="0"/>
    <s v="008"/>
    <s v="Z1B8050003"/>
    <s v="0095"/>
    <s v="FC"/>
    <s v="00006703"/>
    <s v=""/>
    <s v=""/>
    <s v=""/>
    <s v=""/>
    <n v="0"/>
    <s v=""/>
    <s v="JACKSON ARIAS"/>
    <s v="V16129691"/>
    <n v="90.714675999999997"/>
    <n v="0"/>
    <n v="65.805299999999988"/>
    <n v="0"/>
    <s v="-"/>
    <n v="0"/>
    <n v="21.473600000000001"/>
    <s v="16"/>
    <n v="3.4357760000000002"/>
    <n v="0"/>
    <s v="-"/>
    <n v="0"/>
    <n v="0"/>
    <s v="-"/>
    <n v="0"/>
  </r>
  <r>
    <s v="592"/>
    <x v="7"/>
    <x v="0"/>
    <s v="009"/>
    <s v="Z1B8014458"/>
    <s v="0121-0122"/>
    <s v="FC"/>
    <s v="00006789-00006814"/>
    <s v=""/>
    <s v=""/>
    <s v=""/>
    <s v=""/>
    <n v="0"/>
    <s v=""/>
    <s v="VENTAS NO CONTRIBUYENTES"/>
    <s v=""/>
    <n v="1164.9263000000001"/>
    <n v="0"/>
    <n v="863.2595"/>
    <n v="0"/>
    <s v="-"/>
    <n v="0"/>
    <n v="260.05759999999998"/>
    <s v="16"/>
    <n v="41.609200000000001"/>
    <n v="0"/>
    <s v="-"/>
    <n v="0"/>
    <n v="0"/>
    <s v="-"/>
    <n v="0"/>
  </r>
  <r>
    <s v="593"/>
    <x v="7"/>
    <x v="0"/>
    <s v="010"/>
    <s v="Z1F0000341"/>
    <s v="1609"/>
    <s v="FC"/>
    <s v="9262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94"/>
    <x v="7"/>
    <x v="0"/>
    <s v="011"/>
    <s v="Z1F0004616"/>
    <s v="1047-1047"/>
    <s v="FC"/>
    <s v="00143218-00143273"/>
    <s v=""/>
    <s v=""/>
    <s v=""/>
    <s v=""/>
    <n v="0"/>
    <s v=""/>
    <s v="VENTAS NO CONTRIBUYENTES"/>
    <s v=""/>
    <n v="1082.5747000000003"/>
    <n v="0"/>
    <n v="1024.8299000000004"/>
    <n v="0"/>
    <s v="-"/>
    <n v="0"/>
    <n v="49.779999999999994"/>
    <s v="-"/>
    <n v="7.9648000000000003"/>
    <n v="0"/>
    <s v="-"/>
    <n v="0"/>
    <n v="0"/>
    <s v="-"/>
    <n v="0"/>
  </r>
  <r>
    <s v="595"/>
    <x v="7"/>
    <x v="0"/>
    <s v="011"/>
    <s v="Z1F0004616"/>
    <s v="1047"/>
    <s v="FC"/>
    <s v="00143274"/>
    <s v=""/>
    <s v=""/>
    <s v=""/>
    <s v=""/>
    <n v="0"/>
    <s v=""/>
    <s v="YENNY GAMA"/>
    <s v="VV19763258 "/>
    <n v="10.80545"/>
    <n v="0"/>
    <n v="10.80545"/>
    <n v="0"/>
    <s v="-"/>
    <n v="0"/>
    <n v="0"/>
    <s v="-"/>
    <n v="0"/>
    <n v="0"/>
    <s v="-"/>
    <n v="0"/>
    <n v="0"/>
    <s v="-"/>
    <n v="0"/>
  </r>
  <r>
    <s v="596"/>
    <x v="7"/>
    <x v="0"/>
    <s v="011"/>
    <s v="Z1F0004616"/>
    <s v="1047-1047"/>
    <s v="FC"/>
    <s v="00143275-00143402"/>
    <s v=""/>
    <s v=""/>
    <s v=""/>
    <s v=""/>
    <n v="0"/>
    <s v=""/>
    <s v="VENTAS NO CONTRIBUYENTES"/>
    <s v=""/>
    <n v="2114.5209000000004"/>
    <n v="0"/>
    <n v="1914.212"/>
    <n v="0"/>
    <s v="-"/>
    <n v="0"/>
    <n v="172.68009999999998"/>
    <s v="-"/>
    <n v="27.628799999999998"/>
    <n v="0"/>
    <s v="-"/>
    <n v="0"/>
    <n v="0"/>
    <s v="-"/>
    <n v="0"/>
  </r>
  <r>
    <s v="597"/>
    <x v="7"/>
    <x v="0"/>
    <s v="012"/>
    <s v="Z1F00002472"/>
    <s v="0284"/>
    <s v="FC"/>
    <s v="00040546-00040552"/>
    <s v=""/>
    <s v=""/>
    <s v=""/>
    <s v=""/>
    <n v="0"/>
    <s v=""/>
    <s v="VENTAS NO CONTRIBUYENTES"/>
    <s v=""/>
    <n v="167.74289999999996"/>
    <n v="0"/>
    <n v="89.721299999999999"/>
    <n v="0"/>
    <s v="-"/>
    <n v="0"/>
    <n v="67.260000000000005"/>
    <s v="16"/>
    <n v="10.761600000000001"/>
    <n v="0"/>
    <s v="-"/>
    <n v="0"/>
    <n v="0"/>
    <s v="-"/>
    <n v="0"/>
  </r>
  <r>
    <s v="598"/>
    <x v="7"/>
    <x v="0"/>
    <s v="012"/>
    <s v="Z1F00002472"/>
    <s v="0284"/>
    <s v="FC"/>
    <s v="00040553-00040554"/>
    <s v=""/>
    <s v=""/>
    <s v=""/>
    <s v=""/>
    <n v="0"/>
    <s v=""/>
    <s v="VENTAS NO CONTRIBUYENTES"/>
    <s v=""/>
    <n v="134.3844"/>
    <n v="0"/>
    <n v="37.999999999999986"/>
    <n v="0"/>
    <s v="-"/>
    <n v="0"/>
    <n v="83.09"/>
    <s v="16"/>
    <n v="13.2944"/>
    <n v="0"/>
    <s v="-"/>
    <n v="0"/>
    <n v="0"/>
    <s v="-"/>
    <n v="0"/>
  </r>
  <r>
    <s v="599"/>
    <x v="7"/>
    <x v="0"/>
    <s v="012"/>
    <s v="Z1F00002472"/>
    <s v="0284"/>
    <s v="FC"/>
    <s v="00040555-00040600"/>
    <s v=""/>
    <s v=""/>
    <s v=""/>
    <s v=""/>
    <n v="0"/>
    <s v=""/>
    <s v="VENTAS NO CONTRIBUYENTES"/>
    <s v=""/>
    <n v="1296.3237219999999"/>
    <n v="0"/>
    <n v="800.4246500000005"/>
    <n v="0"/>
    <s v="-"/>
    <n v="0"/>
    <n v="427.49920000000009"/>
    <s v="-"/>
    <n v="68.399872000000002"/>
    <n v="0"/>
    <s v="-"/>
    <n v="0"/>
    <n v="0"/>
    <s v="-"/>
    <n v="0"/>
  </r>
  <r>
    <s v="600"/>
    <x v="7"/>
    <x v="0"/>
    <s v="014"/>
    <s v="Z1F0000338"/>
    <s v="1802-1802"/>
    <s v="FC"/>
    <s v="81718-81739"/>
    <s v=""/>
    <s v=""/>
    <s v=""/>
    <s v=""/>
    <n v="0"/>
    <s v=""/>
    <s v="VENTAS NO CONTRIBUYENTES"/>
    <s v=""/>
    <n v="481.71297200000004"/>
    <n v="0"/>
    <n v="376.83425000000005"/>
    <n v="0"/>
    <s v="-"/>
    <n v="0"/>
    <n v="90.412649999999999"/>
    <s v="-"/>
    <n v="14.466072000000002"/>
    <n v="0"/>
    <s v="-"/>
    <n v="0"/>
    <n v="0"/>
    <s v="-"/>
    <n v="0"/>
  </r>
  <r>
    <s v="601"/>
    <x v="8"/>
    <x v="1"/>
    <s v="001"/>
    <s v="Z1F0017854"/>
    <s v="0728-0728"/>
    <s v="FC"/>
    <s v="00046388-00046459"/>
    <s v=""/>
    <s v=""/>
    <s v=""/>
    <s v=""/>
    <n v="0"/>
    <s v=""/>
    <s v="VENTAS NO CONTRIBUYENTES"/>
    <s v=""/>
    <n v="1863.9034400000003"/>
    <n v="0"/>
    <n v="1304.9542500000002"/>
    <n v="0"/>
    <s v="-"/>
    <n v="0"/>
    <n v="481.8527499999999"/>
    <s v="-"/>
    <n v="77.096440000000015"/>
    <n v="0"/>
    <s v="-"/>
    <n v="0"/>
    <n v="0"/>
    <s v="-"/>
    <n v="0"/>
  </r>
  <r>
    <s v="602"/>
    <x v="8"/>
    <x v="2"/>
    <s v="001"/>
    <s v="Z7C7008321"/>
    <s v="0158-0158"/>
    <s v="FC"/>
    <s v="00019079-00019224"/>
    <s v=""/>
    <s v=""/>
    <s v=""/>
    <s v=""/>
    <n v="0"/>
    <s v=""/>
    <s v="VENTAS NO CONTRIBUYENTES"/>
    <s v=""/>
    <n v="2703.399488"/>
    <n v="0"/>
    <n v="2234.7139000000002"/>
    <n v="0"/>
    <s v="-"/>
    <n v="0"/>
    <n v="404.03930000000008"/>
    <s v="-"/>
    <n v="64.646287999999984"/>
    <n v="0"/>
    <s v="-"/>
    <n v="0"/>
    <n v="0"/>
    <s v="-"/>
    <n v="0"/>
  </r>
  <r>
    <s v="603"/>
    <x v="8"/>
    <x v="0"/>
    <s v="001"/>
    <s v="Z1F0000700"/>
    <s v="1812"/>
    <s v="FC"/>
    <s v="00150810-00150851"/>
    <s v=""/>
    <s v=""/>
    <s v=""/>
    <s v=""/>
    <n v="0"/>
    <s v=""/>
    <s v="VENTAS NO CONTRIBUYENTES"/>
    <s v=""/>
    <n v="1853.4020579999999"/>
    <n v="0"/>
    <n v="1407.8967499999997"/>
    <n v="0"/>
    <s v="-"/>
    <n v="0"/>
    <n v="384.05630000000002"/>
    <s v="16"/>
    <n v="61.449007999999999"/>
    <n v="0"/>
    <s v="-"/>
    <n v="0"/>
    <n v="0"/>
    <s v="-"/>
    <n v="0"/>
  </r>
  <r>
    <s v="604"/>
    <x v="8"/>
    <x v="0"/>
    <s v="001"/>
    <s v="Z1F0000700"/>
    <s v="1812"/>
    <s v="FC"/>
    <s v="00150852"/>
    <s v=""/>
    <s v=""/>
    <s v=""/>
    <s v=""/>
    <n v="0"/>
    <s v=""/>
    <s v="GRUPO CORPORATIVO MANUBER C.A"/>
    <s v="J-40982131-5"/>
    <n v="14.65776"/>
    <n v="0"/>
    <n v="0"/>
    <n v="12.635999999999999"/>
    <s v="16"/>
    <n v="2.02176"/>
    <n v="0"/>
    <s v="-"/>
    <n v="0"/>
    <n v="0"/>
    <s v="-"/>
    <n v="0"/>
    <n v="0"/>
    <s v="-"/>
    <n v="0"/>
  </r>
  <r>
    <s v="605"/>
    <x v="8"/>
    <x v="0"/>
    <s v="001"/>
    <s v="Z1F0000700"/>
    <s v="1812"/>
    <s v="FC"/>
    <s v="00150853-00150858"/>
    <s v=""/>
    <s v=""/>
    <s v=""/>
    <s v=""/>
    <n v="0"/>
    <s v=""/>
    <s v="VENTAS NO CONTRIBUYENTES"/>
    <s v=""/>
    <n v="257.49475000000001"/>
    <n v="0"/>
    <n v="210.54954999999998"/>
    <n v="0"/>
    <s v="-"/>
    <n v="0"/>
    <n v="40.47"/>
    <s v="16"/>
    <n v="6.4752000000000001"/>
    <n v="0"/>
    <s v="-"/>
    <n v="0"/>
    <n v="0"/>
    <s v="-"/>
    <n v="0"/>
  </r>
  <r>
    <s v="606"/>
    <x v="8"/>
    <x v="0"/>
    <s v="001"/>
    <s v="Z1F0000700"/>
    <s v="1812"/>
    <s v="FC"/>
    <s v="00150859"/>
    <s v=""/>
    <s v=""/>
    <s v=""/>
    <s v=""/>
    <n v="0"/>
    <s v=""/>
    <s v="EL DUO DE LA CARNE"/>
    <s v="J-40849263-6"/>
    <n v="817.43254999999999"/>
    <n v="0"/>
    <n v="643.79214999999999"/>
    <n v="149.69"/>
    <s v="16"/>
    <n v="23.950399999999998"/>
    <n v="0"/>
    <s v="-"/>
    <n v="0"/>
    <n v="0"/>
    <s v="-"/>
    <n v="0"/>
    <n v="0"/>
    <s v="-"/>
    <n v="0"/>
  </r>
  <r>
    <s v="607"/>
    <x v="8"/>
    <x v="0"/>
    <s v="001"/>
    <s v="Z1F0000700"/>
    <s v="1812"/>
    <s v="FC"/>
    <s v="00150860"/>
    <s v=""/>
    <s v=""/>
    <s v=""/>
    <s v=""/>
    <n v="0"/>
    <s v=""/>
    <s v="EL DUO DE LA CARNE"/>
    <s v="J-40849263-6 "/>
    <n v="342.77825000000001"/>
    <n v="0"/>
    <n v="342.77825000000001"/>
    <n v="0"/>
    <s v="-"/>
    <n v="0"/>
    <n v="0"/>
    <s v="-"/>
    <n v="0"/>
    <n v="0"/>
    <s v="-"/>
    <n v="0"/>
    <n v="0"/>
    <s v="-"/>
    <n v="0"/>
  </r>
  <r>
    <s v="608"/>
    <x v="8"/>
    <x v="0"/>
    <s v="001"/>
    <s v="Z1F0000700"/>
    <s v="1812"/>
    <s v="FC"/>
    <s v="00150861-00150862"/>
    <s v=""/>
    <s v=""/>
    <s v=""/>
    <s v=""/>
    <n v="0"/>
    <s v=""/>
    <s v="VENTAS NO CONTRIBUYENTES"/>
    <s v=""/>
    <n v="34.9328"/>
    <n v="0"/>
    <n v="25.675999999999998"/>
    <n v="0"/>
    <s v="-"/>
    <n v="0"/>
    <n v="7.98"/>
    <s v="-"/>
    <n v="1.2767999999999999"/>
    <n v="0"/>
    <s v="-"/>
    <n v="0"/>
    <n v="0"/>
    <s v="-"/>
    <n v="0"/>
  </r>
  <r>
    <s v="609"/>
    <x v="8"/>
    <x v="0"/>
    <s v="001"/>
    <s v="Z1F0000700"/>
    <s v="1812"/>
    <s v="FC"/>
    <s v="00150863"/>
    <s v=""/>
    <s v=""/>
    <s v=""/>
    <s v=""/>
    <n v="0"/>
    <s v=""/>
    <s v="ALIMENTOS COMARCA C.A"/>
    <s v="J-40706967-5"/>
    <n v="915.35483999999997"/>
    <n v="0"/>
    <n v="510.04270000000002"/>
    <n v="349.40699999999998"/>
    <s v="16"/>
    <n v="55.905140000000003"/>
    <n v="0"/>
    <s v="-"/>
    <n v="0"/>
    <n v="0"/>
    <s v="-"/>
    <n v="0"/>
    <n v="0"/>
    <s v="-"/>
    <n v="0"/>
  </r>
  <r>
    <s v="610"/>
    <x v="8"/>
    <x v="0"/>
    <s v="001"/>
    <s v="Z1F0000700"/>
    <s v="1812"/>
    <s v="FC"/>
    <s v="00150864-00150888"/>
    <s v=""/>
    <s v=""/>
    <s v=""/>
    <s v=""/>
    <n v="0"/>
    <s v=""/>
    <s v="VENTAS NO CONTRIBUYENTES"/>
    <s v=""/>
    <n v="1431.6514919999997"/>
    <n v="0"/>
    <n v="1237.1042499999999"/>
    <n v="0"/>
    <s v="-"/>
    <n v="0"/>
    <n v="167.71314999999998"/>
    <s v="-"/>
    <n v="26.834092000000002"/>
    <n v="0"/>
    <s v="-"/>
    <n v="0"/>
    <n v="0"/>
    <s v="-"/>
    <n v="0"/>
  </r>
  <r>
    <s v="611"/>
    <x v="8"/>
    <x v="0"/>
    <s v="001"/>
    <s v="Z1F0000700"/>
    <s v="1812"/>
    <s v="NC"/>
    <s v=""/>
    <s v="00000326"/>
    <s v=""/>
    <s v="00011830"/>
    <s v="10/2/2022"/>
    <n v="15.57"/>
    <s v="VEN"/>
    <s v="JACQUELINE CARRASQUERO"/>
    <s v="V11027048"/>
    <n v="-1.71"/>
    <n v="0"/>
    <n v="-1.71"/>
    <n v="0"/>
    <s v="-"/>
    <n v="0"/>
    <n v="0"/>
    <s v="-"/>
    <n v="0"/>
    <n v="0"/>
    <s v="-"/>
    <n v="0"/>
    <n v="0"/>
    <s v="-"/>
    <n v="0"/>
  </r>
  <r>
    <s v="612"/>
    <x v="8"/>
    <x v="0"/>
    <s v="001"/>
    <s v="Z1F0000700"/>
    <s v="1812"/>
    <s v="NC"/>
    <s v=""/>
    <s v="00000327"/>
    <s v=""/>
    <s v="00011830"/>
    <s v="10/2/2022"/>
    <n v="15.57"/>
    <s v="VEN"/>
    <s v="JACQUELINE CARRASQUERO"/>
    <s v="V11027048"/>
    <n v="-3.42"/>
    <n v="0"/>
    <n v="-3.42"/>
    <n v="0"/>
    <s v="-"/>
    <n v="0"/>
    <n v="0"/>
    <s v="-"/>
    <n v="0"/>
    <n v="0"/>
    <s v="-"/>
    <n v="0"/>
    <n v="0"/>
    <s v="-"/>
    <n v="0"/>
  </r>
  <r>
    <s v="613"/>
    <x v="8"/>
    <x v="0"/>
    <s v="001"/>
    <s v="Z1B8050149"/>
    <s v="0090"/>
    <s v="FC"/>
    <s v="00002065-00002070"/>
    <s v=""/>
    <s v=""/>
    <s v=""/>
    <s v=""/>
    <n v="0"/>
    <s v=""/>
    <s v="VENTAS NO CONTRIBUYENTES"/>
    <s v=""/>
    <n v="52.75"/>
    <n v="0"/>
    <n v="52.75"/>
    <n v="0"/>
    <s v="-"/>
    <n v="0"/>
    <n v="0"/>
    <s v="-"/>
    <n v="0"/>
    <n v="0"/>
    <s v="-"/>
    <n v="0"/>
    <n v="0"/>
    <s v="-"/>
    <n v="0"/>
  </r>
  <r>
    <s v="614"/>
    <x v="8"/>
    <x v="0"/>
    <s v="001"/>
    <s v="Z700004030"/>
    <s v="0348"/>
    <s v="FC"/>
    <s v="00005217-0005288"/>
    <s v=""/>
    <s v=""/>
    <s v=""/>
    <s v=""/>
    <n v="0"/>
    <s v=""/>
    <s v="VENTAS NO CONTRIBUYENTES"/>
    <s v=""/>
    <n v="1579.75"/>
    <n v="0"/>
    <n v="1388.64"/>
    <n v="0"/>
    <s v="-"/>
    <n v="0"/>
    <n v="164.75"/>
    <s v="-"/>
    <n v="26.36"/>
    <n v="0"/>
    <s v="-"/>
    <n v="0"/>
    <n v="0"/>
    <s v="-"/>
    <n v="0"/>
  </r>
  <r>
    <s v="615"/>
    <x v="8"/>
    <x v="1"/>
    <s v="002"/>
    <s v="Z1F0017966"/>
    <s v="0723-0723"/>
    <s v="FC"/>
    <s v="00030204-00030265"/>
    <s v=""/>
    <s v=""/>
    <s v=""/>
    <s v=""/>
    <n v="0"/>
    <s v=""/>
    <s v="VENTAS NO CONTRIBUYENTES"/>
    <s v=""/>
    <n v="3648.0015660000004"/>
    <n v="0"/>
    <n v="2076.9191999999994"/>
    <n v="0"/>
    <s v="-"/>
    <n v="0"/>
    <n v="1354.3813500000001"/>
    <s v="16"/>
    <n v="216.70101599999995"/>
    <n v="0"/>
    <s v="-"/>
    <n v="0"/>
    <n v="0"/>
    <s v="-"/>
    <n v="0"/>
  </r>
  <r>
    <s v="616"/>
    <x v="8"/>
    <x v="2"/>
    <s v="002"/>
    <s v="Z7C7008340"/>
    <s v="0158-0158"/>
    <s v="FC"/>
    <s v="00021779-00021892"/>
    <s v=""/>
    <s v=""/>
    <s v=""/>
    <s v=""/>
    <n v="0"/>
    <s v=""/>
    <s v="VENTAS NO CONTRIBUYENTES"/>
    <s v=""/>
    <n v="2669.6136759999995"/>
    <n v="0"/>
    <n v="1961.3193000000001"/>
    <n v="0"/>
    <s v="-"/>
    <n v="0"/>
    <n v="610.59859999999981"/>
    <s v="-"/>
    <n v="97.695776000000038"/>
    <n v="0"/>
    <s v="-"/>
    <n v="0"/>
    <n v="0"/>
    <s v="-"/>
    <n v="0"/>
  </r>
  <r>
    <s v="617"/>
    <x v="8"/>
    <x v="0"/>
    <s v="002"/>
    <s v="Z1B8050002"/>
    <s v="0150"/>
    <s v="FC"/>
    <s v="00011699-00011851"/>
    <s v=""/>
    <s v=""/>
    <s v=""/>
    <s v=""/>
    <n v="0"/>
    <s v=""/>
    <s v="VENTAS NO CONTRIBUYENTES"/>
    <s v=""/>
    <n v="6791.5526979999986"/>
    <n v="0"/>
    <n v="5427.7861499999963"/>
    <n v="0"/>
    <s v="-"/>
    <n v="0"/>
    <n v="1175.6609999999998"/>
    <s v="16"/>
    <n v="188.10554800000003"/>
    <n v="0"/>
    <s v="-"/>
    <n v="0"/>
    <n v="0"/>
    <s v="-"/>
    <n v="0"/>
  </r>
  <r>
    <s v="618"/>
    <x v="8"/>
    <x v="3"/>
    <s v="002"/>
    <s v="Z1F0008858"/>
    <s v="1176-1177"/>
    <s v="FC"/>
    <s v="00159444-00159585"/>
    <s v=""/>
    <s v=""/>
    <s v=""/>
    <s v=""/>
    <n v="0"/>
    <s v=""/>
    <s v="VENTAS NO CONTRIBUYENTES"/>
    <s v=""/>
    <n v="2012.6928499999999"/>
    <n v="0"/>
    <n v="1820.81385"/>
    <n v="0"/>
    <s v="-"/>
    <n v="0"/>
    <n v="165.41290000000001"/>
    <s v="-"/>
    <n v="26.466100000000012"/>
    <n v="0"/>
    <s v="-"/>
    <n v="0"/>
    <n v="0"/>
    <s v="-"/>
    <n v="0"/>
  </r>
  <r>
    <s v="619"/>
    <x v="8"/>
    <x v="1"/>
    <s v="003"/>
    <s v="Z1F0017848"/>
    <s v="0712-0712"/>
    <s v="FC"/>
    <s v="00039686-00039778"/>
    <s v=""/>
    <s v=""/>
    <s v=""/>
    <s v=""/>
    <n v="0"/>
    <s v=""/>
    <s v="VENTAS NO CONTRIBUYENTES"/>
    <s v=""/>
    <n v="4668.7158299999992"/>
    <n v="0"/>
    <n v="3453.3049500000006"/>
    <n v="0"/>
    <s v="-"/>
    <n v="0"/>
    <n v="1047.768"/>
    <s v="-"/>
    <n v="167.64288000000005"/>
    <n v="0"/>
    <s v="-"/>
    <n v="0"/>
    <n v="0"/>
    <s v="-"/>
    <n v="0"/>
  </r>
  <r>
    <s v="620"/>
    <x v="8"/>
    <x v="1"/>
    <s v="003"/>
    <s v="Z1F0017848"/>
    <s v="0712"/>
    <s v="NC"/>
    <s v=""/>
    <s v="00000129"/>
    <s v=""/>
    <s v="00039688"/>
    <s v="10-02-2022"/>
    <n v="2.92"/>
    <s v="VEN"/>
    <s v="CANDIDA CASTRO"/>
    <s v="V3589324"/>
    <n v="-2.9232"/>
    <n v="0"/>
    <n v="0"/>
    <n v="0"/>
    <s v="-"/>
    <n v="0"/>
    <n v="-2.52"/>
    <s v="16"/>
    <n v="-0.4032"/>
    <n v="0"/>
    <s v="-"/>
    <n v="0"/>
    <n v="0"/>
    <s v="-"/>
    <n v="0"/>
  </r>
  <r>
    <s v="621"/>
    <x v="8"/>
    <x v="2"/>
    <s v="003"/>
    <s v="Z7C7008438"/>
    <s v="0158-0158"/>
    <s v="FC"/>
    <s v="003020899"/>
    <s v=""/>
    <s v=""/>
    <s v=""/>
    <s v=""/>
    <n v="0"/>
    <s v=""/>
    <s v="JONATHAN RODRIGUEZ"/>
    <s v="V19088841"/>
    <n v="53.254967999999998"/>
    <n v="0"/>
    <n v="17.329999999999998"/>
    <n v="0"/>
    <s v="-"/>
    <n v="0"/>
    <n v="30.969799999999999"/>
    <s v="16"/>
    <n v="4.9551679999999996"/>
    <n v="0"/>
    <s v="-"/>
    <n v="0"/>
    <n v="0"/>
    <s v="-"/>
    <n v="0"/>
  </r>
  <r>
    <s v="622"/>
    <x v="8"/>
    <x v="2"/>
    <s v="003"/>
    <s v="Z7C7008438"/>
    <s v="0158-0158"/>
    <s v="FC"/>
    <s v="00020762-00020902"/>
    <s v=""/>
    <s v=""/>
    <s v=""/>
    <s v=""/>
    <n v="0"/>
    <s v=""/>
    <s v="VENTAS NO CONTRIBUYENTES"/>
    <s v=""/>
    <n v="2976.1307459999975"/>
    <n v="0"/>
    <n v="2461.118449999999"/>
    <n v="0"/>
    <s v="-"/>
    <n v="0"/>
    <n v="443.97610000000009"/>
    <s v="-"/>
    <n v="71.036196000000004"/>
    <n v="0"/>
    <s v="-"/>
    <n v="0"/>
    <n v="0"/>
    <s v="-"/>
    <n v="0"/>
  </r>
  <r>
    <s v="623"/>
    <x v="8"/>
    <x v="2"/>
    <s v="003"/>
    <s v="Z7C7008438"/>
    <s v="0158-0158"/>
    <s v="FC"/>
    <s v="00020904-00020925"/>
    <s v=""/>
    <s v=""/>
    <s v=""/>
    <s v=""/>
    <n v="0"/>
    <s v=""/>
    <s v="VENTAS NO CONTRIBUYENTES"/>
    <s v=""/>
    <n v="812.066552"/>
    <n v="0"/>
    <n v="623.74959999999987"/>
    <n v="0"/>
    <s v="-"/>
    <n v="0"/>
    <n v="162.34219999999999"/>
    <s v="16"/>
    <n v="25.974751999999995"/>
    <n v="0"/>
    <s v="-"/>
    <n v="0"/>
    <n v="0"/>
    <s v="-"/>
    <n v="0"/>
  </r>
  <r>
    <s v="624"/>
    <x v="8"/>
    <x v="0"/>
    <s v="003"/>
    <s v="Z1B8051199"/>
    <s v="0231"/>
    <s v="FC"/>
    <s v="00022324-00022343"/>
    <s v=""/>
    <s v=""/>
    <s v=""/>
    <s v=""/>
    <n v="0"/>
    <s v=""/>
    <s v="VENTAS NO CONTRIBUYENTES"/>
    <s v=""/>
    <n v="2396.5691119999997"/>
    <n v="0"/>
    <n v="1920.8969999999999"/>
    <n v="0"/>
    <s v="-"/>
    <n v="0"/>
    <n v="410.06219999999996"/>
    <s v="-"/>
    <n v="65.609912000000008"/>
    <n v="0"/>
    <s v="-"/>
    <n v="0"/>
    <n v="0"/>
    <s v="-"/>
    <n v="0"/>
  </r>
  <r>
    <s v="625"/>
    <x v="8"/>
    <x v="0"/>
    <s v="003"/>
    <s v="Z1B8051199"/>
    <s v="0231"/>
    <s v="FC"/>
    <s v="00022344"/>
    <s v=""/>
    <s v=""/>
    <s v=""/>
    <s v=""/>
    <n v="0"/>
    <s v=""/>
    <s v="LUIS DIAZ"/>
    <s v="V159144972 "/>
    <n v="13.32"/>
    <n v="0"/>
    <n v="13.32"/>
    <n v="0"/>
    <s v="-"/>
    <n v="0"/>
    <n v="0"/>
    <s v="-"/>
    <n v="0"/>
    <n v="0"/>
    <s v="-"/>
    <n v="0"/>
    <n v="0"/>
    <s v="-"/>
    <n v="0"/>
  </r>
  <r>
    <s v="626"/>
    <x v="8"/>
    <x v="0"/>
    <s v="003"/>
    <s v="Z1B8051199"/>
    <s v="0231"/>
    <s v="FC"/>
    <s v="00022345-00022356"/>
    <s v=""/>
    <s v=""/>
    <s v=""/>
    <s v=""/>
    <n v="0"/>
    <s v=""/>
    <s v="VENTAS NO CONTRIBUYENTES"/>
    <s v=""/>
    <n v="572.24828400000001"/>
    <n v="0"/>
    <n v="409.62270000000007"/>
    <n v="0"/>
    <s v="-"/>
    <n v="0"/>
    <n v="140.19450000000001"/>
    <s v="-"/>
    <n v="22.431083999999998"/>
    <n v="0"/>
    <s v="-"/>
    <n v="0"/>
    <n v="0"/>
    <s v="-"/>
    <n v="0"/>
  </r>
  <r>
    <s v="627"/>
    <x v="8"/>
    <x v="3"/>
    <s v="003"/>
    <s v="Z1F0008965"/>
    <s v="1160-1160"/>
    <s v="FC"/>
    <s v="00152053-00152091"/>
    <s v=""/>
    <s v=""/>
    <s v=""/>
    <s v=""/>
    <n v="0"/>
    <s v=""/>
    <s v="VENTAS NO CONTRIBUYENTES"/>
    <s v=""/>
    <n v="772.05399999999986"/>
    <n v="0"/>
    <n v="729.82809999999972"/>
    <n v="0"/>
    <s v="-"/>
    <n v="0"/>
    <n v="36.401600000000002"/>
    <s v="-"/>
    <n v="5.8243"/>
    <n v="0"/>
    <s v="-"/>
    <n v="0"/>
    <n v="0"/>
    <s v="-"/>
    <n v="0"/>
  </r>
  <r>
    <s v="628"/>
    <x v="8"/>
    <x v="3"/>
    <s v="003"/>
    <s v="Z1F0008965"/>
    <s v="1160"/>
    <s v="FC"/>
    <s v="00152092"/>
    <s v=""/>
    <s v=""/>
    <s v=""/>
    <s v=""/>
    <n v="0"/>
    <s v=""/>
    <s v="S/N"/>
    <s v="V403101310"/>
    <n v="4.3384"/>
    <n v="0"/>
    <n v="0"/>
    <n v="3.74"/>
    <s v="16"/>
    <n v="0.59840000000000004"/>
    <n v="0"/>
    <s v="-"/>
    <n v="0"/>
    <n v="0"/>
    <s v="-"/>
    <n v="0"/>
    <n v="0"/>
    <s v="-"/>
    <n v="0"/>
  </r>
  <r>
    <s v="629"/>
    <x v="8"/>
    <x v="3"/>
    <s v="003"/>
    <s v="Z1F0008965"/>
    <s v="1160-1160"/>
    <s v="FC"/>
    <s v="00152093-00152114"/>
    <s v=""/>
    <s v=""/>
    <s v=""/>
    <s v=""/>
    <n v="0"/>
    <s v=""/>
    <s v="VENTAS NO CONTRIBUYENTES"/>
    <s v=""/>
    <n v="406.78215"/>
    <n v="0"/>
    <n v="382.57294999999999"/>
    <n v="0"/>
    <s v="-"/>
    <n v="0"/>
    <n v="20.869999999999997"/>
    <s v="16"/>
    <n v="3.3391999999999999"/>
    <n v="0"/>
    <s v="-"/>
    <n v="0"/>
    <n v="0"/>
    <s v="-"/>
    <n v="0"/>
  </r>
  <r>
    <s v="630"/>
    <x v="8"/>
    <x v="3"/>
    <s v="003"/>
    <s v="Z1F0008965"/>
    <s v="1160"/>
    <s v="FC"/>
    <s v="00152115"/>
    <s v=""/>
    <s v=""/>
    <s v=""/>
    <s v=""/>
    <n v="0"/>
    <s v=""/>
    <s v="XIMENES"/>
    <s v="V121455737"/>
    <n v="4.82"/>
    <n v="0"/>
    <n v="4.82"/>
    <n v="0"/>
    <s v="-"/>
    <n v="0"/>
    <n v="0"/>
    <s v="-"/>
    <n v="0"/>
    <n v="0"/>
    <s v="-"/>
    <n v="0"/>
    <n v="0"/>
    <s v="-"/>
    <n v="0"/>
  </r>
  <r>
    <s v="631"/>
    <x v="8"/>
    <x v="3"/>
    <s v="003"/>
    <s v="Z1F0008965"/>
    <s v="1160-1160"/>
    <s v="FC"/>
    <s v="00152116-00152193"/>
    <s v=""/>
    <s v=""/>
    <s v=""/>
    <s v=""/>
    <n v="0"/>
    <s v=""/>
    <s v="VENTAS NO CONTRIBUYENTES"/>
    <s v=""/>
    <n v="1232.8711999999996"/>
    <n v="0"/>
    <n v="1156.2546999999997"/>
    <n v="0"/>
    <s v="-"/>
    <n v="0"/>
    <n v="66.048699999999997"/>
    <s v="-"/>
    <n v="10.5678"/>
    <n v="0"/>
    <s v="-"/>
    <n v="0"/>
    <n v="0"/>
    <s v="-"/>
    <n v="0"/>
  </r>
  <r>
    <s v="632"/>
    <x v="8"/>
    <x v="1"/>
    <s v="004"/>
    <s v="Z1F0017963"/>
    <s v="0723-0723"/>
    <s v="FC"/>
    <s v="00029651-00029684"/>
    <s v=""/>
    <s v=""/>
    <s v=""/>
    <s v=""/>
    <n v="0"/>
    <s v=""/>
    <s v="VENTAS NO CONTRIBUYENTES"/>
    <s v=""/>
    <n v="1806.5244499999999"/>
    <n v="0"/>
    <n v="1201.88895"/>
    <n v="0"/>
    <s v="-"/>
    <n v="0"/>
    <n v="521.23750000000007"/>
    <s v="16"/>
    <n v="83.397999999999996"/>
    <n v="0"/>
    <s v="-"/>
    <n v="0"/>
    <n v="0"/>
    <s v="-"/>
    <n v="0"/>
  </r>
  <r>
    <s v="633"/>
    <x v="8"/>
    <x v="0"/>
    <s v="004"/>
    <s v="Z1B8050937"/>
    <s v="0090"/>
    <s v="FC"/>
    <s v="00008103-00008253"/>
    <s v=""/>
    <s v=""/>
    <s v=""/>
    <s v=""/>
    <n v="0"/>
    <s v=""/>
    <s v="VENTAS NO CONTRIBUYENTES"/>
    <s v=""/>
    <n v="5420.1857420000033"/>
    <n v="0"/>
    <n v="4423.1132500000003"/>
    <n v="0"/>
    <s v="-"/>
    <n v="0"/>
    <n v="843.87"/>
    <s v="16"/>
    <n v="135.02000000000001"/>
    <n v="0"/>
    <s v="-"/>
    <n v="0"/>
    <n v="16.84"/>
    <s v="-"/>
    <n v="1.35"/>
  </r>
  <r>
    <s v="634"/>
    <x v="8"/>
    <x v="3"/>
    <s v="004"/>
    <s v="Z1B8050578"/>
    <s v="1958-1958"/>
    <s v="FC"/>
    <s v="00173782-00173844"/>
    <s v=""/>
    <s v=""/>
    <s v=""/>
    <s v=""/>
    <n v="0"/>
    <s v=""/>
    <s v="VENTAS NO CONTRIBUYENTES"/>
    <s v=""/>
    <n v="1147.9445000000001"/>
    <n v="0"/>
    <n v="1017.2472999999999"/>
    <n v="0"/>
    <s v="-"/>
    <n v="0"/>
    <n v="112.67"/>
    <s v="16"/>
    <n v="18.027200000000001"/>
    <n v="0"/>
    <s v="-"/>
    <n v="0"/>
    <n v="0"/>
    <s v="-"/>
    <n v="0"/>
  </r>
  <r>
    <s v="635"/>
    <x v="8"/>
    <x v="1"/>
    <s v="005"/>
    <s v="Z1F0017998"/>
    <s v="0713-0713"/>
    <s v="FC"/>
    <s v="00034330-00034378"/>
    <s v=""/>
    <s v=""/>
    <s v=""/>
    <s v=""/>
    <n v="0"/>
    <s v=""/>
    <s v="VENTAS NO CONTRIBUYENTES"/>
    <s v=""/>
    <n v="3054.3520120000003"/>
    <n v="0"/>
    <n v="1890.6304500000003"/>
    <n v="0"/>
    <s v="-"/>
    <n v="0"/>
    <n v="1003.2082499999999"/>
    <s v="16"/>
    <n v="160.51331199999998"/>
    <n v="0"/>
    <s v="-"/>
    <n v="0"/>
    <n v="0"/>
    <s v="-"/>
    <n v="0"/>
  </r>
  <r>
    <s v="636"/>
    <x v="8"/>
    <x v="0"/>
    <s v="005"/>
    <s v="Z1B8050363"/>
    <s v="0233"/>
    <s v="FC"/>
    <s v="00025189-00025215"/>
    <s v=""/>
    <s v=""/>
    <s v=""/>
    <s v=""/>
    <n v="0"/>
    <s v=""/>
    <s v="VENTAS NO CONTRIBUYENTES"/>
    <s v=""/>
    <n v="1096.6267000000003"/>
    <n v="0"/>
    <n v="948.81739999999991"/>
    <n v="0"/>
    <s v="-"/>
    <n v="0"/>
    <n v="127.42180000000002"/>
    <s v="-"/>
    <n v="20.387499999999999"/>
    <n v="0"/>
    <s v="-"/>
    <n v="0"/>
    <n v="0"/>
    <s v="-"/>
    <n v="0"/>
  </r>
  <r>
    <s v="637"/>
    <x v="8"/>
    <x v="0"/>
    <s v="005"/>
    <s v="Z1B8050363"/>
    <s v="0233"/>
    <s v="FC"/>
    <s v="00025216"/>
    <s v=""/>
    <s v=""/>
    <s v=""/>
    <s v=""/>
    <n v="0"/>
    <s v=""/>
    <s v="COOPERATIVA ALF, R.L."/>
    <s v="J296108854"/>
    <n v="99.050399999999996"/>
    <n v="0"/>
    <n v="57.061599999999991"/>
    <n v="36.197200000000002"/>
    <s v="16"/>
    <n v="5.7915999999999999"/>
    <n v="0"/>
    <s v="-"/>
    <n v="0"/>
    <n v="0"/>
    <s v="-"/>
    <n v="0"/>
    <n v="0"/>
    <s v="-"/>
    <n v="0"/>
  </r>
  <r>
    <s v="638"/>
    <x v="8"/>
    <x v="0"/>
    <s v="005"/>
    <s v="Z1B8050363"/>
    <s v="0233"/>
    <s v="FC"/>
    <s v="00025217-00025276"/>
    <s v=""/>
    <s v=""/>
    <s v=""/>
    <s v=""/>
    <n v="0"/>
    <s v=""/>
    <s v="VENTAS NO CONTRIBUYENTES"/>
    <s v=""/>
    <n v="3962.3180860000016"/>
    <n v="0"/>
    <n v="2799.1067000000003"/>
    <n v="0"/>
    <s v="-"/>
    <n v="0"/>
    <n v="1002.7684499999998"/>
    <s v="16"/>
    <n v="160.44293600000006"/>
    <n v="0"/>
    <s v="-"/>
    <n v="0"/>
    <n v="0"/>
    <s v="-"/>
    <n v="0"/>
  </r>
  <r>
    <s v="639"/>
    <x v="8"/>
    <x v="0"/>
    <s v="005"/>
    <s v="Z1B8050363"/>
    <s v="0233"/>
    <s v="NC"/>
    <s v=""/>
    <s v="00000068"/>
    <s v=""/>
    <s v="00025253"/>
    <s v="10/2/2022"/>
    <n v="463.05"/>
    <s v="VEN"/>
    <s v="EDUIN RODRIGUEZ"/>
    <s v="V14674457 "/>
    <n v="-2.1816"/>
    <n v="0"/>
    <n v="-2.1816"/>
    <n v="0"/>
    <s v="-"/>
    <n v="0"/>
    <n v="0"/>
    <s v="-"/>
    <n v="0"/>
    <n v="0"/>
    <s v="-"/>
    <n v="0"/>
    <n v="0"/>
    <s v="-"/>
    <n v="0"/>
  </r>
  <r>
    <s v="640"/>
    <x v="8"/>
    <x v="1"/>
    <s v="006"/>
    <s v="Z1F0017787"/>
    <s v="0685-0685"/>
    <s v="FC"/>
    <s v="00019451-00019487"/>
    <s v=""/>
    <s v=""/>
    <s v=""/>
    <s v=""/>
    <n v="0"/>
    <s v=""/>
    <s v="VENTAS NO CONTRIBUYENTES"/>
    <s v=""/>
    <n v="1609.0604920000001"/>
    <n v="0"/>
    <n v="1246.4286000000002"/>
    <n v="0"/>
    <s v="-"/>
    <n v="0"/>
    <n v="312.61370000000005"/>
    <s v="16"/>
    <n v="50.018191999999999"/>
    <n v="0"/>
    <s v="-"/>
    <n v="0"/>
    <n v="0"/>
    <s v="-"/>
    <n v="0"/>
  </r>
  <r>
    <s v="641"/>
    <x v="8"/>
    <x v="0"/>
    <s v="006"/>
    <s v="Z1B8044815"/>
    <s v="0126"/>
    <s v="FC"/>
    <s v="00010586-00010672"/>
    <s v=""/>
    <s v=""/>
    <s v=""/>
    <s v=""/>
    <n v="0"/>
    <s v=""/>
    <s v="VENTAS NO CONTRIBUYENTES"/>
    <s v=""/>
    <n v="5496.6926999999969"/>
    <n v="0"/>
    <n v="4245.8418000000011"/>
    <n v="0"/>
    <s v="-"/>
    <n v="0"/>
    <n v="1078.3197"/>
    <s v="16"/>
    <n v="172.53119999999998"/>
    <n v="0"/>
    <s v="-"/>
    <n v="0"/>
    <n v="0"/>
    <s v="-"/>
    <n v="0"/>
  </r>
  <r>
    <s v="642"/>
    <x v="8"/>
    <x v="0"/>
    <s v="007"/>
    <s v="Z1B8050013"/>
    <s v="0162"/>
    <s v="FC"/>
    <s v="00012238-00012274"/>
    <s v=""/>
    <s v=""/>
    <s v=""/>
    <s v=""/>
    <n v="0"/>
    <s v=""/>
    <s v="VENTAS NO CONTRIBUYENTES"/>
    <s v=""/>
    <n v="2407.8323179999998"/>
    <n v="0"/>
    <n v="1811.4830499999998"/>
    <n v="0"/>
    <s v="-"/>
    <n v="0"/>
    <n v="514.0942"/>
    <s v="-"/>
    <n v="82.255068000000009"/>
    <n v="0"/>
    <s v="-"/>
    <n v="0"/>
    <n v="0"/>
    <s v="-"/>
    <n v="0"/>
  </r>
  <r>
    <s v="643"/>
    <x v="8"/>
    <x v="0"/>
    <s v="007"/>
    <s v="Z1B8050013"/>
    <s v="0162"/>
    <s v="FC"/>
    <s v="00012275"/>
    <s v=""/>
    <s v=""/>
    <s v=""/>
    <s v=""/>
    <n v="0"/>
    <s v=""/>
    <s v="ALIMENTOS COMARCA,C.A."/>
    <s v="J407069675"/>
    <n v="43.677"/>
    <n v="0"/>
    <n v="33.863399999999999"/>
    <n v="8.4600000000000009"/>
    <s v="16"/>
    <n v="1.3535999999999999"/>
    <n v="0"/>
    <s v="-"/>
    <n v="0"/>
    <n v="0"/>
    <s v="-"/>
    <n v="0"/>
    <n v="0"/>
    <s v="-"/>
    <n v="0"/>
  </r>
  <r>
    <s v="644"/>
    <x v="8"/>
    <x v="0"/>
    <s v="007"/>
    <s v="Z1B8050013"/>
    <s v="0162"/>
    <s v="FC"/>
    <s v="00012276-00012310"/>
    <s v=""/>
    <s v=""/>
    <s v=""/>
    <s v=""/>
    <n v="0"/>
    <s v=""/>
    <s v="VENTAS NO CONTRIBUYENTES"/>
    <s v=""/>
    <n v="3264.031086"/>
    <n v="0"/>
    <n v="2092.3184500000007"/>
    <n v="0"/>
    <s v="-"/>
    <n v="0"/>
    <n v="1010.0971"/>
    <s v="16"/>
    <n v="161.61553600000002"/>
    <n v="0"/>
    <s v="-"/>
    <n v="0"/>
    <n v="0"/>
    <s v="-"/>
    <n v="0"/>
  </r>
  <r>
    <s v="645"/>
    <x v="8"/>
    <x v="1"/>
    <s v="008"/>
    <s v="Z1F0017970"/>
    <s v="0345-0345"/>
    <s v="FC"/>
    <s v="00004468-00004482"/>
    <s v=""/>
    <s v=""/>
    <s v=""/>
    <s v=""/>
    <n v="0"/>
    <s v=""/>
    <s v="VENTAS NO CONTRIBUYENTES"/>
    <s v=""/>
    <n v="236.75360000000001"/>
    <n v="0"/>
    <n v="59.899999999999977"/>
    <n v="0"/>
    <s v="-"/>
    <n v="0"/>
    <n v="152.45999999999998"/>
    <s v="16"/>
    <n v="24.393599999999999"/>
    <n v="0"/>
    <s v="-"/>
    <n v="0"/>
    <n v="0"/>
    <s v="-"/>
    <n v="0"/>
  </r>
  <r>
    <s v="646"/>
    <x v="8"/>
    <x v="0"/>
    <s v="009"/>
    <s v="Z1B8014458"/>
    <s v="0123"/>
    <s v="FC"/>
    <s v="00006815-00006854"/>
    <s v=""/>
    <s v=""/>
    <s v=""/>
    <s v=""/>
    <n v="0"/>
    <s v=""/>
    <s v="VENTAS NO CONTRIBUYENTES"/>
    <s v=""/>
    <n v="3231.3514660000001"/>
    <n v="0"/>
    <n v="2265.8247500000007"/>
    <n v="0"/>
    <s v="-"/>
    <n v="0"/>
    <n v="832.35059999999999"/>
    <s v="16"/>
    <n v="133.17611600000001"/>
    <n v="0"/>
    <s v="-"/>
    <n v="0"/>
    <n v="0"/>
    <s v="-"/>
    <n v="0"/>
  </r>
  <r>
    <s v="647"/>
    <x v="8"/>
    <x v="0"/>
    <s v="009"/>
    <s v="Z1B8014458"/>
    <s v="0123"/>
    <s v="FC"/>
    <s v="00006855"/>
    <s v=""/>
    <s v=""/>
    <s v=""/>
    <s v=""/>
    <n v="0"/>
    <s v=""/>
    <s v="LOGISTICA INTEGRAL VENEZUELA C.A"/>
    <s v="J31524118-8"/>
    <n v="28.947600000000001"/>
    <n v="0"/>
    <n v="12.29"/>
    <n v="14.36"/>
    <s v="16"/>
    <n v="2.2976000000000001"/>
    <n v="0"/>
    <s v="-"/>
    <n v="0"/>
    <n v="0"/>
    <s v="-"/>
    <n v="0"/>
    <n v="0"/>
    <s v="-"/>
    <n v="0"/>
  </r>
  <r>
    <s v="648"/>
    <x v="8"/>
    <x v="0"/>
    <s v="009"/>
    <s v="Z1B8014458"/>
    <s v="0123"/>
    <s v="FC"/>
    <s v="00006856-00006858"/>
    <s v=""/>
    <s v=""/>
    <s v=""/>
    <s v=""/>
    <n v="0"/>
    <s v=""/>
    <s v="VENTAS NO CONTRIBUYENTES"/>
    <s v=""/>
    <n v="40.728008000000003"/>
    <n v="0"/>
    <n v="24.535799999999998"/>
    <n v="0"/>
    <s v="-"/>
    <n v="0"/>
    <n v="13.9588"/>
    <s v="16"/>
    <n v="2.2334079999999998"/>
    <n v="0"/>
    <s v="-"/>
    <n v="0"/>
    <n v="0"/>
    <s v="-"/>
    <n v="0"/>
  </r>
  <r>
    <s v="649"/>
    <x v="8"/>
    <x v="0"/>
    <s v="010"/>
    <s v="Z1F0000341"/>
    <s v="1610"/>
    <s v="FC"/>
    <s v="9262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50"/>
    <x v="8"/>
    <x v="0"/>
    <s v="011"/>
    <s v="Z1F0004616"/>
    <s v="1048-1048"/>
    <s v="FC"/>
    <s v="00143403-00143594"/>
    <s v=""/>
    <s v=""/>
    <s v=""/>
    <s v=""/>
    <n v="0"/>
    <s v=""/>
    <s v="VENTAS NO CONTRIBUYENTES"/>
    <s v=""/>
    <n v="3830.0765999999981"/>
    <n v="0"/>
    <n v="3658.8827499999993"/>
    <n v="0"/>
    <s v="-"/>
    <n v="0"/>
    <n v="147.58085"/>
    <s v="16"/>
    <n v="23.613"/>
    <n v="0"/>
    <s v="-"/>
    <n v="0"/>
    <n v="0"/>
    <s v="-"/>
    <n v="0"/>
  </r>
  <r>
    <s v="651"/>
    <x v="8"/>
    <x v="0"/>
    <s v="012"/>
    <s v="Z1F00002472"/>
    <s v="0285"/>
    <s v="FC"/>
    <s v="00040601-00040614"/>
    <s v=""/>
    <s v=""/>
    <s v=""/>
    <s v=""/>
    <n v="0"/>
    <s v=""/>
    <s v="VENTAS NO CONTRIBUYENTES"/>
    <s v=""/>
    <n v="331.65464999999995"/>
    <n v="0"/>
    <n v="164.54505"/>
    <n v="0"/>
    <s v="-"/>
    <n v="0"/>
    <n v="144.06"/>
    <s v="-"/>
    <n v="23.049599999999998"/>
    <n v="0"/>
    <s v="-"/>
    <n v="0"/>
    <n v="0"/>
    <s v="-"/>
    <n v="0"/>
  </r>
  <r>
    <s v="652"/>
    <x v="8"/>
    <x v="0"/>
    <s v="012"/>
    <s v="Z1F00002472"/>
    <s v="0285"/>
    <s v="FC"/>
    <s v="00040615-00040637"/>
    <s v=""/>
    <s v=""/>
    <s v=""/>
    <s v=""/>
    <n v="0"/>
    <s v=""/>
    <s v="VENTAS NO CONTRIBUYENTES"/>
    <s v=""/>
    <n v="472.67149999999998"/>
    <n v="0"/>
    <n v="278.97640000000007"/>
    <n v="0"/>
    <s v="-"/>
    <n v="0"/>
    <n v="166.9785"/>
    <s v="-"/>
    <n v="26.7166"/>
    <n v="0"/>
    <s v="-"/>
    <n v="0"/>
    <n v="0"/>
    <s v="-"/>
    <n v="0"/>
  </r>
  <r>
    <s v="653"/>
    <x v="8"/>
    <x v="0"/>
    <s v="012"/>
    <s v="Z1F00002472"/>
    <s v="0285"/>
    <s v="FC"/>
    <s v="00040638-00040641"/>
    <s v=""/>
    <s v=""/>
    <s v=""/>
    <s v=""/>
    <n v="0"/>
    <s v=""/>
    <s v="VENTAS NO CONTRIBUYENTES"/>
    <s v=""/>
    <n v="353.67919999999998"/>
    <n v="0"/>
    <n v="190.06039999999996"/>
    <n v="0"/>
    <s v="-"/>
    <n v="0"/>
    <n v="141.05070000000001"/>
    <s v="16"/>
    <n v="22.568100000000001"/>
    <n v="0"/>
    <s v="-"/>
    <n v="0"/>
    <n v="0"/>
    <s v="-"/>
    <n v="0"/>
  </r>
  <r>
    <s v="654"/>
    <x v="8"/>
    <x v="0"/>
    <s v="012"/>
    <s v="Z1F00002472"/>
    <s v="0285"/>
    <s v="FC"/>
    <s v="00040642-00040643"/>
    <s v=""/>
    <s v=""/>
    <s v=""/>
    <s v=""/>
    <n v="0"/>
    <s v=""/>
    <s v="VENTAS NO CONTRIBUYENTES"/>
    <s v=""/>
    <n v="332.03819999999996"/>
    <n v="0"/>
    <n v="285.46370000000002"/>
    <n v="0"/>
    <s v="-"/>
    <n v="0"/>
    <n v="40.150399999999998"/>
    <s v="16"/>
    <n v="6.4241000000000001"/>
    <n v="0"/>
    <s v="-"/>
    <n v="0"/>
    <n v="0"/>
    <s v="-"/>
    <n v="0"/>
  </r>
  <r>
    <s v="655"/>
    <x v="8"/>
    <x v="0"/>
    <s v="012"/>
    <s v="Z1F00002472"/>
    <s v="0285"/>
    <s v="FC"/>
    <s v="00040644-00040646"/>
    <s v=""/>
    <s v=""/>
    <s v=""/>
    <s v=""/>
    <n v="0"/>
    <s v=""/>
    <s v="VENTAS NO CONTRIBUYENTES"/>
    <s v=""/>
    <n v="203.48955000000001"/>
    <n v="0"/>
    <n v="183.14664999999999"/>
    <n v="0"/>
    <s v="-"/>
    <n v="0"/>
    <n v="17.536999999999999"/>
    <s v="-"/>
    <n v="2.8058999999999998"/>
    <n v="0"/>
    <s v="-"/>
    <n v="0"/>
    <n v="0"/>
    <s v="-"/>
    <n v="0"/>
  </r>
  <r>
    <s v="656"/>
    <x v="9"/>
    <x v="1"/>
    <s v="001"/>
    <s v="Z1F0017854"/>
    <s v="0729-0729"/>
    <s v="FC"/>
    <s v="00046460-00046479"/>
    <s v=""/>
    <s v=""/>
    <s v=""/>
    <s v=""/>
    <n v="0"/>
    <s v=""/>
    <s v="VENTAS NO CONTRIBUYENTES"/>
    <s v=""/>
    <n v="421.36880000000002"/>
    <n v="0"/>
    <n v="342.72080000000005"/>
    <n v="0"/>
    <s v="-"/>
    <n v="0"/>
    <n v="67.800000000000011"/>
    <s v="-"/>
    <n v="10.847999999999999"/>
    <n v="0"/>
    <s v="-"/>
    <n v="0"/>
    <n v="0"/>
    <s v="-"/>
    <n v="0"/>
  </r>
  <r>
    <s v="657"/>
    <x v="9"/>
    <x v="1"/>
    <s v="001"/>
    <s v="Z1F0017854"/>
    <s v="0729"/>
    <s v="FC"/>
    <s v="00046480"/>
    <s v=""/>
    <s v=""/>
    <s v=""/>
    <s v=""/>
    <n v="0"/>
    <s v=""/>
    <s v="CORPORACION LENOTRE"/>
    <s v="J317391004"/>
    <n v="111.5804"/>
    <n v="0"/>
    <n v="0"/>
    <n v="96.19"/>
    <s v="16"/>
    <n v="15.3904"/>
    <n v="0"/>
    <s v="-"/>
    <n v="0"/>
    <n v="0"/>
    <s v="-"/>
    <n v="0"/>
    <n v="0"/>
    <s v="-"/>
    <n v="0"/>
  </r>
  <r>
    <s v="658"/>
    <x v="9"/>
    <x v="1"/>
    <s v="001"/>
    <s v="Z1F0017854"/>
    <s v="0729-0729"/>
    <s v="FC"/>
    <s v="00046481-00046518"/>
    <s v=""/>
    <s v=""/>
    <s v=""/>
    <s v=""/>
    <n v="0"/>
    <s v=""/>
    <s v="VENTAS NO CONTRIBUYENTES"/>
    <s v=""/>
    <n v="1517.2104780000002"/>
    <n v="0"/>
    <n v="967.86834999999985"/>
    <n v="0"/>
    <s v="-"/>
    <n v="0"/>
    <n v="473.57080000000008"/>
    <s v="16"/>
    <n v="75.771327999999968"/>
    <n v="0"/>
    <s v="-"/>
    <n v="0"/>
    <n v="0"/>
    <s v="-"/>
    <n v="0"/>
  </r>
  <r>
    <s v="659"/>
    <x v="9"/>
    <x v="2"/>
    <s v="001"/>
    <s v="Z7C7008321"/>
    <s v="0159-0159"/>
    <s v="FC"/>
    <s v="00019225-00019315"/>
    <s v=""/>
    <s v=""/>
    <s v=""/>
    <s v=""/>
    <n v="0"/>
    <s v=""/>
    <s v="VENTAS NO CONTRIBUYENTES"/>
    <s v=""/>
    <n v="2512.8337499999993"/>
    <n v="0"/>
    <n v="1999.5902999999994"/>
    <n v="0"/>
    <s v="-"/>
    <n v="0"/>
    <n v="442.45125000000013"/>
    <s v="16"/>
    <n v="70.792200000000008"/>
    <n v="0"/>
    <s v="-"/>
    <n v="0"/>
    <n v="0"/>
    <s v="-"/>
    <n v="0"/>
  </r>
  <r>
    <s v="660"/>
    <x v="9"/>
    <x v="0"/>
    <s v="001"/>
    <s v="Z1F0000700"/>
    <s v="1813"/>
    <s v="FC"/>
    <s v="00150889-00150910"/>
    <s v=""/>
    <s v=""/>
    <s v=""/>
    <s v=""/>
    <n v="0"/>
    <s v=""/>
    <s v="VENTAS NO CONTRIBUYENTES"/>
    <s v=""/>
    <n v="1512.0048999999997"/>
    <n v="0"/>
    <n v="1293.6428500000002"/>
    <n v="0"/>
    <s v="-"/>
    <n v="0"/>
    <n v="188.24305000000001"/>
    <s v="-"/>
    <n v="30.119000000000003"/>
    <n v="0"/>
    <s v="-"/>
    <n v="0"/>
    <n v="0"/>
    <s v="-"/>
    <n v="0"/>
  </r>
  <r>
    <s v="661"/>
    <x v="9"/>
    <x v="0"/>
    <s v="001"/>
    <s v="Z1F0000700"/>
    <s v="1813"/>
    <s v="FC"/>
    <s v="00150911"/>
    <s v=""/>
    <s v=""/>
    <s v=""/>
    <s v=""/>
    <n v="0"/>
    <s v=""/>
    <s v="EL DUO DE LA CARNE"/>
    <s v="J-40849263-6"/>
    <n v="1079.5700999999999"/>
    <n v="0"/>
    <n v="1020.2129000000001"/>
    <n v="51.17"/>
    <s v="16"/>
    <n v="8.1872000000000007"/>
    <n v="0"/>
    <s v="-"/>
    <n v="0"/>
    <n v="0"/>
    <s v="-"/>
    <n v="0"/>
    <n v="0"/>
    <s v="-"/>
    <n v="0"/>
  </r>
  <r>
    <s v="662"/>
    <x v="9"/>
    <x v="0"/>
    <s v="001"/>
    <s v="Z1F0000700"/>
    <s v="1813"/>
    <s v="FC"/>
    <s v="00150912-00150953"/>
    <s v=""/>
    <s v=""/>
    <s v=""/>
    <s v=""/>
    <n v="0"/>
    <s v=""/>
    <s v="VENTAS NO CONTRIBUYENTES"/>
    <s v=""/>
    <n v="1627.1694759999996"/>
    <n v="0"/>
    <n v="1338.8487499999997"/>
    <n v="0"/>
    <s v="-"/>
    <n v="0"/>
    <n v="248.55234999999999"/>
    <s v="-"/>
    <n v="39.768375999999996"/>
    <n v="0"/>
    <s v="-"/>
    <n v="0"/>
    <n v="0"/>
    <s v="-"/>
    <n v="0"/>
  </r>
  <r>
    <s v="663"/>
    <x v="9"/>
    <x v="0"/>
    <s v="001"/>
    <s v="Z700004030"/>
    <s v="0348"/>
    <s v="NC "/>
    <m/>
    <s v="00005288"/>
    <s v=""/>
    <s v=""/>
    <s v=""/>
    <n v="0"/>
    <s v=""/>
    <s v="VENTAS NO CONTRIBUYENTES"/>
    <s v=""/>
    <n v="-5.56"/>
    <n v="0"/>
    <n v="-5.56"/>
    <n v="0"/>
    <s v="-"/>
    <n v="0"/>
    <n v="0"/>
    <s v="-"/>
    <n v="0"/>
    <n v="0"/>
    <s v="-"/>
    <n v="0"/>
    <n v="0"/>
    <s v="-"/>
    <n v="0"/>
  </r>
  <r>
    <s v="664"/>
    <x v="9"/>
    <x v="1"/>
    <s v="002"/>
    <s v="Z1F0017966"/>
    <s v="0724-0724"/>
    <s v="FC"/>
    <s v="00030266-00030333"/>
    <s v=""/>
    <s v=""/>
    <s v=""/>
    <s v=""/>
    <n v="0"/>
    <s v=""/>
    <s v="VENTAS NO CONTRIBUYENTES"/>
    <s v=""/>
    <n v="3697.6260560000005"/>
    <n v="0"/>
    <n v="2804.02745"/>
    <n v="0"/>
    <s v="-"/>
    <n v="0"/>
    <n v="770.34365000000025"/>
    <s v="-"/>
    <n v="123.25495599999999"/>
    <n v="0"/>
    <s v="-"/>
    <n v="0"/>
    <n v="0"/>
    <s v="-"/>
    <n v="0"/>
  </r>
  <r>
    <s v="665"/>
    <x v="9"/>
    <x v="1"/>
    <s v="002"/>
    <s v="Z1F0017966"/>
    <s v="0724"/>
    <s v="NC"/>
    <s v=""/>
    <s v="00000165"/>
    <s v=""/>
    <s v="00030266"/>
    <s v="11-02-2022"/>
    <n v="15.12"/>
    <s v="VEN"/>
    <s v="MIGUEL SALAZAR"/>
    <s v="V14579053"/>
    <n v="-2.3431999999999999"/>
    <n v="0"/>
    <n v="0"/>
    <n v="0"/>
    <s v="-"/>
    <n v="0"/>
    <n v="-2.02"/>
    <s v="16"/>
    <n v="-0.32319999999999999"/>
    <n v="0"/>
    <s v="-"/>
    <n v="0"/>
    <n v="0"/>
    <s v="-"/>
    <n v="0"/>
  </r>
  <r>
    <s v="666"/>
    <x v="9"/>
    <x v="2"/>
    <s v="002"/>
    <s v="Z7C7008340"/>
    <s v="0159-0159"/>
    <s v="FC"/>
    <s v="00021893-00022102"/>
    <s v=""/>
    <s v=""/>
    <s v=""/>
    <s v=""/>
    <n v="0"/>
    <s v=""/>
    <s v="VENTAS NO CONTRIBUYENTES"/>
    <s v=""/>
    <n v="4379.7161419999993"/>
    <n v="0"/>
    <n v="3392.2273499999992"/>
    <n v="0"/>
    <s v="-"/>
    <n v="0"/>
    <n v="851.28350000000023"/>
    <s v="16"/>
    <n v="136.20529199999996"/>
    <n v="0"/>
    <s v="-"/>
    <n v="0"/>
    <n v="0"/>
    <s v="-"/>
    <n v="0"/>
  </r>
  <r>
    <s v="667"/>
    <x v="9"/>
    <x v="0"/>
    <s v="002"/>
    <s v="Z1B8050002"/>
    <s v="0151"/>
    <s v="FC"/>
    <s v="00011852-00011853"/>
    <s v=""/>
    <s v=""/>
    <s v=""/>
    <s v=""/>
    <n v="0"/>
    <s v=""/>
    <s v="VENTAS NO CONTRIBUYENTES"/>
    <s v=""/>
    <n v="66.520799999999994"/>
    <n v="0"/>
    <n v="13.880000000000003"/>
    <n v="0"/>
    <s v="-"/>
    <n v="0"/>
    <n v="45.379999999999995"/>
    <s v="16"/>
    <n v="7.2608000000000006"/>
    <n v="0"/>
    <s v="-"/>
    <n v="0"/>
    <n v="0"/>
    <s v="-"/>
    <n v="0"/>
  </r>
  <r>
    <s v="668"/>
    <x v="9"/>
    <x v="0"/>
    <s v="002"/>
    <s v="Z1B8050002"/>
    <s v="0151"/>
    <s v="FC"/>
    <s v="00011854"/>
    <s v=""/>
    <s v=""/>
    <s v=""/>
    <s v=""/>
    <n v="0"/>
    <s v=""/>
    <s v="UNETRANS"/>
    <s v="G200161183"/>
    <n v="121.50525"/>
    <n v="0"/>
    <n v="121.50525"/>
    <n v="0"/>
    <s v="-"/>
    <n v="0"/>
    <n v="0"/>
    <s v="-"/>
    <n v="0"/>
    <n v="0"/>
    <s v="-"/>
    <n v="0"/>
    <n v="0"/>
    <s v="-"/>
    <n v="0"/>
  </r>
  <r>
    <s v="669"/>
    <x v="9"/>
    <x v="0"/>
    <s v="002"/>
    <s v="Z1B8050002"/>
    <s v="0151"/>
    <s v="FC"/>
    <s v="00011855-00011865"/>
    <s v=""/>
    <s v=""/>
    <s v=""/>
    <s v=""/>
    <n v="0"/>
    <s v=""/>
    <s v="VENTAS NO CONTRIBUYENTES"/>
    <s v=""/>
    <n v="596.47365000000002"/>
    <n v="0"/>
    <n v="414.33315000000016"/>
    <n v="0"/>
    <s v="-"/>
    <n v="0"/>
    <n v="157.01769999999999"/>
    <s v="-"/>
    <n v="25.122800000000002"/>
    <n v="0"/>
    <s v="-"/>
    <n v="0"/>
    <n v="0"/>
    <s v="-"/>
    <n v="0"/>
  </r>
  <r>
    <s v="670"/>
    <x v="9"/>
    <x v="0"/>
    <s v="002"/>
    <s v="Z1B8050002"/>
    <s v="0151"/>
    <s v="FC"/>
    <s v="00011866"/>
    <s v=""/>
    <s v=""/>
    <s v=""/>
    <s v=""/>
    <n v="0"/>
    <s v=""/>
    <s v="DISTRIBUIDORA MONTOVJ C.A"/>
    <s v="J-40786379-7"/>
    <n v="74.770949999999999"/>
    <n v="0"/>
    <n v="52.54"/>
    <n v="19.164650000000002"/>
    <s v="16"/>
    <n v="3.0663"/>
    <n v="0"/>
    <s v="-"/>
    <n v="0"/>
    <n v="0"/>
    <s v="-"/>
    <n v="0"/>
    <n v="0"/>
    <s v="-"/>
    <n v="0"/>
  </r>
  <r>
    <s v="671"/>
    <x v="9"/>
    <x v="0"/>
    <s v="002"/>
    <s v="Z1B8050002"/>
    <s v="0151"/>
    <s v="FC"/>
    <s v="00011867-00011942"/>
    <s v=""/>
    <s v=""/>
    <s v=""/>
    <s v=""/>
    <n v="0"/>
    <s v=""/>
    <s v="VENTAS NO CONTRIBUYENTES"/>
    <s v=""/>
    <n v="4699.8862899999995"/>
    <n v="0"/>
    <n v="3715.1562000000013"/>
    <n v="0"/>
    <s v="-"/>
    <n v="0"/>
    <n v="848.90525000000002"/>
    <s v="16"/>
    <n v="135.82483999999999"/>
    <n v="0"/>
    <s v="-"/>
    <n v="0"/>
    <n v="0"/>
    <s v="-"/>
    <n v="0"/>
  </r>
  <r>
    <s v="672"/>
    <x v="9"/>
    <x v="0"/>
    <s v="002"/>
    <s v="Z1B8050002"/>
    <s v="0151"/>
    <s v="NC"/>
    <s v=""/>
    <s v="00000037"/>
    <s v=""/>
    <s v="00011887"/>
    <s v="11/2/2022"/>
    <n v="29.58"/>
    <s v="VEN"/>
    <s v="LUIS CALLES"/>
    <s v="V6868769"/>
    <n v="-12.96"/>
    <n v="0"/>
    <n v="-12.96"/>
    <n v="0"/>
    <s v="-"/>
    <n v="0"/>
    <n v="0"/>
    <s v="-"/>
    <n v="0"/>
    <n v="0"/>
    <s v="-"/>
    <n v="0"/>
    <n v="0"/>
    <s v="-"/>
    <n v="0"/>
  </r>
  <r>
    <s v="673"/>
    <x v="9"/>
    <x v="3"/>
    <s v="002"/>
    <s v="Z1F0008858"/>
    <s v="1178-1178"/>
    <s v="FC"/>
    <s v="00159586-00159721"/>
    <s v=""/>
    <s v=""/>
    <s v=""/>
    <s v=""/>
    <n v="0"/>
    <s v=""/>
    <s v="VENTAS NO CONTRIBUYENTES"/>
    <s v=""/>
    <n v="2141.8489999999997"/>
    <n v="0"/>
    <n v="1975.1570000000004"/>
    <n v="0"/>
    <s v="-"/>
    <n v="0"/>
    <n v="143.69999999999999"/>
    <s v="-"/>
    <n v="22.991999999999994"/>
    <n v="0"/>
    <s v="-"/>
    <n v="0"/>
    <n v="0"/>
    <s v="-"/>
    <n v="0"/>
  </r>
  <r>
    <s v="674"/>
    <x v="9"/>
    <x v="3"/>
    <s v="002"/>
    <s v="Z1F0008858"/>
    <s v="1178"/>
    <s v="FC"/>
    <s v="00159722"/>
    <s v=""/>
    <s v=""/>
    <s v=""/>
    <s v=""/>
    <n v="0"/>
    <s v=""/>
    <s v="PORTUHAMBURGUER"/>
    <s v="J405245379 "/>
    <n v="63.96"/>
    <n v="0"/>
    <n v="63.96"/>
    <n v="0"/>
    <s v="-"/>
    <n v="0"/>
    <n v="0"/>
    <s v="-"/>
    <n v="0"/>
    <n v="0"/>
    <s v="-"/>
    <n v="0"/>
    <n v="0"/>
    <s v="-"/>
    <n v="0"/>
  </r>
  <r>
    <s v="675"/>
    <x v="9"/>
    <x v="3"/>
    <s v="002"/>
    <s v="Z1F0008858"/>
    <s v="1178-1178"/>
    <s v="FC"/>
    <s v="00159723-00159812"/>
    <s v=""/>
    <s v=""/>
    <s v=""/>
    <s v=""/>
    <n v="0"/>
    <s v=""/>
    <s v="VENTAS NO CONTRIBUYENTES"/>
    <s v=""/>
    <n v="1823.8329999999999"/>
    <n v="0"/>
    <n v="1679.2970000000003"/>
    <n v="0"/>
    <s v="-"/>
    <n v="0"/>
    <n v="124.6"/>
    <s v="-"/>
    <n v="19.936000000000003"/>
    <n v="0"/>
    <s v="-"/>
    <n v="0"/>
    <n v="0"/>
    <s v="-"/>
    <n v="0"/>
  </r>
  <r>
    <s v="676"/>
    <x v="9"/>
    <x v="3"/>
    <s v="002"/>
    <s v="Z1F0008858"/>
    <s v="1178"/>
    <s v="NC"/>
    <s v=""/>
    <s v="00000195"/>
    <s v=""/>
    <s v="00159617"/>
    <s v="11/2/2022"/>
    <n v="12.19"/>
    <s v="VEN"/>
    <s v="ADRIANA BLANCO"/>
    <s v="V14775751 "/>
    <n v="-12.19265"/>
    <n v="0"/>
    <n v="-12.19265"/>
    <n v="0"/>
    <s v="-"/>
    <n v="0"/>
    <n v="0"/>
    <s v="-"/>
    <n v="0"/>
    <n v="0"/>
    <s v="-"/>
    <n v="0"/>
    <n v="0"/>
    <s v="-"/>
    <n v="0"/>
  </r>
  <r>
    <s v="677"/>
    <x v="9"/>
    <x v="1"/>
    <s v="003"/>
    <s v="Z1F0017848"/>
    <s v="0713-0713"/>
    <s v="FC"/>
    <s v="00039779-00039787"/>
    <s v=""/>
    <s v=""/>
    <s v=""/>
    <s v=""/>
    <n v="0"/>
    <s v=""/>
    <s v="VENTAS NO CONTRIBUYENTES"/>
    <s v=""/>
    <n v="432.79845799999998"/>
    <n v="0"/>
    <n v="259.18264999999997"/>
    <n v="0"/>
    <s v="-"/>
    <n v="0"/>
    <n v="149.6688"/>
    <s v="-"/>
    <n v="23.947007999999997"/>
    <n v="0"/>
    <s v="-"/>
    <n v="0"/>
    <n v="0"/>
    <s v="-"/>
    <n v="0"/>
  </r>
  <r>
    <s v="678"/>
    <x v="9"/>
    <x v="1"/>
    <s v="003"/>
    <s v="Z1F0017848"/>
    <s v="0713-0713"/>
    <s v="FC"/>
    <s v="00039788-00039816"/>
    <s v=""/>
    <s v=""/>
    <s v=""/>
    <s v=""/>
    <n v="0"/>
    <s v=""/>
    <s v="VENTAS NO CONTRIBUYENTES"/>
    <s v=""/>
    <n v="1546.992706"/>
    <n v="0"/>
    <n v="1079.2977500000002"/>
    <n v="0"/>
    <s v="-"/>
    <n v="0"/>
    <n v="403.18529999999998"/>
    <s v="16"/>
    <n v="64.509656000000007"/>
    <n v="0"/>
    <s v="-"/>
    <n v="0"/>
    <n v="0"/>
    <s v="-"/>
    <n v="0"/>
  </r>
  <r>
    <s v="679"/>
    <x v="9"/>
    <x v="1"/>
    <s v="003"/>
    <s v="Z1F0017848"/>
    <s v="0713"/>
    <s v="NC"/>
    <s v=""/>
    <s v="00000130"/>
    <s v=""/>
    <s v="00039803"/>
    <s v="11-02-2022"/>
    <n v="95.29"/>
    <s v="VEN"/>
    <s v="CLARA RODRIGUEZ"/>
    <s v="V6285073"/>
    <n v="-3.15"/>
    <n v="0"/>
    <n v="-3.15"/>
    <n v="0"/>
    <s v="-"/>
    <n v="0"/>
    <n v="0"/>
    <s v="-"/>
    <n v="0"/>
    <n v="0"/>
    <s v="-"/>
    <n v="0"/>
    <n v="0"/>
    <s v="-"/>
    <n v="0"/>
  </r>
  <r>
    <s v="680"/>
    <x v="9"/>
    <x v="2"/>
    <s v="003"/>
    <s v="Z7C7008438"/>
    <s v="0159-0159"/>
    <s v="FC"/>
    <s v="00020926-00021124"/>
    <s v=""/>
    <s v=""/>
    <s v=""/>
    <s v=""/>
    <n v="0"/>
    <s v=""/>
    <s v="VENTAS NO CONTRIBUYENTES"/>
    <s v=""/>
    <n v="4643.4441839999963"/>
    <n v="0"/>
    <n v="3857.9797999999973"/>
    <n v="0"/>
    <s v="-"/>
    <n v="0"/>
    <n v="677.1244999999999"/>
    <s v="-"/>
    <n v="108.33988399999998"/>
    <n v="0"/>
    <s v="-"/>
    <n v="0"/>
    <n v="0"/>
    <s v="-"/>
    <n v="0"/>
  </r>
  <r>
    <s v="681"/>
    <x v="9"/>
    <x v="0"/>
    <s v="003"/>
    <s v="Z1B8051199"/>
    <s v="0232"/>
    <s v="FC"/>
    <s v="00022357-00022473"/>
    <s v=""/>
    <s v=""/>
    <s v=""/>
    <s v=""/>
    <n v="0"/>
    <s v=""/>
    <s v="VENTAS NO CONTRIBUYENTES"/>
    <s v=""/>
    <n v="4373.3325039999972"/>
    <n v="0"/>
    <n v="3428.5474999999988"/>
    <n v="0"/>
    <s v="-"/>
    <n v="0"/>
    <n v="814.46979999999985"/>
    <s v="-"/>
    <n v="130.31520399999999"/>
    <n v="0"/>
    <s v="-"/>
    <n v="0"/>
    <n v="0"/>
    <s v="-"/>
    <n v="0"/>
  </r>
  <r>
    <s v="682"/>
    <x v="9"/>
    <x v="0"/>
    <s v="003"/>
    <s v="Z1B8051199"/>
    <s v="0232"/>
    <s v="NC"/>
    <s v=""/>
    <s v="00000052"/>
    <s v=""/>
    <s v="00022415"/>
    <s v="11/2/2022"/>
    <n v="25.45"/>
    <s v="VEN"/>
    <s v="XIOMARA DOS SANTOS"/>
    <s v="V18538420"/>
    <n v="-25.448650000000001"/>
    <n v="0"/>
    <n v="-25.448650000000001"/>
    <n v="0"/>
    <s v="-"/>
    <n v="0"/>
    <n v="0"/>
    <s v="-"/>
    <n v="0"/>
    <n v="0"/>
    <s v="-"/>
    <n v="0"/>
    <n v="0"/>
    <s v="-"/>
    <n v="0"/>
  </r>
  <r>
    <s v="683"/>
    <x v="9"/>
    <x v="3"/>
    <s v="003"/>
    <s v="Z1F0008965"/>
    <s v="1161-1161"/>
    <s v="FC"/>
    <s v="00152194-00152300"/>
    <s v=""/>
    <s v=""/>
    <s v=""/>
    <s v=""/>
    <n v="0"/>
    <s v=""/>
    <s v="VENTAS NO CONTRIBUYENTES"/>
    <s v=""/>
    <n v="1940.3364500000005"/>
    <n v="0"/>
    <n v="1805.8703000000007"/>
    <n v="0"/>
    <s v="-"/>
    <n v="0"/>
    <n v="115.91905"/>
    <s v="-"/>
    <n v="18.547099999999997"/>
    <n v="0"/>
    <s v="-"/>
    <n v="0"/>
    <n v="0"/>
    <s v="-"/>
    <n v="0"/>
  </r>
  <r>
    <s v="684"/>
    <x v="9"/>
    <x v="1"/>
    <s v="004"/>
    <s v="Z1F0017963"/>
    <s v="0724-0724"/>
    <s v="FC"/>
    <s v="00029685-00029732"/>
    <s v=""/>
    <s v=""/>
    <s v=""/>
    <s v=""/>
    <n v="0"/>
    <s v=""/>
    <s v="VENTAS NO CONTRIBUYENTES"/>
    <s v=""/>
    <n v="2441.9595600000002"/>
    <n v="0"/>
    <n v="1667.6874"/>
    <n v="0"/>
    <s v="-"/>
    <n v="0"/>
    <n v="667.47599999999989"/>
    <s v="-"/>
    <n v="106.79616000000001"/>
    <n v="0"/>
    <s v="-"/>
    <n v="0"/>
    <n v="0"/>
    <s v="-"/>
    <n v="0"/>
  </r>
  <r>
    <s v="685"/>
    <x v="9"/>
    <x v="1"/>
    <s v="004"/>
    <s v="Z1F0017963"/>
    <s v="0724"/>
    <s v="FC"/>
    <s v="00029733"/>
    <s v=""/>
    <s v=""/>
    <s v=""/>
    <s v=""/>
    <n v="0"/>
    <s v=""/>
    <s v="AMARENAS CAKE REPOSTERIA"/>
    <s v="J400736110"/>
    <n v="30.403600000000001"/>
    <n v="0"/>
    <n v="0"/>
    <n v="26.21"/>
    <s v="16"/>
    <n v="4.1936"/>
    <n v="0"/>
    <s v="-"/>
    <n v="0"/>
    <n v="0"/>
    <s v="-"/>
    <n v="0"/>
    <n v="0"/>
    <s v="-"/>
    <n v="0"/>
  </r>
  <r>
    <s v="686"/>
    <x v="9"/>
    <x v="1"/>
    <s v="004"/>
    <s v="Z1F0017963"/>
    <s v="0724-0724"/>
    <s v="FC"/>
    <s v="00029734-00029762"/>
    <s v=""/>
    <s v=""/>
    <s v=""/>
    <s v=""/>
    <n v="0"/>
    <s v=""/>
    <s v="VENTAS NO CONTRIBUYENTES"/>
    <s v=""/>
    <n v="1379.8687360000001"/>
    <n v="0"/>
    <n v="938.86784999999963"/>
    <n v="0"/>
    <s v="-"/>
    <n v="0"/>
    <n v="380.17315000000008"/>
    <s v="16"/>
    <n v="60.827735999999987"/>
    <n v="0"/>
    <s v="-"/>
    <n v="0"/>
    <n v="0"/>
    <s v="-"/>
    <n v="0"/>
  </r>
  <r>
    <s v="687"/>
    <x v="9"/>
    <x v="0"/>
    <s v="004"/>
    <s v="Z1B8050937"/>
    <s v="0091"/>
    <s v="FC"/>
    <s v="00008254-00008395"/>
    <s v=""/>
    <s v=""/>
    <s v=""/>
    <s v=""/>
    <n v="0"/>
    <s v=""/>
    <s v="VENTAS NO CONTRIBUYENTES"/>
    <s v=""/>
    <n v="6900.3674099999971"/>
    <n v="0"/>
    <n v="5256.5437499999989"/>
    <n v="0"/>
    <s v="-"/>
    <n v="0"/>
    <n v="1417.0892999999999"/>
    <s v="16"/>
    <n v="226.73436000000012"/>
    <n v="0"/>
    <s v="-"/>
    <n v="0"/>
    <n v="0"/>
    <s v="-"/>
    <n v="0"/>
  </r>
  <r>
    <s v="688"/>
    <x v="9"/>
    <x v="3"/>
    <s v="004"/>
    <s v="Z1B8050578"/>
    <s v="1959-1959"/>
    <s v="FC"/>
    <s v="00173845-00173912"/>
    <s v=""/>
    <s v=""/>
    <s v=""/>
    <s v=""/>
    <n v="0"/>
    <s v=""/>
    <s v="VENTAS NO CONTRIBUYENTES"/>
    <s v=""/>
    <n v="1380.57375"/>
    <n v="0"/>
    <n v="1181.5061500000002"/>
    <n v="0"/>
    <s v="-"/>
    <n v="0"/>
    <n v="171.61"/>
    <s v="-"/>
    <n v="27.457599999999996"/>
    <n v="0"/>
    <s v="-"/>
    <n v="0"/>
    <n v="0"/>
    <s v="-"/>
    <n v="0"/>
  </r>
  <r>
    <s v="689"/>
    <x v="9"/>
    <x v="3"/>
    <s v="004"/>
    <s v="Z1B8050578"/>
    <s v="1959"/>
    <s v="FC"/>
    <s v="00173913"/>
    <s v=""/>
    <s v=""/>
    <s v=""/>
    <s v=""/>
    <n v="0"/>
    <s v=""/>
    <s v="INV. FRESH VEGGIES. C.A"/>
    <s v="J500796641"/>
    <n v="21.470800000000001"/>
    <n v="0"/>
    <n v="21.32"/>
    <n v="0.13"/>
    <s v="16"/>
    <n v="2.0799999999999999E-2"/>
    <n v="0"/>
    <s v="-"/>
    <n v="0"/>
    <n v="0"/>
    <s v="-"/>
    <n v="0"/>
    <n v="0"/>
    <s v="-"/>
    <n v="0"/>
  </r>
  <r>
    <s v="690"/>
    <x v="9"/>
    <x v="3"/>
    <s v="004"/>
    <s v="Z1B8050578"/>
    <s v="1959-1959"/>
    <s v="FC"/>
    <s v="00173914-00173928"/>
    <s v=""/>
    <s v=""/>
    <s v=""/>
    <s v=""/>
    <n v="0"/>
    <s v=""/>
    <s v="VENTAS NO CONTRIBUYENTES"/>
    <s v=""/>
    <n v="203.20070000000001"/>
    <n v="0"/>
    <n v="178.56229999999999"/>
    <n v="0"/>
    <s v="-"/>
    <n v="0"/>
    <n v="21.24"/>
    <s v="16"/>
    <n v="3.3984000000000001"/>
    <n v="0"/>
    <s v="-"/>
    <n v="0"/>
    <n v="0"/>
    <s v="-"/>
    <n v="0"/>
  </r>
  <r>
    <s v="691"/>
    <x v="9"/>
    <x v="1"/>
    <s v="005"/>
    <s v="Z1F0017998"/>
    <s v="0714-0714"/>
    <s v="FC"/>
    <s v="00034379-00034410"/>
    <s v=""/>
    <s v=""/>
    <s v=""/>
    <s v=""/>
    <n v="0"/>
    <s v=""/>
    <s v="VENTAS NO CONTRIBUYENTES"/>
    <s v=""/>
    <n v="1563.584028"/>
    <n v="0"/>
    <n v="1179.8407"/>
    <n v="0"/>
    <s v="-"/>
    <n v="0"/>
    <n v="330.81320000000005"/>
    <s v="-"/>
    <n v="52.930127999999996"/>
    <n v="0"/>
    <s v="-"/>
    <n v="0"/>
    <n v="0"/>
    <s v="-"/>
    <n v="0"/>
  </r>
  <r>
    <s v="692"/>
    <x v="9"/>
    <x v="0"/>
    <s v="005"/>
    <s v="Z1B8050363"/>
    <s v="0234"/>
    <s v="FC"/>
    <s v="00025277-00025362"/>
    <s v=""/>
    <s v=""/>
    <s v=""/>
    <s v=""/>
    <n v="0"/>
    <s v=""/>
    <s v="VENTAS NO CONTRIBUYENTES"/>
    <s v=""/>
    <n v="7447.4204959999979"/>
    <n v="0"/>
    <n v="5879.4184999999998"/>
    <n v="0"/>
    <s v="-"/>
    <n v="0"/>
    <n v="1351.7257999999999"/>
    <s v="16"/>
    <n v="216.276196"/>
    <n v="0"/>
    <s v="-"/>
    <n v="0"/>
    <n v="0"/>
    <s v="-"/>
    <n v="0"/>
  </r>
  <r>
    <s v="693"/>
    <x v="9"/>
    <x v="0"/>
    <s v="005"/>
    <s v="Z1B8050363"/>
    <s v="0234"/>
    <s v="NC"/>
    <s v=""/>
    <s v="00000069"/>
    <s v=""/>
    <s v="00025361"/>
    <s v="11/2/2022"/>
    <n v="63.94"/>
    <s v="VEN"/>
    <s v="MARTA QUINTANA"/>
    <s v="V8681774 "/>
    <n v="-21.32"/>
    <n v="0"/>
    <n v="-21.32"/>
    <n v="0"/>
    <s v="-"/>
    <n v="0"/>
    <n v="0"/>
    <s v="-"/>
    <n v="0"/>
    <n v="0"/>
    <s v="-"/>
    <n v="0"/>
    <n v="0"/>
    <s v="-"/>
    <n v="0"/>
  </r>
  <r>
    <s v="694"/>
    <x v="9"/>
    <x v="1"/>
    <s v="006"/>
    <s v="Z1F0017787"/>
    <s v="0686-0686"/>
    <s v="FC"/>
    <s v="00019488-00019534"/>
    <s v=""/>
    <s v=""/>
    <s v=""/>
    <s v=""/>
    <n v="0"/>
    <s v=""/>
    <s v="VENTAS NO CONTRIBUYENTES"/>
    <s v=""/>
    <n v="1718.3360580000003"/>
    <n v="0"/>
    <n v="1316.5729000000001"/>
    <n v="0"/>
    <s v="-"/>
    <n v="0"/>
    <n v="346.34755000000001"/>
    <s v="-"/>
    <n v="55.415608000000006"/>
    <n v="0"/>
    <s v="-"/>
    <n v="0"/>
    <n v="0"/>
    <s v="-"/>
    <n v="0"/>
  </r>
  <r>
    <s v="695"/>
    <x v="9"/>
    <x v="1"/>
    <s v="006"/>
    <s v="Z1F0017787"/>
    <s v="0686"/>
    <s v="FC"/>
    <s v="00019535"/>
    <s v=""/>
    <s v=""/>
    <s v=""/>
    <s v=""/>
    <n v="0"/>
    <s v=""/>
    <s v="BAZAR TOKALAI 66 C.A."/>
    <s v="J403565732"/>
    <n v="40.167999999999999"/>
    <n v="0"/>
    <n v="40.167999999999999"/>
    <n v="0"/>
    <s v="-"/>
    <n v="0"/>
    <n v="0"/>
    <s v="-"/>
    <n v="0"/>
    <n v="0"/>
    <s v="-"/>
    <n v="0"/>
    <n v="0"/>
    <s v="-"/>
    <n v="0"/>
  </r>
  <r>
    <s v="696"/>
    <x v="9"/>
    <x v="1"/>
    <s v="006"/>
    <s v="Z1F0017787"/>
    <s v="0686-0686"/>
    <s v="FC"/>
    <s v="00019536-00019544"/>
    <s v=""/>
    <s v=""/>
    <s v=""/>
    <s v=""/>
    <n v="0"/>
    <s v=""/>
    <s v="VENTAS NO CONTRIBUYENTES"/>
    <s v=""/>
    <n v="532.01378399999999"/>
    <n v="0"/>
    <n v="320.42700000000002"/>
    <n v="0"/>
    <s v="-"/>
    <n v="0"/>
    <n v="182.4024"/>
    <s v="16"/>
    <n v="29.184384000000001"/>
    <n v="0"/>
    <s v="-"/>
    <n v="0"/>
    <n v="0"/>
    <s v="-"/>
    <n v="0"/>
  </r>
  <r>
    <s v="697"/>
    <x v="9"/>
    <x v="1"/>
    <s v="006"/>
    <s v="Z1F0017787"/>
    <s v="0686"/>
    <s v="NC"/>
    <s v=""/>
    <s v="00000097"/>
    <s v=""/>
    <s v="00019492"/>
    <s v="11-02-2022"/>
    <n v="9.77"/>
    <s v="VEN"/>
    <s v="LEONARDO PLANAS"/>
    <s v="V10279939"/>
    <n v="-4.0484"/>
    <n v="0"/>
    <n v="0"/>
    <n v="0"/>
    <s v="-"/>
    <n v="0"/>
    <n v="-3.49"/>
    <s v="16"/>
    <n v="-0.55840000000000001"/>
    <n v="0"/>
    <s v="-"/>
    <n v="0"/>
    <n v="0"/>
    <s v="-"/>
    <n v="0"/>
  </r>
  <r>
    <s v="698"/>
    <x v="9"/>
    <x v="0"/>
    <s v="006"/>
    <s v="Z1B8044815"/>
    <s v="0127"/>
    <s v="FC"/>
    <s v="00010673-00010696"/>
    <s v=""/>
    <s v=""/>
    <s v=""/>
    <s v=""/>
    <n v="0"/>
    <s v=""/>
    <s v="VENTAS NO CONTRIBUYENTES"/>
    <s v=""/>
    <n v="1036.583034"/>
    <n v="0"/>
    <n v="760.86254999999983"/>
    <n v="0"/>
    <s v="-"/>
    <n v="0"/>
    <n v="237.6901"/>
    <s v="16"/>
    <n v="38.030383999999991"/>
    <n v="0"/>
    <s v="-"/>
    <n v="0"/>
    <n v="0"/>
    <s v="-"/>
    <n v="0"/>
  </r>
  <r>
    <s v="699"/>
    <x v="9"/>
    <x v="0"/>
    <s v="006"/>
    <s v="Z1B8044815"/>
    <s v="0127"/>
    <s v="FC"/>
    <s v="00010697"/>
    <s v=""/>
    <s v=""/>
    <s v=""/>
    <s v=""/>
    <n v="0"/>
    <s v=""/>
    <s v="INVERSIONES MINIMARKETREY C.A"/>
    <s v="J50029458-1"/>
    <n v="21.32"/>
    <n v="0"/>
    <n v="21.32"/>
    <n v="0"/>
    <s v="-"/>
    <n v="0"/>
    <n v="0"/>
    <s v="-"/>
    <n v="0"/>
    <n v="0"/>
    <s v="-"/>
    <n v="0"/>
    <n v="0"/>
    <s v="-"/>
    <n v="0"/>
  </r>
  <r>
    <s v="700"/>
    <x v="9"/>
    <x v="0"/>
    <s v="006"/>
    <s v="Z1B8044815"/>
    <s v="0127"/>
    <s v="FC"/>
    <s v="00010698-00010729"/>
    <s v=""/>
    <s v=""/>
    <s v=""/>
    <s v=""/>
    <n v="0"/>
    <s v=""/>
    <s v="VENTAS NO CONTRIBUYENTES"/>
    <s v=""/>
    <n v="1747.3509140000003"/>
    <n v="0"/>
    <n v="1355.1264000000001"/>
    <n v="0"/>
    <s v="-"/>
    <n v="0"/>
    <n v="338.12464999999997"/>
    <s v="-"/>
    <n v="54.09986399999999"/>
    <n v="0"/>
    <s v="-"/>
    <n v="0"/>
    <n v="0"/>
    <s v="-"/>
    <n v="0"/>
  </r>
  <r>
    <s v="701"/>
    <x v="9"/>
    <x v="0"/>
    <s v="006"/>
    <s v="Z1B8044815"/>
    <s v="0127"/>
    <s v="FC"/>
    <s v="00010730"/>
    <s v=""/>
    <s v=""/>
    <s v=""/>
    <s v=""/>
    <n v="0"/>
    <s v=""/>
    <s v="MASTER DENTAL, C.A"/>
    <s v="J31159165-6"/>
    <n v="73.547426000000002"/>
    <n v="0"/>
    <n v="54.024800000000006"/>
    <n v="16.82985"/>
    <s v="16"/>
    <n v="2.6927759999999998"/>
    <n v="0"/>
    <s v="-"/>
    <n v="0"/>
    <n v="0"/>
    <s v="-"/>
    <n v="0"/>
    <n v="0"/>
    <s v="-"/>
    <n v="0"/>
  </r>
  <r>
    <s v="702"/>
    <x v="9"/>
    <x v="0"/>
    <s v="006"/>
    <s v="Z1B8044815"/>
    <s v="0127"/>
    <s v="FC"/>
    <s v="00010731"/>
    <s v=""/>
    <s v=""/>
    <s v=""/>
    <s v=""/>
    <n v="0"/>
    <s v=""/>
    <s v="MASTER DENTAL, C.A"/>
    <s v="J31159165-6"/>
    <n v="48.984949999999998"/>
    <n v="0"/>
    <n v="25.216550000000002"/>
    <n v="20.49"/>
    <s v="16"/>
    <n v="3.2784"/>
    <n v="0"/>
    <s v="-"/>
    <n v="0"/>
    <n v="0"/>
    <s v="-"/>
    <n v="0"/>
    <n v="0"/>
    <s v="-"/>
    <n v="0"/>
  </r>
  <r>
    <s v="703"/>
    <x v="9"/>
    <x v="0"/>
    <s v="006"/>
    <s v="Z1B8044815"/>
    <s v="0127"/>
    <s v="FC"/>
    <s v="00010732-00010748"/>
    <s v=""/>
    <s v=""/>
    <s v=""/>
    <s v=""/>
    <n v="0"/>
    <s v=""/>
    <s v="VENTAS NO CONTRIBUYENTES"/>
    <s v=""/>
    <n v="1831.6678979999997"/>
    <n v="0"/>
    <n v="1407.6155500000002"/>
    <n v="0"/>
    <s v="-"/>
    <n v="0"/>
    <n v="365.56240000000008"/>
    <s v="16"/>
    <n v="58.489947999999991"/>
    <n v="0"/>
    <s v="-"/>
    <n v="0"/>
    <n v="0"/>
    <s v="-"/>
    <n v="0"/>
  </r>
  <r>
    <s v="704"/>
    <x v="9"/>
    <x v="0"/>
    <s v="007"/>
    <s v="Z1B8050013"/>
    <s v="0163"/>
    <s v="FC"/>
    <s v="00012311-00012379"/>
    <s v=""/>
    <s v=""/>
    <s v=""/>
    <s v=""/>
    <n v="0"/>
    <s v=""/>
    <s v="VENTAS NO CONTRIBUYENTES"/>
    <s v=""/>
    <n v="5434.2398620000013"/>
    <n v="0"/>
    <n v="4056.2711000000031"/>
    <n v="0"/>
    <s v="-"/>
    <n v="0"/>
    <n v="1187.9041499999998"/>
    <s v="16"/>
    <n v="190.06461199999998"/>
    <n v="0"/>
    <s v="-"/>
    <n v="0"/>
    <n v="0"/>
    <s v="-"/>
    <n v="0"/>
  </r>
  <r>
    <s v="705"/>
    <x v="9"/>
    <x v="1"/>
    <s v="008"/>
    <s v="Z1F0017970"/>
    <s v="0346-0346"/>
    <s v="FC"/>
    <s v="00004483-00004493"/>
    <s v=""/>
    <s v=""/>
    <s v=""/>
    <s v=""/>
    <n v="0"/>
    <s v=""/>
    <s v="VENTAS NO CONTRIBUYENTES"/>
    <s v=""/>
    <n v="118.1472"/>
    <n v="0"/>
    <n v="16.450000000000003"/>
    <n v="0"/>
    <s v="-"/>
    <n v="0"/>
    <n v="87.67"/>
    <s v="16"/>
    <n v="14.027200000000001"/>
    <n v="0"/>
    <s v="-"/>
    <n v="0"/>
    <n v="0"/>
    <s v="-"/>
    <n v="0"/>
  </r>
  <r>
    <s v="706"/>
    <x v="9"/>
    <x v="0"/>
    <s v="008"/>
    <s v="Z1B8050003"/>
    <s v="0096-0097"/>
    <s v="FC"/>
    <s v="00006704-00006753"/>
    <s v=""/>
    <s v=""/>
    <s v=""/>
    <s v=""/>
    <n v="0"/>
    <s v=""/>
    <s v="VENTAS NO CONTRIBUYENTES"/>
    <s v=""/>
    <n v="5521.0405219999993"/>
    <n v="0"/>
    <n v="3906.7869999999984"/>
    <n v="0"/>
    <s v="-"/>
    <n v="0"/>
    <n v="1391.5978499999999"/>
    <s v="16"/>
    <n v="222.65567200000004"/>
    <n v="0"/>
    <s v="-"/>
    <n v="0"/>
    <n v="0"/>
    <s v="-"/>
    <n v="0"/>
  </r>
  <r>
    <s v="707"/>
    <x v="9"/>
    <x v="0"/>
    <s v="009"/>
    <s v="Z1B8014458"/>
    <s v="0124"/>
    <s v="FC"/>
    <s v="00006859-00006866"/>
    <s v=""/>
    <s v=""/>
    <s v=""/>
    <s v=""/>
    <n v="0"/>
    <s v=""/>
    <s v="VENTAS NO CONTRIBUYENTES"/>
    <s v=""/>
    <n v="373.45959999999997"/>
    <n v="0"/>
    <n v="324.87939999999998"/>
    <n v="0"/>
    <s v="-"/>
    <n v="0"/>
    <n v="41.879499999999993"/>
    <s v="-"/>
    <n v="6.7006999999999994"/>
    <n v="0"/>
    <s v="-"/>
    <n v="0"/>
    <n v="0"/>
    <s v="-"/>
    <n v="0"/>
  </r>
  <r>
    <s v="708"/>
    <x v="9"/>
    <x v="0"/>
    <s v="010"/>
    <s v="Z1F0000341"/>
    <s v="1611"/>
    <s v="FC"/>
    <s v="92629-92657"/>
    <s v=""/>
    <s v=""/>
    <s v=""/>
    <s v=""/>
    <n v="0"/>
    <s v=""/>
    <s v="VENTAS NO CONTRIBUYENTES"/>
    <s v=""/>
    <n v="2296.3432319999997"/>
    <n v="0"/>
    <n v="1556.8702499999999"/>
    <n v="0"/>
    <s v="-"/>
    <n v="0"/>
    <n v="637.47665000000006"/>
    <s v="16"/>
    <n v="101.996332"/>
    <n v="0"/>
    <s v="-"/>
    <n v="0"/>
    <n v="0"/>
    <s v="-"/>
    <n v="0"/>
  </r>
  <r>
    <s v="709"/>
    <x v="9"/>
    <x v="0"/>
    <s v="011"/>
    <s v="Z1F0004616"/>
    <s v="1049-1049"/>
    <s v="FC"/>
    <s v="00143595-00143761"/>
    <s v=""/>
    <s v=""/>
    <s v=""/>
    <s v=""/>
    <n v="0"/>
    <s v=""/>
    <s v="VENTAS NO CONTRIBUYENTES"/>
    <s v=""/>
    <n v="2297.6708999999996"/>
    <n v="0"/>
    <n v="2005.75575"/>
    <n v="0"/>
    <s v="-"/>
    <n v="0"/>
    <n v="251.65094999999997"/>
    <s v="16"/>
    <n v="40.264199999999995"/>
    <n v="0"/>
    <s v="-"/>
    <n v="0"/>
    <n v="0"/>
    <s v="-"/>
    <n v="0"/>
  </r>
  <r>
    <s v="710"/>
    <x v="9"/>
    <x v="0"/>
    <s v="012"/>
    <s v="Z1F00002472"/>
    <s v="0286"/>
    <s v="FC"/>
    <s v="00040647-00040649"/>
    <s v=""/>
    <s v=""/>
    <s v=""/>
    <s v=""/>
    <n v="0"/>
    <s v=""/>
    <s v="VENTAS NO CONTRIBUYENTES"/>
    <s v=""/>
    <n v="36.454799999999999"/>
    <n v="0"/>
    <n v="3.9400000000000013"/>
    <n v="0"/>
    <s v="-"/>
    <n v="0"/>
    <n v="28.03"/>
    <s v="16"/>
    <n v="4.4847999999999999"/>
    <n v="0"/>
    <s v="-"/>
    <n v="0"/>
    <n v="0"/>
    <s v="-"/>
    <n v="0"/>
  </r>
  <r>
    <s v="711"/>
    <x v="9"/>
    <x v="0"/>
    <s v="012"/>
    <s v="Z1F00002472"/>
    <s v="0286"/>
    <s v="FC"/>
    <s v="00040650-00040651"/>
    <s v=""/>
    <s v=""/>
    <s v=""/>
    <s v=""/>
    <n v="0"/>
    <s v=""/>
    <s v="VENTAS NO CONTRIBUYENTES"/>
    <s v=""/>
    <n v="31.064399999999999"/>
    <n v="0"/>
    <n v="0.80000000000000071"/>
    <n v="0"/>
    <s v="-"/>
    <n v="0"/>
    <n v="26.09"/>
    <s v="-"/>
    <n v="4.1744000000000003"/>
    <n v="0"/>
    <s v="-"/>
    <n v="0"/>
    <n v="0"/>
    <s v="-"/>
    <n v="0"/>
  </r>
  <r>
    <s v="712"/>
    <x v="9"/>
    <x v="0"/>
    <s v="012"/>
    <s v="Z1F00002472"/>
    <s v="0286"/>
    <s v="FC"/>
    <s v="00040652-00040674"/>
    <s v=""/>
    <s v=""/>
    <s v=""/>
    <s v=""/>
    <n v="0"/>
    <s v=""/>
    <s v="VENTAS NO CONTRIBUYENTES"/>
    <s v=""/>
    <n v="417.98905000000002"/>
    <n v="0"/>
    <n v="265.05960000000005"/>
    <n v="0"/>
    <s v="-"/>
    <n v="0"/>
    <n v="131.83574999999999"/>
    <s v="16"/>
    <n v="21.093699999999998"/>
    <n v="0"/>
    <s v="-"/>
    <n v="0"/>
    <n v="0"/>
    <s v="-"/>
    <n v="0"/>
  </r>
  <r>
    <s v="713"/>
    <x v="9"/>
    <x v="0"/>
    <s v="014"/>
    <s v="Z1F0000338"/>
    <s v="1803-1803"/>
    <s v="FC"/>
    <s v="81740-81790"/>
    <s v=""/>
    <s v=""/>
    <s v=""/>
    <s v=""/>
    <n v="0"/>
    <s v=""/>
    <s v="VENTAS NO CONTRIBUYENTES"/>
    <s v=""/>
    <n v="2025.8825960000006"/>
    <n v="0"/>
    <n v="1582.7517500000006"/>
    <n v="0"/>
    <s v="-"/>
    <n v="0"/>
    <n v="382.00935000000004"/>
    <s v="-"/>
    <n v="61.121496"/>
    <n v="0"/>
    <s v="-"/>
    <n v="0"/>
    <n v="0"/>
    <s v="-"/>
    <n v="0"/>
  </r>
  <r>
    <s v="714"/>
    <x v="9"/>
    <x v="0"/>
    <s v="015"/>
    <s v="Z1B8050356"/>
    <s v="1969-1970"/>
    <s v="FC"/>
    <s v="00099279-00099306"/>
    <s v=""/>
    <s v=""/>
    <s v=""/>
    <s v=""/>
    <n v="0"/>
    <s v=""/>
    <s v="VENTAS NO CONTRIBUYENTES"/>
    <s v=""/>
    <n v="1637.5797520000003"/>
    <n v="0"/>
    <n v="1232.5918999999999"/>
    <n v="0"/>
    <s v="-"/>
    <n v="0"/>
    <n v="349.12749999999994"/>
    <s v="-"/>
    <n v="55.860351999999985"/>
    <n v="0"/>
    <s v="-"/>
    <n v="0"/>
    <n v="0"/>
    <s v="-"/>
    <n v="0"/>
  </r>
  <r>
    <s v="715"/>
    <x v="10"/>
    <x v="1"/>
    <s v="001"/>
    <s v="Z1F0017854"/>
    <s v="0730-0730"/>
    <s v="FC"/>
    <s v="00046519-00046542"/>
    <s v=""/>
    <s v=""/>
    <s v=""/>
    <s v=""/>
    <n v="0"/>
    <s v=""/>
    <s v="VENTAS NO CONTRIBUYENTES"/>
    <s v=""/>
    <n v="1734.4154639999997"/>
    <n v="0"/>
    <n v="1379.6755999999996"/>
    <n v="0"/>
    <s v="-"/>
    <n v="0"/>
    <n v="305.81020000000007"/>
    <s v="16"/>
    <n v="48.929664000000002"/>
    <n v="0"/>
    <s v="-"/>
    <n v="0"/>
    <n v="0"/>
    <s v="-"/>
    <n v="0"/>
  </r>
  <r>
    <s v="716"/>
    <x v="10"/>
    <x v="1"/>
    <s v="001"/>
    <s v="Z1F0017854"/>
    <s v="0730"/>
    <s v="FC"/>
    <s v="00046543"/>
    <s v=""/>
    <s v=""/>
    <s v=""/>
    <s v=""/>
    <n v="0"/>
    <s v=""/>
    <s v="BAR RESTAURANT CAMEJO S.R.L"/>
    <s v="J000751978"/>
    <n v="71.205699999999993"/>
    <n v="0"/>
    <n v="63.259700000000002"/>
    <n v="6.85"/>
    <s v="16"/>
    <n v="1.0960000000000001"/>
    <n v="0"/>
    <s v="-"/>
    <n v="0"/>
    <n v="0"/>
    <s v="-"/>
    <n v="0"/>
    <n v="0"/>
    <s v="-"/>
    <n v="0"/>
  </r>
  <r>
    <s v="717"/>
    <x v="10"/>
    <x v="1"/>
    <s v="001"/>
    <s v="Z1F0017854"/>
    <s v="0730-0730"/>
    <s v="FC"/>
    <s v="00046544-00046569"/>
    <s v=""/>
    <s v=""/>
    <s v=""/>
    <s v=""/>
    <n v="0"/>
    <s v=""/>
    <s v="VENTAS NO CONTRIBUYENTES"/>
    <s v=""/>
    <n v="984.55842200000006"/>
    <n v="0"/>
    <n v="743.47625000000005"/>
    <n v="0"/>
    <s v="-"/>
    <n v="0"/>
    <n v="207.82950000000002"/>
    <s v="16"/>
    <n v="33.252672000000004"/>
    <n v="0"/>
    <s v="-"/>
    <n v="0"/>
    <n v="0"/>
    <s v="-"/>
    <n v="0"/>
  </r>
  <r>
    <s v="718"/>
    <x v="10"/>
    <x v="2"/>
    <s v="001"/>
    <s v="Z7C7008321"/>
    <s v="0160-0160"/>
    <s v="FC"/>
    <s v="00019316-00019438"/>
    <s v=""/>
    <s v=""/>
    <s v=""/>
    <s v=""/>
    <n v="0"/>
    <s v=""/>
    <s v="VENTAS NO CONTRIBUYENTES"/>
    <s v=""/>
    <n v="3520.4459600000014"/>
    <n v="0"/>
    <n v="2818.6995500000016"/>
    <n v="0"/>
    <s v="-"/>
    <n v="0"/>
    <n v="604.95384999999999"/>
    <s v="16"/>
    <n v="96.792559999999966"/>
    <n v="0"/>
    <s v="-"/>
    <n v="0"/>
    <n v="0"/>
    <s v="-"/>
    <n v="0"/>
  </r>
  <r>
    <s v="719"/>
    <x v="10"/>
    <x v="0"/>
    <s v="001"/>
    <s v="Z1F0000700"/>
    <s v="1814"/>
    <s v="FC"/>
    <s v="00150955-00151022"/>
    <s v=""/>
    <s v=""/>
    <s v=""/>
    <s v=""/>
    <n v="0"/>
    <s v=""/>
    <s v="VENTAS NO CONTRIBUYENTES"/>
    <s v=""/>
    <n v="4299.7377559999995"/>
    <n v="0"/>
    <n v="3380.566600000001"/>
    <n v="0"/>
    <s v="-"/>
    <n v="0"/>
    <n v="792.38890000000004"/>
    <s v="-"/>
    <n v="126.78225599999999"/>
    <n v="0"/>
    <s v="-"/>
    <n v="0"/>
    <n v="0"/>
    <s v="-"/>
    <n v="0"/>
  </r>
  <r>
    <s v="720"/>
    <x v="10"/>
    <x v="0"/>
    <s v="001"/>
    <s v="Z1F0000700"/>
    <s v="1814"/>
    <s v="FC"/>
    <s v="00151023"/>
    <s v=""/>
    <s v=""/>
    <s v=""/>
    <s v=""/>
    <n v="0"/>
    <s v=""/>
    <s v="EL DUO DE LA CARNE"/>
    <s v="J-408492636"/>
    <n v="3086.0482999999999"/>
    <n v="0"/>
    <n v="2978.3654999999999"/>
    <n v="92.83"/>
    <s v="16"/>
    <n v="14.8528"/>
    <n v="0"/>
    <s v="-"/>
    <n v="0"/>
    <n v="0"/>
    <s v="-"/>
    <n v="0"/>
    <n v="0"/>
    <s v="-"/>
    <n v="0"/>
  </r>
  <r>
    <s v="721"/>
    <x v="10"/>
    <x v="0"/>
    <s v="001"/>
    <s v="Z1F0000700"/>
    <s v="1814"/>
    <s v="FC"/>
    <s v="00151024-00151044"/>
    <s v=""/>
    <s v=""/>
    <s v=""/>
    <s v=""/>
    <n v="0"/>
    <s v=""/>
    <s v="VENTAS NO CONTRIBUYENTES"/>
    <s v=""/>
    <n v="1053.2745000000004"/>
    <n v="0"/>
    <n v="774.2307000000003"/>
    <n v="0"/>
    <s v="-"/>
    <n v="0"/>
    <n v="240.55500000000001"/>
    <s v="16"/>
    <n v="38.488800000000005"/>
    <n v="0"/>
    <s v="-"/>
    <n v="0"/>
    <n v="0"/>
    <s v="-"/>
    <n v="0"/>
  </r>
  <r>
    <s v="722"/>
    <x v="10"/>
    <x v="0"/>
    <s v="001"/>
    <s v="Z1B8050149"/>
    <s v="0091"/>
    <s v="FC"/>
    <s v="00002071-00002081"/>
    <s v=""/>
    <s v=""/>
    <s v=""/>
    <s v=""/>
    <n v="0"/>
    <s v=""/>
    <s v="VENTAS NO CONTRIBUYENTES"/>
    <s v=""/>
    <n v="219.63"/>
    <n v="0"/>
    <n v="219.63"/>
    <n v="0"/>
    <s v="-"/>
    <n v="0"/>
    <n v="0"/>
    <s v="-"/>
    <n v="0"/>
    <n v="0"/>
    <s v="-"/>
    <n v="0"/>
    <n v="0"/>
    <s v="-"/>
    <n v="0"/>
  </r>
  <r>
    <s v="723"/>
    <x v="10"/>
    <x v="0"/>
    <s v="001"/>
    <s v="Z700004030"/>
    <s v="0349"/>
    <s v="FC"/>
    <s v="0005289-0005340"/>
    <s v=""/>
    <s v=""/>
    <s v=""/>
    <s v=""/>
    <n v="0"/>
    <s v=""/>
    <s v="VENTAS NO CONTRIBUYENTES"/>
    <s v=""/>
    <n v="1103.5256000000002"/>
    <n v="0"/>
    <n v="885.26"/>
    <n v="0"/>
    <s v="-"/>
    <n v="0"/>
    <n v="188.16"/>
    <s v="-"/>
    <n v="30.105599999999999"/>
    <n v="0"/>
    <s v="-"/>
    <n v="0"/>
    <n v="0"/>
    <s v="-"/>
    <n v="0"/>
  </r>
  <r>
    <s v="724"/>
    <x v="10"/>
    <x v="0"/>
    <s v="001"/>
    <s v="Z700004030"/>
    <s v="0349"/>
    <s v="NC "/>
    <m/>
    <s v="00005340"/>
    <s v=""/>
    <s v=""/>
    <s v=""/>
    <n v="0"/>
    <s v=""/>
    <s v="VENTAS NO CONTRIBUYENTES"/>
    <s v=""/>
    <n v="-161.75040000000001"/>
    <n v="0"/>
    <n v="0"/>
    <n v="0"/>
    <s v="-"/>
    <n v="0"/>
    <n v="-139.44"/>
    <s v="-"/>
    <n v="-22.310400000000001"/>
    <n v="0"/>
    <s v="-"/>
    <n v="0"/>
    <n v="0"/>
    <s v="-"/>
    <n v="0"/>
  </r>
  <r>
    <s v="725"/>
    <x v="10"/>
    <x v="1"/>
    <s v="002"/>
    <s v="Z1F0017966"/>
    <s v="0725-0725"/>
    <s v="FC"/>
    <s v="00030334-00030446"/>
    <s v=""/>
    <s v=""/>
    <s v=""/>
    <s v=""/>
    <n v="0"/>
    <s v=""/>
    <s v="VENTAS NO CONTRIBUYENTES"/>
    <s v=""/>
    <n v="5091.3577300000006"/>
    <n v="0"/>
    <n v="3978.4124500000007"/>
    <n v="0"/>
    <s v="-"/>
    <n v="0"/>
    <n v="959.43559999999991"/>
    <s v="16"/>
    <n v="153.50967999999995"/>
    <n v="0"/>
    <s v="-"/>
    <n v="0"/>
    <n v="0"/>
    <s v="-"/>
    <n v="0"/>
  </r>
  <r>
    <s v="726"/>
    <x v="10"/>
    <x v="2"/>
    <s v="002"/>
    <s v="Z7C7008340"/>
    <s v="0160-0160"/>
    <s v="FC"/>
    <s v="00022103-00022332"/>
    <s v=""/>
    <s v=""/>
    <s v=""/>
    <s v=""/>
    <n v="0"/>
    <s v=""/>
    <s v="VENTAS NO CONTRIBUYENTES"/>
    <s v=""/>
    <n v="6853.4162859999979"/>
    <n v="0"/>
    <n v="5635.0237999999972"/>
    <n v="0"/>
    <s v="-"/>
    <n v="0"/>
    <n v="1050.33835"/>
    <s v="-"/>
    <n v="168.05413599999997"/>
    <n v="0"/>
    <s v="-"/>
    <n v="0"/>
    <n v="0"/>
    <s v="-"/>
    <n v="0"/>
  </r>
  <r>
    <s v="727"/>
    <x v="10"/>
    <x v="0"/>
    <s v="002"/>
    <s v="Z1B8050002"/>
    <s v="0152"/>
    <s v="FC"/>
    <s v="00011943-00012048"/>
    <s v=""/>
    <s v=""/>
    <s v=""/>
    <s v=""/>
    <n v="0"/>
    <s v=""/>
    <s v="VENTAS NO CONTRIBUYENTES"/>
    <s v=""/>
    <n v="6799.365382"/>
    <n v="0"/>
    <n v="5115.7056000000002"/>
    <n v="0"/>
    <s v="-"/>
    <n v="0"/>
    <n v="1451.4308499999997"/>
    <s v="16"/>
    <n v="232.22893200000001"/>
    <n v="0"/>
    <s v="-"/>
    <n v="0"/>
    <n v="0"/>
    <s v="-"/>
    <n v="0"/>
  </r>
  <r>
    <s v="728"/>
    <x v="10"/>
    <x v="3"/>
    <s v="002"/>
    <s v="Z1F0008858"/>
    <s v="1179-1179"/>
    <s v="FC"/>
    <s v="00159813-00160002"/>
    <s v=""/>
    <s v=""/>
    <s v=""/>
    <s v=""/>
    <n v="0"/>
    <s v=""/>
    <s v="VENTAS NO CONTRIBUYENTES"/>
    <s v=""/>
    <n v="3644.6775500000012"/>
    <n v="0"/>
    <n v="3346.1875500000015"/>
    <n v="0"/>
    <s v="-"/>
    <n v="0"/>
    <n v="257.31900000000007"/>
    <s v="-"/>
    <n v="41.170999999999985"/>
    <n v="0"/>
    <s v="-"/>
    <n v="0"/>
    <n v="0"/>
    <s v="-"/>
    <n v="0"/>
  </r>
  <r>
    <s v="729"/>
    <x v="10"/>
    <x v="1"/>
    <s v="003"/>
    <s v="Z1F0017848"/>
    <s v="0714-0714"/>
    <s v="FC"/>
    <s v="00039817-00039831"/>
    <s v=""/>
    <s v=""/>
    <s v=""/>
    <s v=""/>
    <n v="0"/>
    <s v=""/>
    <s v="VENTAS NO CONTRIBUYENTES"/>
    <s v=""/>
    <n v="709.35631999999998"/>
    <n v="0"/>
    <n v="438.73469999999998"/>
    <n v="0"/>
    <s v="-"/>
    <n v="0"/>
    <n v="233.29449999999997"/>
    <s v="16"/>
    <n v="37.327120000000001"/>
    <n v="0"/>
    <s v="-"/>
    <n v="0"/>
    <n v="0"/>
    <s v="-"/>
    <n v="0"/>
  </r>
  <r>
    <s v="730"/>
    <x v="10"/>
    <x v="1"/>
    <s v="003"/>
    <s v="Z1F0017848"/>
    <s v="0714"/>
    <s v="FC"/>
    <s v="00039832"/>
    <s v=""/>
    <s v=""/>
    <s v=""/>
    <s v=""/>
    <n v="0"/>
    <s v=""/>
    <s v="NOVA GAMESTREAM C.A"/>
    <s v="J411623253"/>
    <n v="40.381799999999998"/>
    <n v="0"/>
    <n v="26.229800000000001"/>
    <n v="12.2"/>
    <s v="16"/>
    <n v="1.952"/>
    <n v="0"/>
    <s v="-"/>
    <n v="0"/>
    <n v="0"/>
    <s v="-"/>
    <n v="0"/>
    <n v="0"/>
    <s v="-"/>
    <n v="0"/>
  </r>
  <r>
    <s v="731"/>
    <x v="10"/>
    <x v="1"/>
    <s v="003"/>
    <s v="Z1F0017848"/>
    <s v="0714-0714"/>
    <s v="FC"/>
    <s v="00039833-00039843"/>
    <s v=""/>
    <s v=""/>
    <s v=""/>
    <s v=""/>
    <n v="0"/>
    <s v=""/>
    <s v="VENTAS NO CONTRIBUYENTES"/>
    <s v=""/>
    <n v="714.83665000000008"/>
    <n v="0"/>
    <n v="439.72525000000002"/>
    <n v="0"/>
    <s v="-"/>
    <n v="0"/>
    <n v="237.16500000000002"/>
    <s v="16"/>
    <n v="37.946399999999997"/>
    <n v="0"/>
    <s v="-"/>
    <n v="0"/>
    <n v="0"/>
    <s v="-"/>
    <n v="0"/>
  </r>
  <r>
    <s v="732"/>
    <x v="10"/>
    <x v="2"/>
    <s v="003"/>
    <s v="Z7C7008438"/>
    <s v="0160-0160"/>
    <s v="FC"/>
    <s v="003021197"/>
    <s v=""/>
    <s v=""/>
    <s v=""/>
    <s v=""/>
    <n v="0"/>
    <s v=""/>
    <s v="JOSUE BARRIOS"/>
    <s v="V21404156"/>
    <n v="182.21975"/>
    <n v="0"/>
    <n v="141.57335"/>
    <n v="0"/>
    <s v="-"/>
    <n v="0"/>
    <n v="35.04"/>
    <s v="16"/>
    <n v="5.6063999999999998"/>
    <n v="0"/>
    <s v="-"/>
    <n v="0"/>
    <n v="0"/>
    <s v="-"/>
    <n v="0"/>
  </r>
  <r>
    <s v="733"/>
    <x v="10"/>
    <x v="2"/>
    <s v="003"/>
    <s v="Z7C7008438"/>
    <s v="0160-0160"/>
    <s v="FC"/>
    <s v="00021128-00021200"/>
    <s v=""/>
    <s v=""/>
    <s v=""/>
    <s v=""/>
    <n v="0"/>
    <s v=""/>
    <s v="VENTAS NO CONTRIBUYENTES"/>
    <s v=""/>
    <n v="1662.5345920000002"/>
    <n v="0"/>
    <n v="1352.0828500000005"/>
    <n v="0"/>
    <s v="-"/>
    <n v="0"/>
    <n v="267.63085000000001"/>
    <s v="16"/>
    <n v="42.820892000000001"/>
    <n v="0"/>
    <s v="-"/>
    <n v="0"/>
    <n v="0"/>
    <s v="-"/>
    <n v="0"/>
  </r>
  <r>
    <s v="734"/>
    <x v="10"/>
    <x v="2"/>
    <s v="003"/>
    <s v="Z7C7008438"/>
    <s v="0160-0160"/>
    <s v="FC"/>
    <s v="00021203-00021280"/>
    <s v=""/>
    <s v=""/>
    <s v=""/>
    <s v=""/>
    <n v="0"/>
    <s v=""/>
    <s v="VENTAS NO CONTRIBUYENTES"/>
    <s v=""/>
    <n v="1935.9929499999998"/>
    <n v="0"/>
    <n v="1386.2573499999996"/>
    <n v="0"/>
    <s v="-"/>
    <n v="0"/>
    <n v="473.91"/>
    <s v="16"/>
    <n v="75.825599999999994"/>
    <n v="0"/>
    <s v="-"/>
    <n v="0"/>
    <n v="0"/>
    <s v="-"/>
    <n v="0"/>
  </r>
  <r>
    <s v="735"/>
    <x v="10"/>
    <x v="0"/>
    <s v="003"/>
    <s v="Z1B8051199"/>
    <s v="0233"/>
    <s v="FC"/>
    <s v="00022474-00022478"/>
    <s v=""/>
    <s v=""/>
    <s v=""/>
    <s v=""/>
    <n v="0"/>
    <s v=""/>
    <s v="VENTAS NO CONTRIBUYENTES"/>
    <s v=""/>
    <n v="469.13575000000003"/>
    <n v="0"/>
    <n v="214.34485000000004"/>
    <n v="0"/>
    <s v="-"/>
    <n v="0"/>
    <n v="219.6473"/>
    <s v="-"/>
    <n v="35.143599999999999"/>
    <n v="0"/>
    <s v="-"/>
    <n v="0"/>
    <n v="0"/>
    <s v="-"/>
    <n v="0"/>
  </r>
  <r>
    <s v="736"/>
    <x v="10"/>
    <x v="0"/>
    <s v="003"/>
    <s v="Z1B8051199"/>
    <s v="0233"/>
    <s v="FC"/>
    <s v="00022479"/>
    <s v=""/>
    <s v=""/>
    <s v=""/>
    <s v=""/>
    <n v="0"/>
    <s v=""/>
    <s v="MOLISERVI GRUPOASESOR"/>
    <s v="J-40979172-6 "/>
    <n v="183.68"/>
    <n v="0"/>
    <n v="183.68"/>
    <n v="0"/>
    <s v="-"/>
    <n v="0"/>
    <n v="0"/>
    <s v="-"/>
    <n v="0"/>
    <n v="0"/>
    <s v="-"/>
    <n v="0"/>
    <n v="0"/>
    <s v="-"/>
    <n v="0"/>
  </r>
  <r>
    <s v="737"/>
    <x v="10"/>
    <x v="0"/>
    <s v="003"/>
    <s v="Z1B8051199"/>
    <s v="0233"/>
    <s v="FC"/>
    <s v="00022480-00022592"/>
    <s v=""/>
    <s v=""/>
    <s v=""/>
    <s v=""/>
    <n v="0"/>
    <s v=""/>
    <s v="VENTAS NO CONTRIBUYENTES"/>
    <s v=""/>
    <n v="7348.6353560000016"/>
    <n v="0"/>
    <n v="5706.1020999999982"/>
    <n v="0"/>
    <s v="-"/>
    <n v="0"/>
    <n v="1415.9769000000001"/>
    <s v="16"/>
    <n v="226.55635600000002"/>
    <n v="0"/>
    <s v="-"/>
    <n v="0"/>
    <n v="0"/>
    <s v="-"/>
    <n v="0"/>
  </r>
  <r>
    <s v="738"/>
    <x v="10"/>
    <x v="3"/>
    <s v="003"/>
    <s v="Z1F0008965"/>
    <s v="1162-1162"/>
    <s v="FC"/>
    <s v="00152301-00152473"/>
    <s v=""/>
    <s v=""/>
    <s v=""/>
    <s v=""/>
    <n v="0"/>
    <s v=""/>
    <s v="VENTAS NO CONTRIBUYENTES"/>
    <s v=""/>
    <n v="3457.2771499999994"/>
    <n v="0"/>
    <n v="3242.7468499999986"/>
    <n v="0"/>
    <s v="-"/>
    <n v="0"/>
    <n v="184.93989999999997"/>
    <s v="-"/>
    <n v="29.590399999999999"/>
    <n v="0"/>
    <s v="-"/>
    <n v="0"/>
    <n v="0"/>
    <s v="-"/>
    <n v="0"/>
  </r>
  <r>
    <s v="739"/>
    <x v="10"/>
    <x v="1"/>
    <s v="004"/>
    <s v="Z1F0017963"/>
    <s v="0725-0725"/>
    <s v="FC"/>
    <s v="00029764-00029766"/>
    <s v=""/>
    <s v=""/>
    <s v=""/>
    <s v=""/>
    <n v="0"/>
    <s v=""/>
    <s v="VENTAS NO CONTRIBUYENTES"/>
    <s v=""/>
    <n v="15.487599999999999"/>
    <n v="0"/>
    <n v="13.04"/>
    <n v="0"/>
    <s v="-"/>
    <n v="0"/>
    <n v="2.11"/>
    <s v="-"/>
    <n v="0.33760000000000001"/>
    <n v="0"/>
    <s v="-"/>
    <n v="0"/>
    <n v="0"/>
    <s v="-"/>
    <n v="0"/>
  </r>
  <r>
    <s v="740"/>
    <x v="10"/>
    <x v="1"/>
    <s v="004"/>
    <s v="Z1F0017963"/>
    <s v="0725"/>
    <s v="FC"/>
    <s v="00029767"/>
    <s v=""/>
    <s v=""/>
    <s v=""/>
    <s v=""/>
    <n v="0"/>
    <s v=""/>
    <s v="TONO WELLS"/>
    <s v="J411397326"/>
    <n v="130.6823"/>
    <n v="0"/>
    <n v="72.1023"/>
    <n v="50.5"/>
    <s v="16"/>
    <n v="8.08"/>
    <n v="0"/>
    <s v="-"/>
    <n v="0"/>
    <n v="0"/>
    <s v="-"/>
    <n v="0"/>
    <n v="0"/>
    <s v="-"/>
    <n v="0"/>
  </r>
  <r>
    <s v="741"/>
    <x v="10"/>
    <x v="1"/>
    <s v="004"/>
    <s v="Z1F0017963"/>
    <s v="0725-0725"/>
    <s v="FC"/>
    <s v="00029768-00029792"/>
    <s v=""/>
    <s v=""/>
    <s v=""/>
    <s v=""/>
    <n v="0"/>
    <s v=""/>
    <s v="VENTAS NO CONTRIBUYENTES"/>
    <s v=""/>
    <n v="1741.9954420000001"/>
    <n v="0"/>
    <n v="1131.1409500000002"/>
    <n v="0"/>
    <s v="-"/>
    <n v="0"/>
    <n v="526.59870000000001"/>
    <s v="16"/>
    <n v="84.255792"/>
    <n v="0"/>
    <s v="-"/>
    <n v="0"/>
    <n v="0"/>
    <s v="-"/>
    <n v="0"/>
  </r>
  <r>
    <s v="742"/>
    <x v="10"/>
    <x v="1"/>
    <s v="004"/>
    <s v="Z1F0017963"/>
    <s v="0725"/>
    <s v="FC"/>
    <s v="00029793"/>
    <s v=""/>
    <s v=""/>
    <s v=""/>
    <s v=""/>
    <n v="0"/>
    <s v=""/>
    <s v="TONO WELLS"/>
    <s v="J411397326"/>
    <n v="55.944000000000003"/>
    <n v="0"/>
    <n v="55.944000000000003"/>
    <n v="0"/>
    <s v="-"/>
    <n v="0"/>
    <n v="0"/>
    <s v="-"/>
    <n v="0"/>
    <n v="0"/>
    <s v="-"/>
    <n v="0"/>
    <n v="0"/>
    <s v="-"/>
    <n v="0"/>
  </r>
  <r>
    <s v="743"/>
    <x v="10"/>
    <x v="1"/>
    <s v="004"/>
    <s v="Z1F0017963"/>
    <s v="0725-0725"/>
    <s v="FC"/>
    <s v="00029794-00029811"/>
    <s v=""/>
    <s v=""/>
    <s v=""/>
    <s v=""/>
    <n v="0"/>
    <s v=""/>
    <s v="VENTAS NO CONTRIBUYENTES"/>
    <s v=""/>
    <n v="1907.3860540000005"/>
    <n v="0"/>
    <n v="1160.8208"/>
    <n v="0"/>
    <s v="-"/>
    <n v="0"/>
    <n v="643.59074999999996"/>
    <s v="-"/>
    <n v="102.97450399999998"/>
    <n v="0"/>
    <s v="-"/>
    <n v="0"/>
    <n v="0"/>
    <s v="-"/>
    <n v="0"/>
  </r>
  <r>
    <s v="744"/>
    <x v="10"/>
    <x v="0"/>
    <s v="004"/>
    <s v="Z1B8050937"/>
    <s v="0092"/>
    <s v="FC"/>
    <s v="00008396-00008538"/>
    <s v=""/>
    <s v=""/>
    <s v=""/>
    <s v=""/>
    <n v="0"/>
    <s v=""/>
    <s v="VENTAS NO CONTRIBUYENTES"/>
    <s v=""/>
    <n v="8111.530514"/>
    <n v="0"/>
    <n v="5986.3708999999999"/>
    <n v="0"/>
    <s v="-"/>
    <n v="0"/>
    <n v="1832.0341500000002"/>
    <s v="16"/>
    <n v="293.12546400000008"/>
    <n v="0"/>
    <s v="-"/>
    <n v="0"/>
    <n v="0"/>
    <s v="-"/>
    <n v="0"/>
  </r>
  <r>
    <s v="745"/>
    <x v="10"/>
    <x v="3"/>
    <s v="004"/>
    <s v="Z1B8050578"/>
    <s v="1960"/>
    <s v="FC"/>
    <s v="00173929"/>
    <s v=""/>
    <s v=""/>
    <s v=""/>
    <s v=""/>
    <n v="0"/>
    <s v=""/>
    <s v="INVERSIONES PETERSBURGO"/>
    <s v="J-411632465"/>
    <n v="20.522400000000001"/>
    <n v="0"/>
    <n v="13.98"/>
    <n v="5.64"/>
    <s v="16"/>
    <n v="0.90239999999999998"/>
    <n v="0"/>
    <s v="-"/>
    <n v="0"/>
    <n v="0"/>
    <s v="-"/>
    <n v="0"/>
    <n v="0"/>
    <s v="-"/>
    <n v="0"/>
  </r>
  <r>
    <s v="746"/>
    <x v="10"/>
    <x v="3"/>
    <s v="004"/>
    <s v="Z1B8050578"/>
    <s v="1960-1960"/>
    <s v="FC"/>
    <s v="00173930-00174052"/>
    <s v=""/>
    <s v=""/>
    <s v=""/>
    <s v=""/>
    <n v="0"/>
    <s v=""/>
    <s v="VENTAS NO CONTRIBUYENTES"/>
    <s v=""/>
    <n v="2230.9849500000005"/>
    <n v="0"/>
    <n v="1951.5980500000005"/>
    <n v="0"/>
    <s v="-"/>
    <n v="0"/>
    <n v="240.85080000000005"/>
    <s v="-"/>
    <n v="38.536099999999998"/>
    <n v="0"/>
    <s v="-"/>
    <n v="0"/>
    <n v="0"/>
    <s v="-"/>
    <n v="0"/>
  </r>
  <r>
    <s v="747"/>
    <x v="10"/>
    <x v="1"/>
    <s v="005"/>
    <s v="Z1F0017998"/>
    <s v="0715-0715"/>
    <s v="FC"/>
    <s v="00034411-00034440"/>
    <s v=""/>
    <s v=""/>
    <s v=""/>
    <s v=""/>
    <n v="0"/>
    <s v=""/>
    <s v="VENTAS NO CONTRIBUYENTES"/>
    <s v=""/>
    <n v="2102.4075320000002"/>
    <n v="0"/>
    <n v="1596.7517"/>
    <n v="0"/>
    <s v="-"/>
    <n v="0"/>
    <n v="435.91019999999997"/>
    <s v="-"/>
    <n v="69.745632000000001"/>
    <n v="0"/>
    <s v="-"/>
    <n v="0"/>
    <n v="0"/>
    <s v="-"/>
    <n v="0"/>
  </r>
  <r>
    <s v="748"/>
    <x v="10"/>
    <x v="0"/>
    <s v="005"/>
    <s v="Z1B8050363"/>
    <s v="0235"/>
    <s v="FC"/>
    <s v="00025363-00025456"/>
    <s v=""/>
    <s v=""/>
    <s v=""/>
    <s v=""/>
    <n v="0"/>
    <s v=""/>
    <s v="VENTAS NO CONTRIBUYENTES"/>
    <s v=""/>
    <n v="7805.0998899999995"/>
    <n v="0"/>
    <n v="6474.9328999999998"/>
    <n v="0"/>
    <s v="-"/>
    <n v="0"/>
    <n v="1146.6957500000001"/>
    <s v="-"/>
    <n v="183.47124000000011"/>
    <n v="0"/>
    <s v="-"/>
    <n v="0"/>
    <n v="0"/>
    <s v="-"/>
    <n v="0"/>
  </r>
  <r>
    <s v="749"/>
    <x v="10"/>
    <x v="0"/>
    <s v="005"/>
    <s v="Z1B8050363"/>
    <s v="0235"/>
    <s v="FC"/>
    <s v="00025457"/>
    <s v=""/>
    <s v=""/>
    <s v=""/>
    <s v=""/>
    <n v="0"/>
    <s v=""/>
    <s v="INVERSIONES8266"/>
    <s v="J406866148"/>
    <n v="516.66490999999996"/>
    <n v="0"/>
    <n v="428.25"/>
    <n v="76.219750000000005"/>
    <s v="16"/>
    <n v="12.19516"/>
    <n v="0"/>
    <s v="-"/>
    <n v="0"/>
    <n v="0"/>
    <s v="-"/>
    <n v="0"/>
    <n v="0"/>
    <s v="-"/>
    <n v="0"/>
  </r>
  <r>
    <s v="750"/>
    <x v="10"/>
    <x v="0"/>
    <s v="005"/>
    <s v="Z1B8050363"/>
    <s v="0235"/>
    <s v="FC"/>
    <s v="00025458-00025491"/>
    <s v=""/>
    <s v=""/>
    <s v=""/>
    <s v=""/>
    <n v="0"/>
    <s v=""/>
    <s v="VENTAS NO CONTRIBUYENTES"/>
    <s v=""/>
    <n v="2212.9233819999999"/>
    <n v="0"/>
    <n v="1677.1234999999997"/>
    <n v="0"/>
    <s v="-"/>
    <n v="0"/>
    <n v="461.89645000000007"/>
    <s v="-"/>
    <n v="73.903431999999995"/>
    <n v="0"/>
    <s v="-"/>
    <n v="0"/>
    <n v="0"/>
    <s v="-"/>
    <n v="0"/>
  </r>
  <r>
    <s v="751"/>
    <x v="10"/>
    <x v="1"/>
    <s v="006"/>
    <s v="Z1F0017787"/>
    <s v="0687-0687"/>
    <s v="FC"/>
    <s v="00019545-00019609"/>
    <s v=""/>
    <s v=""/>
    <s v=""/>
    <s v=""/>
    <n v="0"/>
    <s v=""/>
    <s v="VENTAS NO CONTRIBUYENTES"/>
    <s v=""/>
    <n v="3918.333584"/>
    <n v="0"/>
    <n v="2654.9211500000006"/>
    <n v="0"/>
    <s v="-"/>
    <n v="0"/>
    <n v="1089.1486500000001"/>
    <s v="-"/>
    <n v="174.26378399999996"/>
    <n v="0"/>
    <s v="-"/>
    <n v="0"/>
    <n v="0"/>
    <s v="-"/>
    <n v="0"/>
  </r>
  <r>
    <s v="752"/>
    <x v="10"/>
    <x v="0"/>
    <s v="006"/>
    <s v="Z1B8044815"/>
    <s v="0128"/>
    <s v="FC"/>
    <s v="00010749-00010855"/>
    <s v=""/>
    <s v=""/>
    <s v=""/>
    <s v=""/>
    <n v="0"/>
    <s v=""/>
    <s v="VENTAS NO CONTRIBUYENTES"/>
    <s v=""/>
    <n v="8410.3302760000042"/>
    <n v="0"/>
    <n v="6215.794049999995"/>
    <n v="0"/>
    <s v="-"/>
    <n v="0"/>
    <n v="1891.841650000001"/>
    <s v="16"/>
    <n v="302.69457599999998"/>
    <n v="0"/>
    <s v="-"/>
    <n v="0"/>
    <n v="0"/>
    <s v="-"/>
    <n v="0"/>
  </r>
  <r>
    <s v="753"/>
    <x v="10"/>
    <x v="0"/>
    <s v="007"/>
    <s v="Z1B8050013"/>
    <s v="0164"/>
    <s v="FC"/>
    <s v="00012380-00012396"/>
    <s v=""/>
    <s v=""/>
    <s v=""/>
    <s v=""/>
    <n v="0"/>
    <s v=""/>
    <s v="VENTAS NO CONTRIBUYENTES"/>
    <s v=""/>
    <n v="1649.7445999999998"/>
    <n v="0"/>
    <n v="1348.47235"/>
    <n v="0"/>
    <s v="-"/>
    <n v="0"/>
    <n v="259.71735000000001"/>
    <s v="-"/>
    <n v="41.554900000000004"/>
    <n v="0"/>
    <s v="-"/>
    <n v="0"/>
    <n v="0"/>
    <s v="-"/>
    <n v="0"/>
  </r>
  <r>
    <s v="754"/>
    <x v="10"/>
    <x v="0"/>
    <s v="007"/>
    <s v="Z1B8050013"/>
    <s v="0164"/>
    <s v="FC"/>
    <s v="00012397"/>
    <s v=""/>
    <s v=""/>
    <s v=""/>
    <s v=""/>
    <n v="0"/>
    <s v=""/>
    <s v="COMERCIALIZADORA LA ESPETADA C.A"/>
    <s v="J-50040717-3"/>
    <n v="24.371600000000001"/>
    <n v="0"/>
    <n v="0"/>
    <n v="21.01"/>
    <s v="16"/>
    <n v="3.3616000000000001"/>
    <n v="0"/>
    <s v="-"/>
    <n v="0"/>
    <n v="0"/>
    <s v="-"/>
    <n v="0"/>
    <n v="0"/>
    <s v="-"/>
    <n v="0"/>
  </r>
  <r>
    <s v="755"/>
    <x v="10"/>
    <x v="0"/>
    <s v="007"/>
    <s v="Z1B8050013"/>
    <s v="0164"/>
    <s v="FC"/>
    <s v="00012398-00012488"/>
    <s v=""/>
    <s v=""/>
    <s v=""/>
    <s v=""/>
    <n v="0"/>
    <s v=""/>
    <s v="VENTAS NO CONTRIBUYENTES"/>
    <s v=""/>
    <n v="6202.6143979999988"/>
    <n v="0"/>
    <n v="4810.3589500000007"/>
    <n v="0"/>
    <s v="-"/>
    <n v="0"/>
    <n v="1200.2200999999995"/>
    <s v="16"/>
    <n v="192.03534800000008"/>
    <n v="0"/>
    <s v="-"/>
    <n v="0"/>
    <n v="0"/>
    <s v="-"/>
    <n v="0"/>
  </r>
  <r>
    <s v="756"/>
    <x v="10"/>
    <x v="0"/>
    <s v="007"/>
    <s v="Z1B8050013"/>
    <s v="0164"/>
    <s v="NC"/>
    <s v=""/>
    <s v="00000023"/>
    <s v=""/>
    <s v="00012403"/>
    <s v="12/2/2022"/>
    <n v="98.6"/>
    <s v="VEN"/>
    <s v="CARLOS DOMIGUEZ"/>
    <s v="V4167741"/>
    <n v="-8.3739000000000008"/>
    <n v="0"/>
    <n v="-8.3739000000000008"/>
    <n v="0"/>
    <s v="-"/>
    <n v="0"/>
    <n v="0"/>
    <s v="-"/>
    <n v="0"/>
    <n v="0"/>
    <s v="-"/>
    <n v="0"/>
    <n v="0"/>
    <s v="-"/>
    <n v="0"/>
  </r>
  <r>
    <s v="757"/>
    <x v="10"/>
    <x v="1"/>
    <s v="008"/>
    <s v="Z1F0017970"/>
    <s v="0347-0347"/>
    <s v="FC"/>
    <s v="00004494-00004501"/>
    <s v=""/>
    <s v=""/>
    <s v=""/>
    <s v=""/>
    <n v="0"/>
    <s v=""/>
    <s v="VENTAS NO CONTRIBUYENTES"/>
    <s v=""/>
    <n v="119.16679999999999"/>
    <n v="0"/>
    <n v="0"/>
    <n v="0"/>
    <s v="-"/>
    <n v="0"/>
    <n v="102.72999999999999"/>
    <s v="16"/>
    <n v="16.436799999999998"/>
    <n v="0"/>
    <s v="-"/>
    <n v="0"/>
    <n v="0"/>
    <s v="-"/>
    <n v="0"/>
  </r>
  <r>
    <s v="758"/>
    <x v="10"/>
    <x v="0"/>
    <s v="008"/>
    <s v="Z1B8050003"/>
    <s v="0098"/>
    <s v="FC"/>
    <s v="00006754-00006810"/>
    <s v=""/>
    <s v=""/>
    <s v=""/>
    <s v=""/>
    <n v="0"/>
    <s v=""/>
    <s v="VENTAS NO CONTRIBUYENTES"/>
    <s v=""/>
    <n v="4532.1597719999991"/>
    <n v="0"/>
    <n v="3369.3517999999995"/>
    <n v="0"/>
    <s v="-"/>
    <n v="0"/>
    <n v="1002.4205000000001"/>
    <s v="-"/>
    <n v="160.387472"/>
    <n v="0"/>
    <s v="-"/>
    <n v="0"/>
    <n v="0"/>
    <s v="-"/>
    <n v="0"/>
  </r>
  <r>
    <s v="759"/>
    <x v="10"/>
    <x v="0"/>
    <s v="009"/>
    <s v="Z1B8014458"/>
    <s v="0125"/>
    <s v="FC"/>
    <s v="00006867-00006907"/>
    <s v=""/>
    <s v=""/>
    <s v=""/>
    <s v=""/>
    <n v="0"/>
    <s v=""/>
    <s v="VENTAS NO CONTRIBUYENTES"/>
    <s v=""/>
    <n v="3805.5081679999994"/>
    <n v="0"/>
    <n v="2977.0510999999992"/>
    <n v="0"/>
    <s v="-"/>
    <n v="0"/>
    <n v="714.1871000000001"/>
    <s v="16"/>
    <n v="114.26996800000002"/>
    <n v="0"/>
    <s v="-"/>
    <n v="0"/>
    <n v="0"/>
    <s v="-"/>
    <n v="0"/>
  </r>
  <r>
    <s v="760"/>
    <x v="10"/>
    <x v="0"/>
    <s v="010"/>
    <s v="Z1F0000341"/>
    <s v="1612"/>
    <s v="FC"/>
    <s v="92658-92715"/>
    <s v=""/>
    <s v=""/>
    <s v=""/>
    <s v=""/>
    <n v="0"/>
    <s v=""/>
    <s v="VENTAS NO CONTRIBUYENTES"/>
    <s v=""/>
    <n v="5221.5611940000017"/>
    <n v="0"/>
    <n v="3786.96585"/>
    <n v="0"/>
    <s v="-"/>
    <n v="0"/>
    <n v="1236.7201"/>
    <s v="-"/>
    <n v="197.87524399999995"/>
    <n v="0"/>
    <s v="-"/>
    <n v="0"/>
    <n v="0"/>
    <s v="-"/>
    <n v="0"/>
  </r>
  <r>
    <s v="761"/>
    <x v="10"/>
    <x v="0"/>
    <s v="011"/>
    <s v="Z1F0004616"/>
    <s v="1050-1050"/>
    <s v="FC"/>
    <s v="00143763-00143933"/>
    <s v=""/>
    <s v=""/>
    <s v=""/>
    <s v=""/>
    <n v="0"/>
    <s v=""/>
    <s v="VENTAS NO CONTRIBUYENTES"/>
    <s v=""/>
    <n v="3574.4516000000021"/>
    <n v="0"/>
    <n v="3189.5966500000027"/>
    <n v="0"/>
    <s v="-"/>
    <n v="0"/>
    <n v="331.77154999999999"/>
    <s v="16"/>
    <n v="53.083399999999983"/>
    <n v="0"/>
    <s v="-"/>
    <n v="0"/>
    <n v="0"/>
    <s v="-"/>
    <n v="0"/>
  </r>
  <r>
    <s v="762"/>
    <x v="10"/>
    <x v="0"/>
    <s v="011"/>
    <s v="Z1F0004616"/>
    <s v="1050"/>
    <s v="NC"/>
    <s v=""/>
    <s v="00000169"/>
    <s v=""/>
    <s v="00143844"/>
    <s v="12/2/2022"/>
    <n v="5.05"/>
    <s v="VEN"/>
    <s v="LUIS NUÑES"/>
    <s v="V16923353 "/>
    <n v="-5.0474500000000004"/>
    <n v="0"/>
    <n v="0"/>
    <n v="0"/>
    <s v="-"/>
    <n v="0"/>
    <n v="-4.3512500000000003"/>
    <s v="16"/>
    <n v="-0.69620000000000004"/>
    <n v="0"/>
    <s v="-"/>
    <n v="0"/>
    <n v="0"/>
    <s v="-"/>
    <n v="0"/>
  </r>
  <r>
    <s v="763"/>
    <x v="10"/>
    <x v="0"/>
    <s v="012"/>
    <s v="Z1F00002472"/>
    <s v="0287"/>
    <s v="FC"/>
    <s v="00040675-00040696"/>
    <s v=""/>
    <s v=""/>
    <s v=""/>
    <s v=""/>
    <n v="0"/>
    <s v=""/>
    <s v="VENTAS NO CONTRIBUYENTES"/>
    <s v=""/>
    <n v="504.93959999999998"/>
    <n v="0"/>
    <n v="331.54924999999992"/>
    <n v="0"/>
    <s v="-"/>
    <n v="0"/>
    <n v="149.47445000000002"/>
    <s v="16"/>
    <n v="23.915900000000001"/>
    <n v="0"/>
    <s v="-"/>
    <n v="0"/>
    <n v="0"/>
    <s v="-"/>
    <n v="0"/>
  </r>
  <r>
    <s v="764"/>
    <x v="10"/>
    <x v="0"/>
    <s v="012"/>
    <s v="Z1F00002472"/>
    <s v="0287"/>
    <s v="FC"/>
    <s v="00040697"/>
    <s v=""/>
    <s v=""/>
    <s v=""/>
    <s v=""/>
    <n v="0"/>
    <s v=""/>
    <s v="GREGORIA AYESTERAN"/>
    <s v="V4841488"/>
    <n v="79.2761"/>
    <n v="0"/>
    <n v="48.350499999999997"/>
    <n v="0"/>
    <s v="-"/>
    <n v="0"/>
    <n v="26.66"/>
    <s v="16"/>
    <n v="4.2656000000000001"/>
    <n v="0"/>
    <s v="-"/>
    <n v="0"/>
    <n v="0"/>
    <s v="-"/>
    <n v="0"/>
  </r>
  <r>
    <s v="765"/>
    <x v="10"/>
    <x v="0"/>
    <s v="012"/>
    <s v="Z1F00002472"/>
    <s v="0287"/>
    <s v="FC"/>
    <s v="00040698"/>
    <s v=""/>
    <s v=""/>
    <s v=""/>
    <s v=""/>
    <n v="0"/>
    <s v=""/>
    <s v="JUAN GARCIA"/>
    <s v="V26296022"/>
    <n v="16.054400000000001"/>
    <n v="0"/>
    <n v="0"/>
    <n v="0"/>
    <s v="-"/>
    <n v="0"/>
    <n v="13.84"/>
    <s v="16"/>
    <n v="2.2143999999999999"/>
    <n v="0"/>
    <s v="-"/>
    <n v="0"/>
    <n v="0"/>
    <s v="-"/>
    <n v="0"/>
  </r>
  <r>
    <s v="766"/>
    <x v="10"/>
    <x v="0"/>
    <s v="012"/>
    <s v="Z1F00002472"/>
    <s v="0287"/>
    <s v="FC"/>
    <s v="00040699-00040711"/>
    <s v=""/>
    <s v=""/>
    <s v=""/>
    <s v=""/>
    <n v="0"/>
    <s v=""/>
    <s v="VENTAS NO CONTRIBUYENTES"/>
    <s v=""/>
    <n v="270.9162"/>
    <n v="0"/>
    <n v="224.80619999999999"/>
    <n v="0"/>
    <s v="-"/>
    <n v="0"/>
    <n v="39.75"/>
    <s v="-"/>
    <n v="6.3599999999999994"/>
    <n v="0"/>
    <s v="-"/>
    <n v="0"/>
    <n v="0"/>
    <s v="-"/>
    <n v="0"/>
  </r>
  <r>
    <s v="767"/>
    <x v="10"/>
    <x v="0"/>
    <s v="012"/>
    <s v="Z1F00002472"/>
    <s v="0287"/>
    <s v="NC"/>
    <s v=""/>
    <s v="00000000"/>
    <s v=""/>
    <s v="00040710"/>
    <s v="12/2/2022"/>
    <n v="32.43"/>
    <s v="VEN"/>
    <s v="MARINE HERNANDEZ"/>
    <s v="V20114252"/>
    <n v="-32.430599999999998"/>
    <n v="0"/>
    <n v="-29.623399999999997"/>
    <n v="0"/>
    <s v="-"/>
    <n v="0"/>
    <n v="-2.42"/>
    <s v="16"/>
    <n v="-0.38719999999999999"/>
    <n v="0"/>
    <s v="-"/>
    <n v="0"/>
    <n v="0"/>
    <s v="-"/>
    <n v="0"/>
  </r>
  <r>
    <s v="768"/>
    <x v="10"/>
    <x v="0"/>
    <s v="012"/>
    <s v="Z1F00002472"/>
    <s v="0287"/>
    <s v="FC"/>
    <s v="00040712"/>
    <s v=""/>
    <s v=""/>
    <s v=""/>
    <s v=""/>
    <n v="0"/>
    <s v=""/>
    <s v="MARIO MUJICA"/>
    <s v="V13163347"/>
    <n v="17.682400000000001"/>
    <n v="0"/>
    <n v="3.5999999999999996"/>
    <n v="0"/>
    <s v="-"/>
    <n v="0"/>
    <n v="12.14"/>
    <s v="16"/>
    <n v="1.9423999999999999"/>
    <n v="0"/>
    <s v="-"/>
    <n v="0"/>
    <n v="0"/>
    <s v="-"/>
    <n v="0"/>
  </r>
  <r>
    <s v="769"/>
    <x v="10"/>
    <x v="0"/>
    <s v="012"/>
    <s v="Z1F00002472"/>
    <s v="0287"/>
    <s v="FC"/>
    <s v="00040713-00040717"/>
    <s v=""/>
    <s v=""/>
    <s v=""/>
    <s v=""/>
    <n v="0"/>
    <s v=""/>
    <s v="VENTAS NO CONTRIBUYENTES"/>
    <s v=""/>
    <n v="208.31155000000001"/>
    <n v="0"/>
    <n v="68.937550000000002"/>
    <n v="0"/>
    <s v="-"/>
    <n v="0"/>
    <n v="120.14999999999999"/>
    <s v="16"/>
    <n v="19.224"/>
    <n v="0"/>
    <s v="-"/>
    <n v="0"/>
    <n v="0"/>
    <s v="-"/>
    <n v="0"/>
  </r>
  <r>
    <s v="770"/>
    <x v="10"/>
    <x v="0"/>
    <s v="012"/>
    <s v="Z1F00002472"/>
    <s v="0287"/>
    <s v="FC"/>
    <s v="00040718"/>
    <s v=""/>
    <s v=""/>
    <s v=""/>
    <s v=""/>
    <n v="0"/>
    <s v=""/>
    <s v="REINALDO SISILIANI"/>
    <s v="V28148927"/>
    <n v="22.268000000000001"/>
    <n v="0"/>
    <n v="7.7100000000000009"/>
    <n v="0"/>
    <s v="-"/>
    <n v="0"/>
    <n v="12.55"/>
    <s v="16"/>
    <n v="2.008"/>
    <n v="0"/>
    <s v="-"/>
    <n v="0"/>
    <n v="0"/>
    <s v="-"/>
    <n v="0"/>
  </r>
  <r>
    <s v="771"/>
    <x v="10"/>
    <x v="0"/>
    <s v="012"/>
    <s v="Z1F00002472"/>
    <s v="0287"/>
    <s v="FC"/>
    <s v="00040719"/>
    <s v=""/>
    <s v=""/>
    <s v=""/>
    <s v=""/>
    <n v="0"/>
    <s v=""/>
    <s v="NATALY DE LOBO"/>
    <s v="V13233034"/>
    <n v="82.998350000000002"/>
    <n v="0"/>
    <n v="65.331549999999993"/>
    <n v="0"/>
    <s v="-"/>
    <n v="0"/>
    <n v="15.23"/>
    <s v="16"/>
    <n v="2.4367999999999999"/>
    <n v="0"/>
    <s v="-"/>
    <n v="0"/>
    <n v="0"/>
    <s v="-"/>
    <n v="0"/>
  </r>
  <r>
    <s v="772"/>
    <x v="10"/>
    <x v="0"/>
    <s v="012"/>
    <s v="Z1F00002472"/>
    <s v="0287"/>
    <s v="FC"/>
    <s v="00040720-00040721"/>
    <s v=""/>
    <s v=""/>
    <s v=""/>
    <s v=""/>
    <n v="0"/>
    <s v=""/>
    <s v="VENTAS NO CONTRIBUYENTES"/>
    <s v=""/>
    <n v="154.16005000000001"/>
    <n v="0"/>
    <n v="137.26665"/>
    <n v="0"/>
    <s v="-"/>
    <n v="0"/>
    <n v="14.5633"/>
    <s v="16"/>
    <n v="2.3300999999999998"/>
    <n v="0"/>
    <s v="-"/>
    <n v="0"/>
    <n v="0"/>
    <s v="-"/>
    <n v="0"/>
  </r>
  <r>
    <s v="773"/>
    <x v="10"/>
    <x v="0"/>
    <s v="012"/>
    <s v="Z1F00002472"/>
    <s v="0287"/>
    <s v="FC"/>
    <s v="00040722-00040729"/>
    <s v=""/>
    <s v=""/>
    <s v=""/>
    <s v=""/>
    <n v="0"/>
    <s v=""/>
    <s v="VENTAS NO CONTRIBUYENTES"/>
    <s v=""/>
    <n v="287.17989999999998"/>
    <n v="0"/>
    <n v="101.68404999999996"/>
    <n v="0"/>
    <s v="-"/>
    <n v="0"/>
    <n v="159.91025000000002"/>
    <s v="16"/>
    <n v="25.585600000000003"/>
    <n v="0"/>
    <s v="-"/>
    <n v="0"/>
    <n v="0"/>
    <s v="-"/>
    <n v="0"/>
  </r>
  <r>
    <s v="774"/>
    <x v="10"/>
    <x v="0"/>
    <s v="014"/>
    <s v="Z1F0000338"/>
    <s v="1804-1804"/>
    <s v="FC"/>
    <s v="81791-81895"/>
    <s v=""/>
    <s v=""/>
    <s v=""/>
    <s v=""/>
    <n v="0"/>
    <s v=""/>
    <s v="VENTAS NO CONTRIBUYENTES"/>
    <s v=""/>
    <n v="4133.5265579999996"/>
    <n v="0"/>
    <n v="3389.1269499999994"/>
    <n v="0"/>
    <s v="-"/>
    <n v="0"/>
    <n v="641.7238000000001"/>
    <s v="-"/>
    <n v="102.67580799999999"/>
    <n v="0"/>
    <s v="-"/>
    <n v="0"/>
    <n v="0"/>
    <s v="-"/>
    <n v="0"/>
  </r>
  <r>
    <s v="775"/>
    <x v="10"/>
    <x v="0"/>
    <s v="015"/>
    <s v="Z1B8050356"/>
    <s v="1971"/>
    <s v="FC"/>
    <s v="00099307-00099378"/>
    <s v=""/>
    <s v=""/>
    <s v=""/>
    <s v=""/>
    <n v="0"/>
    <s v=""/>
    <s v="VENTAS NO CONTRIBUYENTES"/>
    <s v=""/>
    <n v="3805.1962839999978"/>
    <n v="0"/>
    <n v="3140.7578999999996"/>
    <n v="0"/>
    <s v="-"/>
    <n v="0"/>
    <n v="572.79180000000019"/>
    <s v="16"/>
    <n v="91.64658399999999"/>
    <n v="0"/>
    <s v="-"/>
    <n v="0"/>
    <n v="0"/>
    <s v="-"/>
    <n v="0"/>
  </r>
  <r>
    <s v="776"/>
    <x v="11"/>
    <x v="1"/>
    <s v="001"/>
    <s v="Z1F0017854"/>
    <s v="0731-0731"/>
    <s v="FC"/>
    <s v="00046570-00046613"/>
    <s v=""/>
    <s v=""/>
    <s v=""/>
    <s v=""/>
    <n v="0"/>
    <s v=""/>
    <s v="VENTAS NO CONTRIBUYENTES"/>
    <s v=""/>
    <n v="1731.8115679999999"/>
    <n v="0"/>
    <n v="1299.5290999999997"/>
    <n v="0"/>
    <s v="-"/>
    <n v="0"/>
    <n v="372.65729999999996"/>
    <s v="16"/>
    <n v="59.625167999999988"/>
    <n v="0"/>
    <s v="-"/>
    <n v="0"/>
    <n v="0"/>
    <s v="-"/>
    <n v="0"/>
  </r>
  <r>
    <s v="777"/>
    <x v="11"/>
    <x v="1"/>
    <s v="001"/>
    <s v="Z1F0017854"/>
    <s v="0731"/>
    <s v="FC"/>
    <s v="00046614"/>
    <s v=""/>
    <s v=""/>
    <s v=""/>
    <s v=""/>
    <n v="0"/>
    <s v=""/>
    <s v="MEGASERVI 3R.C.A"/>
    <s v="J412341880"/>
    <n v="41.870049999999999"/>
    <n v="0"/>
    <n v="41.870049999999999"/>
    <n v="0"/>
    <s v="-"/>
    <n v="0"/>
    <n v="0"/>
    <s v="-"/>
    <n v="0"/>
    <n v="0"/>
    <s v="-"/>
    <n v="0"/>
    <n v="0"/>
    <s v="-"/>
    <n v="0"/>
  </r>
  <r>
    <s v="778"/>
    <x v="11"/>
    <x v="1"/>
    <s v="001"/>
    <s v="Z1F0017854"/>
    <s v="0731-0731"/>
    <s v="FC"/>
    <s v="00046615-00046663"/>
    <s v=""/>
    <s v=""/>
    <s v=""/>
    <s v=""/>
    <n v="0"/>
    <s v=""/>
    <s v="VENTAS NO CONTRIBUYENTES"/>
    <s v=""/>
    <n v="4182.6650439999994"/>
    <n v="0"/>
    <n v="3304.3032999999996"/>
    <n v="0"/>
    <s v="-"/>
    <n v="0"/>
    <n v="757.20839999999987"/>
    <s v="16"/>
    <n v="121.15334399999999"/>
    <n v="0"/>
    <s v="-"/>
    <n v="0"/>
    <n v="0"/>
    <s v="-"/>
    <n v="0"/>
  </r>
  <r>
    <s v="779"/>
    <x v="11"/>
    <x v="2"/>
    <s v="001"/>
    <s v="Z7C7008321"/>
    <s v="0161-0161"/>
    <s v="FC"/>
    <s v="00019439-00019563"/>
    <s v=""/>
    <s v=""/>
    <s v=""/>
    <s v=""/>
    <n v="0"/>
    <s v=""/>
    <s v="VENTAS NO CONTRIBUYENTES"/>
    <s v=""/>
    <n v="3401.5281260000002"/>
    <n v="0"/>
    <n v="2749.2094499999994"/>
    <n v="0"/>
    <s v="-"/>
    <n v="0"/>
    <n v="562.34370000000013"/>
    <s v="-"/>
    <n v="89.974975999999984"/>
    <n v="0"/>
    <s v="-"/>
    <n v="0"/>
    <n v="0"/>
    <s v="-"/>
    <n v="0"/>
  </r>
  <r>
    <s v="780"/>
    <x v="11"/>
    <x v="0"/>
    <s v="001"/>
    <s v="Z1F0000700"/>
    <s v="1815"/>
    <s v="FC"/>
    <s v="00151045-00151094"/>
    <s v=""/>
    <s v=""/>
    <s v=""/>
    <s v=""/>
    <n v="0"/>
    <s v=""/>
    <s v="VENTAS NO CONTRIBUYENTES"/>
    <s v=""/>
    <n v="2302.1138500000002"/>
    <n v="0"/>
    <n v="1791.8372999999999"/>
    <n v="0"/>
    <s v="-"/>
    <n v="0"/>
    <n v="439.89354999999995"/>
    <s v="16"/>
    <n v="70.38300000000001"/>
    <n v="0"/>
    <s v="-"/>
    <n v="0"/>
    <n v="0"/>
    <s v="-"/>
    <n v="0"/>
  </r>
  <r>
    <s v="781"/>
    <x v="11"/>
    <x v="0"/>
    <s v="001"/>
    <s v="Z1F0000700"/>
    <s v="1815"/>
    <s v="FC"/>
    <s v="00151095"/>
    <s v=""/>
    <s v=""/>
    <s v=""/>
    <s v=""/>
    <n v="0"/>
    <s v=""/>
    <s v="EL DUO DE LA CARNE"/>
    <s v="J-408492636 "/>
    <n v="3407.2409499999999"/>
    <n v="0"/>
    <n v="2798.7916500000001"/>
    <n v="524.52520000000004"/>
    <s v="16"/>
    <n v="83.924099999999996"/>
    <n v="0"/>
    <s v="-"/>
    <n v="0"/>
    <n v="0"/>
    <s v="-"/>
    <n v="0"/>
    <n v="0"/>
    <s v="-"/>
    <n v="0"/>
  </r>
  <r>
    <s v="782"/>
    <x v="11"/>
    <x v="0"/>
    <s v="001"/>
    <s v="Z1F0000700"/>
    <s v="1815"/>
    <s v="FC"/>
    <s v="00151096"/>
    <s v=""/>
    <s v=""/>
    <s v=""/>
    <s v=""/>
    <n v="0"/>
    <s v=""/>
    <s v="CAROLAIN MENDOZA"/>
    <s v="V20604903"/>
    <n v="273.24650000000003"/>
    <n v="0"/>
    <n v="240.81289999999998"/>
    <n v="0"/>
    <s v="-"/>
    <n v="0"/>
    <n v="27.96"/>
    <s v="16"/>
    <n v="4.4736000000000002"/>
    <n v="0"/>
    <s v="-"/>
    <n v="0"/>
    <n v="0"/>
    <s v="-"/>
    <n v="0"/>
  </r>
  <r>
    <s v="783"/>
    <x v="11"/>
    <x v="0"/>
    <s v="001"/>
    <s v="Z1B8050149"/>
    <s v="0092"/>
    <s v="FC"/>
    <s v="00002082-00002100"/>
    <s v=""/>
    <s v=""/>
    <s v=""/>
    <s v=""/>
    <n v="0"/>
    <s v=""/>
    <s v="VENTAS NO CONTRIBUYENTES"/>
    <s v=""/>
    <n v="329.64"/>
    <n v="0"/>
    <n v="329.64"/>
    <n v="0"/>
    <s v="-"/>
    <n v="0"/>
    <n v="0"/>
    <s v="-"/>
    <n v="0"/>
    <n v="0"/>
    <s v="-"/>
    <n v="0"/>
    <n v="0"/>
    <s v="-"/>
    <n v="0"/>
  </r>
  <r>
    <s v="784"/>
    <x v="11"/>
    <x v="0"/>
    <s v="001"/>
    <s v="Z700004030"/>
    <s v="0350"/>
    <s v="FC"/>
    <s v="00005340-00005375"/>
    <s v=""/>
    <s v=""/>
    <s v=""/>
    <s v=""/>
    <n v="0"/>
    <s v=""/>
    <s v="VENTAS NO CONTRIBUYENTES"/>
    <s v=""/>
    <n v="558.52800000000002"/>
    <n v="0"/>
    <n v="414.92"/>
    <n v="0"/>
    <s v="-"/>
    <n v="0"/>
    <n v="123.8"/>
    <s v="-"/>
    <n v="19.808"/>
    <n v="0"/>
    <s v="-"/>
    <n v="0"/>
    <n v="0"/>
    <s v="-"/>
    <n v="0"/>
  </r>
  <r>
    <s v="785"/>
    <x v="11"/>
    <x v="0"/>
    <s v="001"/>
    <s v="Z700004030"/>
    <s v="0350"/>
    <s v="NC "/>
    <m/>
    <s v="00005340"/>
    <s v=""/>
    <s v=""/>
    <s v=""/>
    <n v="0"/>
    <s v=""/>
    <s v="VENTAS NO CONTRIBUYENTES"/>
    <s v=""/>
    <n v="-26.12"/>
    <n v="0"/>
    <n v="-26.12"/>
    <n v="0"/>
    <s v="-"/>
    <n v="0"/>
    <n v="0"/>
    <s v="-"/>
    <n v="0"/>
    <n v="0"/>
    <s v="-"/>
    <n v="0"/>
    <n v="0"/>
    <s v="-"/>
    <n v="0"/>
  </r>
  <r>
    <s v="786"/>
    <x v="11"/>
    <x v="1"/>
    <s v="002"/>
    <s v="Z1F0017966"/>
    <s v="0726-0726"/>
    <s v="FC"/>
    <s v="00030447-00030488"/>
    <s v=""/>
    <s v=""/>
    <s v=""/>
    <s v=""/>
    <n v="0"/>
    <s v=""/>
    <s v="VENTAS NO CONTRIBUYENTES"/>
    <s v=""/>
    <n v="2457.0723859999998"/>
    <n v="0"/>
    <n v="1944.8762999999999"/>
    <n v="0"/>
    <s v="-"/>
    <n v="0"/>
    <n v="441.54834999999997"/>
    <s v="-"/>
    <n v="70.647735999999995"/>
    <n v="0"/>
    <s v="-"/>
    <n v="0"/>
    <n v="0"/>
    <s v="-"/>
    <n v="0"/>
  </r>
  <r>
    <s v="787"/>
    <x v="11"/>
    <x v="1"/>
    <s v="002"/>
    <s v="Z1F0017966"/>
    <s v="0726"/>
    <s v="FC"/>
    <s v="00030489"/>
    <s v=""/>
    <s v=""/>
    <s v=""/>
    <s v=""/>
    <n v="0"/>
    <s v=""/>
    <s v="DISTRIBUIDORA AMUAY"/>
    <s v="J310164630"/>
    <n v="16.666399999999999"/>
    <n v="0"/>
    <n v="11.11"/>
    <n v="4.79"/>
    <s v="16"/>
    <n v="0.76639999999999997"/>
    <n v="0"/>
    <s v="-"/>
    <n v="0"/>
    <n v="0"/>
    <s v="-"/>
    <n v="0"/>
    <n v="0"/>
    <s v="-"/>
    <n v="0"/>
  </r>
  <r>
    <s v="788"/>
    <x v="11"/>
    <x v="1"/>
    <s v="002"/>
    <s v="Z1F0017966"/>
    <s v="0726-0726"/>
    <s v="FC"/>
    <s v="00030490-00030513"/>
    <s v=""/>
    <s v=""/>
    <s v=""/>
    <s v=""/>
    <n v="0"/>
    <s v=""/>
    <s v="VENTAS NO CONTRIBUYENTES"/>
    <s v=""/>
    <n v="992.11305000000004"/>
    <n v="0"/>
    <n v="745.23749999999995"/>
    <n v="0"/>
    <s v="-"/>
    <n v="0"/>
    <n v="212.82374999999999"/>
    <s v="16"/>
    <n v="34.0518"/>
    <n v="0"/>
    <s v="-"/>
    <n v="0"/>
    <n v="0"/>
    <s v="-"/>
    <n v="0"/>
  </r>
  <r>
    <s v="789"/>
    <x v="11"/>
    <x v="1"/>
    <s v="002"/>
    <s v="Z1F0017966"/>
    <s v="0726"/>
    <s v="FC"/>
    <s v="00030514"/>
    <s v=""/>
    <s v=""/>
    <s v=""/>
    <s v=""/>
    <n v="0"/>
    <s v=""/>
    <s v="NOVEDADES CRISVIVIAN"/>
    <s v="J311978453"/>
    <n v="60.981250000000003"/>
    <n v="0"/>
    <n v="60.981250000000003"/>
    <n v="0"/>
    <s v="-"/>
    <n v="0"/>
    <n v="0"/>
    <s v="-"/>
    <n v="0"/>
    <n v="0"/>
    <s v="-"/>
    <n v="0"/>
    <n v="0"/>
    <s v="-"/>
    <n v="0"/>
  </r>
  <r>
    <s v="790"/>
    <x v="11"/>
    <x v="1"/>
    <s v="002"/>
    <s v="Z1F0017966"/>
    <s v="0726-0726"/>
    <s v="FC"/>
    <s v="00030515-00030525"/>
    <s v=""/>
    <s v=""/>
    <s v=""/>
    <s v=""/>
    <n v="0"/>
    <s v=""/>
    <s v="VENTAS NO CONTRIBUYENTES"/>
    <s v=""/>
    <n v="866.65364799999998"/>
    <n v="0"/>
    <n v="701.18220000000008"/>
    <n v="0"/>
    <s v="-"/>
    <n v="0"/>
    <n v="142.64779999999999"/>
    <s v="16"/>
    <n v="22.823648000000002"/>
    <n v="0"/>
    <s v="-"/>
    <n v="0"/>
    <n v="0"/>
    <s v="-"/>
    <n v="0"/>
  </r>
  <r>
    <s v="791"/>
    <x v="11"/>
    <x v="2"/>
    <s v="002"/>
    <s v="Z7C7008340"/>
    <s v="0161-0161"/>
    <s v="FC"/>
    <s v="00022333-00022543"/>
    <s v=""/>
    <s v=""/>
    <s v=""/>
    <s v=""/>
    <n v="0"/>
    <s v=""/>
    <s v="VENTAS NO CONTRIBUYENTES"/>
    <s v=""/>
    <n v="6025.3154100000002"/>
    <n v="0"/>
    <n v="4766.1068999999952"/>
    <n v="0"/>
    <s v="-"/>
    <n v="0"/>
    <n v="1085.5245500000005"/>
    <s v="-"/>
    <n v="173.68395999999996"/>
    <n v="0"/>
    <s v="-"/>
    <n v="0"/>
    <n v="0"/>
    <s v="-"/>
    <n v="0"/>
  </r>
  <r>
    <s v="792"/>
    <x v="11"/>
    <x v="0"/>
    <s v="002"/>
    <s v="Z1B8050002"/>
    <s v="0153"/>
    <s v="FC"/>
    <s v="00012049-00012157"/>
    <s v=""/>
    <s v=""/>
    <s v=""/>
    <s v=""/>
    <n v="0"/>
    <s v=""/>
    <s v="VENTAS NO CONTRIBUYENTES"/>
    <s v=""/>
    <n v="6009.9584920000016"/>
    <n v="0"/>
    <n v="4736.1230999999998"/>
    <n v="0"/>
    <s v="-"/>
    <n v="0"/>
    <n v="1098.1340000000002"/>
    <s v="16"/>
    <n v="175.701392"/>
    <n v="0"/>
    <s v="-"/>
    <n v="0"/>
    <n v="0"/>
    <s v="-"/>
    <n v="0"/>
  </r>
  <r>
    <s v="793"/>
    <x v="11"/>
    <x v="3"/>
    <s v="002"/>
    <s v="Z1F0008858"/>
    <s v="1180-1180"/>
    <s v="FC"/>
    <s v="00160003-00160117"/>
    <s v=""/>
    <s v=""/>
    <s v=""/>
    <s v=""/>
    <n v="0"/>
    <s v=""/>
    <s v="VENTAS NO CONTRIBUYENTES"/>
    <s v=""/>
    <n v="2096.0390500000003"/>
    <n v="0"/>
    <n v="1821.2660000000005"/>
    <n v="0"/>
    <s v="-"/>
    <n v="0"/>
    <n v="236.87324999999998"/>
    <s v="16"/>
    <n v="37.899799999999992"/>
    <n v="0"/>
    <s v="-"/>
    <n v="0"/>
    <n v="0"/>
    <s v="-"/>
    <n v="0"/>
  </r>
  <r>
    <s v="794"/>
    <x v="11"/>
    <x v="3"/>
    <s v="002"/>
    <s v="Z1F0008858"/>
    <s v="1180"/>
    <s v="FC"/>
    <s v="00160118"/>
    <s v=""/>
    <s v=""/>
    <s v=""/>
    <s v=""/>
    <n v="0"/>
    <s v=""/>
    <s v="J"/>
    <s v="J400589738 "/>
    <n v="27"/>
    <n v="0"/>
    <n v="27"/>
    <n v="0"/>
    <s v="-"/>
    <n v="0"/>
    <n v="0"/>
    <s v="-"/>
    <n v="0"/>
    <n v="0"/>
    <s v="-"/>
    <n v="0"/>
    <n v="0"/>
    <s v="-"/>
    <n v="0"/>
  </r>
  <r>
    <s v="795"/>
    <x v="11"/>
    <x v="3"/>
    <s v="002"/>
    <s v="Z1F0008858"/>
    <s v="1180-1180"/>
    <s v="FC"/>
    <s v="00160119-00160130"/>
    <s v=""/>
    <s v=""/>
    <s v=""/>
    <s v=""/>
    <n v="0"/>
    <s v=""/>
    <s v="VENTAS NO CONTRIBUYENTES"/>
    <s v=""/>
    <n v="192.34930000000006"/>
    <n v="0"/>
    <n v="179.46170000000006"/>
    <n v="0"/>
    <s v="-"/>
    <n v="0"/>
    <n v="11.11"/>
    <s v="-"/>
    <n v="1.7776000000000001"/>
    <n v="0"/>
    <s v="-"/>
    <n v="0"/>
    <n v="0"/>
    <s v="-"/>
    <n v="0"/>
  </r>
  <r>
    <s v="796"/>
    <x v="11"/>
    <x v="1"/>
    <s v="003"/>
    <s v="Z1F0017848"/>
    <s v="0715-0715"/>
    <s v="FC"/>
    <s v="00039844-00039865"/>
    <s v=""/>
    <s v=""/>
    <s v=""/>
    <s v=""/>
    <n v="0"/>
    <s v=""/>
    <s v="VENTAS NO CONTRIBUYENTES"/>
    <s v=""/>
    <n v="1251.0446380000001"/>
    <n v="0"/>
    <n v="1025.7749000000003"/>
    <n v="0"/>
    <s v="-"/>
    <n v="0"/>
    <n v="194.19804999999999"/>
    <s v="16"/>
    <n v="31.071688000000005"/>
    <n v="0"/>
    <s v="-"/>
    <n v="0"/>
    <n v="0"/>
    <s v="-"/>
    <n v="0"/>
  </r>
  <r>
    <s v="797"/>
    <x v="11"/>
    <x v="1"/>
    <s v="003"/>
    <s v="Z1F0017848"/>
    <s v="0715"/>
    <s v="FC"/>
    <s v="00039866"/>
    <s v=""/>
    <s v=""/>
    <s v=""/>
    <s v=""/>
    <n v="0"/>
    <s v=""/>
    <s v="DKORAZON S.A"/>
    <s v="J404085823"/>
    <n v="367.22991000000002"/>
    <n v="0"/>
    <n v="221.17749999999998"/>
    <n v="125.90725"/>
    <s v="16"/>
    <n v="20.145160000000001"/>
    <n v="0"/>
    <s v="-"/>
    <n v="0"/>
    <n v="0"/>
    <s v="-"/>
    <n v="0"/>
    <n v="0"/>
    <s v="-"/>
    <n v="0"/>
  </r>
  <r>
    <s v="798"/>
    <x v="11"/>
    <x v="1"/>
    <s v="003"/>
    <s v="Z1F0017848"/>
    <s v="0715-0715"/>
    <s v="FC"/>
    <s v="00039867-00039895"/>
    <s v=""/>
    <s v=""/>
    <s v=""/>
    <s v=""/>
    <n v="0"/>
    <s v=""/>
    <s v="VENTAS NO CONTRIBUYENTES"/>
    <s v=""/>
    <n v="1512.3429060000001"/>
    <n v="0"/>
    <n v="862.9644499999996"/>
    <n v="0"/>
    <s v="-"/>
    <n v="0"/>
    <n v="559.80900000000008"/>
    <s v="-"/>
    <n v="89.569456000000002"/>
    <n v="0"/>
    <s v="-"/>
    <n v="0"/>
    <n v="0"/>
    <s v="-"/>
    <n v="0"/>
  </r>
  <r>
    <s v="799"/>
    <x v="11"/>
    <x v="2"/>
    <s v="003"/>
    <s v="Z7C7008438"/>
    <s v="0161-0161"/>
    <s v="FC"/>
    <s v="003021369"/>
    <s v=""/>
    <s v=""/>
    <s v=""/>
    <s v=""/>
    <n v="0"/>
    <s v=""/>
    <s v="YURAIMA MARCANO"/>
    <s v="V13223246"/>
    <n v="103.77375000000001"/>
    <n v="0"/>
    <n v="71.86215"/>
    <n v="0"/>
    <s v="-"/>
    <n v="0"/>
    <n v="27.51"/>
    <s v="16"/>
    <n v="4.4016000000000002"/>
    <n v="0"/>
    <s v="-"/>
    <n v="0"/>
    <n v="0"/>
    <s v="-"/>
    <n v="0"/>
  </r>
  <r>
    <s v="800"/>
    <x v="11"/>
    <x v="2"/>
    <s v="003"/>
    <s v="Z7C7008438"/>
    <s v="0161-0161"/>
    <s v="FC"/>
    <s v="00021281-00021372"/>
    <s v=""/>
    <s v=""/>
    <s v=""/>
    <s v=""/>
    <n v="0"/>
    <s v=""/>
    <s v="VENTAS NO CONTRIBUYENTES"/>
    <s v=""/>
    <n v="2728.2056699999994"/>
    <n v="0"/>
    <n v="2018.0360500000002"/>
    <n v="0"/>
    <s v="-"/>
    <n v="0"/>
    <n v="612.21509999999989"/>
    <s v="-"/>
    <n v="97.954519999999974"/>
    <n v="0"/>
    <s v="-"/>
    <n v="0"/>
    <n v="0"/>
    <s v="-"/>
    <n v="0"/>
  </r>
  <r>
    <s v="801"/>
    <x v="11"/>
    <x v="2"/>
    <s v="003"/>
    <s v="Z7C7008438"/>
    <s v="0161-0161"/>
    <s v="FC"/>
    <s v="00021374-00021456"/>
    <s v=""/>
    <s v=""/>
    <s v=""/>
    <s v=""/>
    <n v="0"/>
    <s v=""/>
    <s v="VENTAS NO CONTRIBUYENTES"/>
    <s v=""/>
    <n v="2273.0510880000002"/>
    <n v="0"/>
    <n v="1861.1692499999995"/>
    <n v="0"/>
    <s v="-"/>
    <n v="0"/>
    <n v="355.07054999999997"/>
    <s v="-"/>
    <n v="56.81128799999999"/>
    <n v="0"/>
    <s v="-"/>
    <n v="0"/>
    <n v="0"/>
    <s v="-"/>
    <n v="0"/>
  </r>
  <r>
    <s v="802"/>
    <x v="11"/>
    <x v="2"/>
    <s v="003"/>
    <s v="Z7C7008438"/>
    <s v="0161"/>
    <s v="NC"/>
    <s v=""/>
    <s v="00000032"/>
    <s v=""/>
    <s v="00021434"/>
    <s v="13/2/2022"/>
    <n v="21.39"/>
    <s v="VEN"/>
    <s v="KAREN ALAMO"/>
    <s v="V20745231"/>
    <n v="-21.393750000000001"/>
    <n v="0"/>
    <n v="-12.003349999999999"/>
    <n v="0"/>
    <s v="-"/>
    <n v="0"/>
    <n v="-8.0952000000000002"/>
    <s v="16"/>
    <n v="-1.2951999999999999"/>
    <n v="0"/>
    <s v="-"/>
    <n v="0"/>
    <n v="0"/>
    <s v="-"/>
    <n v="0"/>
  </r>
  <r>
    <s v="803"/>
    <x v="11"/>
    <x v="0"/>
    <s v="003"/>
    <s v="Z1B8051199"/>
    <s v="0234"/>
    <s v="FC"/>
    <s v="00022593-00022696"/>
    <s v=""/>
    <s v=""/>
    <s v=""/>
    <s v=""/>
    <n v="0"/>
    <s v=""/>
    <s v="VENTAS NO CONTRIBUYENTES"/>
    <s v=""/>
    <n v="6738.8151920000028"/>
    <n v="0"/>
    <n v="4785.584850000002"/>
    <n v="0"/>
    <s v="-"/>
    <n v="0"/>
    <n v="1683.8192499999996"/>
    <s v="16"/>
    <n v="269.411092"/>
    <n v="0"/>
    <s v="-"/>
    <n v="0"/>
    <n v="0"/>
    <s v="-"/>
    <n v="0"/>
  </r>
  <r>
    <s v="804"/>
    <x v="11"/>
    <x v="3"/>
    <s v="003"/>
    <s v="Z1F0008965"/>
    <s v="1163-1163"/>
    <s v="FC"/>
    <s v="00152474-00152681"/>
    <s v=""/>
    <s v=""/>
    <s v=""/>
    <s v=""/>
    <n v="0"/>
    <s v=""/>
    <s v="VENTAS NO CONTRIBUYENTES"/>
    <s v=""/>
    <n v="3942.0212999999999"/>
    <n v="0"/>
    <n v="3472.8071500000024"/>
    <n v="0"/>
    <s v="-"/>
    <n v="0"/>
    <n v="404.49494999999996"/>
    <s v="-"/>
    <n v="64.719199999999987"/>
    <n v="0"/>
    <s v="-"/>
    <n v="0"/>
    <n v="0"/>
    <s v="-"/>
    <n v="0"/>
  </r>
  <r>
    <s v="805"/>
    <x v="11"/>
    <x v="3"/>
    <s v="003"/>
    <s v="Z1F0008965"/>
    <s v="1163"/>
    <s v="NC"/>
    <s v=""/>
    <s v="00000156"/>
    <s v=""/>
    <s v="00152640"/>
    <s v="13/2/2022"/>
    <n v="73.41"/>
    <s v="VEN"/>
    <s v="LUZ OROPEZA"/>
    <s v="V21467895 "/>
    <n v="-73.414500000000004"/>
    <n v="0"/>
    <n v="-59.958499999999994"/>
    <n v="0"/>
    <s v="-"/>
    <n v="0"/>
    <n v="-11.6"/>
    <s v="16"/>
    <n v="-1.8560000000000001"/>
    <n v="0"/>
    <s v="-"/>
    <n v="0"/>
    <n v="0"/>
    <s v="-"/>
    <n v="0"/>
  </r>
  <r>
    <s v="806"/>
    <x v="11"/>
    <x v="1"/>
    <s v="004"/>
    <s v="Z1F0017963"/>
    <s v="0726-0726"/>
    <s v="FC"/>
    <s v="00029812-00029855"/>
    <s v=""/>
    <s v=""/>
    <s v=""/>
    <s v=""/>
    <n v="0"/>
    <s v=""/>
    <s v="VENTAS NO CONTRIBUYENTES"/>
    <s v=""/>
    <n v="3295.5088739999992"/>
    <n v="0"/>
    <n v="2190.1034999999997"/>
    <n v="0"/>
    <s v="-"/>
    <n v="0"/>
    <n v="952.93565000000001"/>
    <s v="16"/>
    <n v="152.46972399999999"/>
    <n v="0"/>
    <s v="-"/>
    <n v="0"/>
    <n v="0"/>
    <s v="-"/>
    <n v="0"/>
  </r>
  <r>
    <s v="807"/>
    <x v="11"/>
    <x v="0"/>
    <s v="004"/>
    <s v="Z1B8050937"/>
    <s v="0093"/>
    <s v="FC"/>
    <s v="00008539-00008559"/>
    <s v=""/>
    <s v=""/>
    <s v=""/>
    <s v=""/>
    <n v="0"/>
    <s v=""/>
    <s v="VENTAS NO CONTRIBUYENTES"/>
    <s v=""/>
    <n v="1509.1011000000001"/>
    <n v="0"/>
    <n v="1288.9119000000001"/>
    <n v="0"/>
    <s v="-"/>
    <n v="0"/>
    <n v="189.81829999999999"/>
    <s v="-"/>
    <n v="30.370899999999999"/>
    <n v="0"/>
    <s v="-"/>
    <n v="0"/>
    <n v="0"/>
    <s v="-"/>
    <n v="0"/>
  </r>
  <r>
    <s v="808"/>
    <x v="11"/>
    <x v="0"/>
    <s v="004"/>
    <s v="Z1B8050937"/>
    <s v="0093"/>
    <s v="FC"/>
    <s v="00008560"/>
    <s v=""/>
    <s v=""/>
    <s v=""/>
    <s v=""/>
    <n v="0"/>
    <s v=""/>
    <s v="INVERSIONES LA CABAÑA"/>
    <s v="V412815105"/>
    <n v="88.879649999999998"/>
    <n v="0"/>
    <n v="88.879649999999998"/>
    <n v="0"/>
    <s v="-"/>
    <n v="0"/>
    <n v="0"/>
    <s v="-"/>
    <n v="0"/>
    <n v="0"/>
    <s v="-"/>
    <n v="0"/>
    <n v="0"/>
    <s v="-"/>
    <n v="0"/>
  </r>
  <r>
    <s v="809"/>
    <x v="11"/>
    <x v="0"/>
    <s v="004"/>
    <s v="Z1B8050937"/>
    <s v="0093"/>
    <s v="FC"/>
    <s v="00008561-00008663"/>
    <s v=""/>
    <s v=""/>
    <s v=""/>
    <s v=""/>
    <n v="0"/>
    <s v=""/>
    <s v="VENTAS NO CONTRIBUYENTES"/>
    <s v=""/>
    <n v="6061.8047859999988"/>
    <n v="0"/>
    <n v="4423.2123999999985"/>
    <n v="0"/>
    <s v="-"/>
    <n v="0"/>
    <n v="1412.5798499999999"/>
    <s v="16"/>
    <n v="226.01253600000004"/>
    <n v="0"/>
    <s v="-"/>
    <n v="0"/>
    <n v="0"/>
    <s v="-"/>
    <n v="0"/>
  </r>
  <r>
    <s v="810"/>
    <x v="11"/>
    <x v="3"/>
    <s v="004"/>
    <s v="Z1B8050578"/>
    <s v="1961-1961"/>
    <s v="FC"/>
    <s v="00174053-00174129"/>
    <s v=""/>
    <s v=""/>
    <s v=""/>
    <s v=""/>
    <n v="0"/>
    <s v=""/>
    <s v="VENTAS NO CONTRIBUYENTES"/>
    <s v=""/>
    <n v="1706.20355"/>
    <n v="0"/>
    <n v="1441.0794999999998"/>
    <n v="0"/>
    <s v="-"/>
    <n v="0"/>
    <n v="228.55525"/>
    <s v="16"/>
    <n v="36.568800000000003"/>
    <n v="0"/>
    <s v="-"/>
    <n v="0"/>
    <n v="0"/>
    <s v="-"/>
    <n v="0"/>
  </r>
  <r>
    <s v="811"/>
    <x v="11"/>
    <x v="3"/>
    <s v="004"/>
    <s v="Z1B8050578"/>
    <s v="1961"/>
    <s v="NC"/>
    <s v=""/>
    <s v="00000088"/>
    <s v=""/>
    <s v="00174112"/>
    <s v="13/2/2022"/>
    <n v="26.08"/>
    <s v="VEN"/>
    <s v="MARIA ROJAS"/>
    <s v="V10263134 "/>
    <n v="-6.48"/>
    <n v="0"/>
    <n v="-6.48"/>
    <n v="0"/>
    <s v="-"/>
    <n v="0"/>
    <n v="0"/>
    <s v="-"/>
    <n v="0"/>
    <n v="0"/>
    <s v="-"/>
    <n v="0"/>
    <n v="0"/>
    <s v="-"/>
    <n v="0"/>
  </r>
  <r>
    <s v="812"/>
    <x v="11"/>
    <x v="1"/>
    <s v="005"/>
    <s v="Z1F0017998"/>
    <s v="0716-0717"/>
    <s v="FC"/>
    <s v="00034441-00034483"/>
    <s v=""/>
    <s v=""/>
    <s v=""/>
    <s v=""/>
    <n v="0"/>
    <s v=""/>
    <s v="VENTAS NO CONTRIBUYENTES"/>
    <s v=""/>
    <n v="2644.8388479999999"/>
    <n v="0"/>
    <n v="2080.7609500000003"/>
    <n v="0"/>
    <s v="-"/>
    <n v="0"/>
    <n v="486.2740500000001"/>
    <s v="-"/>
    <n v="77.803848000000002"/>
    <n v="0"/>
    <s v="-"/>
    <n v="0"/>
    <n v="0"/>
    <s v="-"/>
    <n v="0"/>
  </r>
  <r>
    <s v="813"/>
    <x v="11"/>
    <x v="0"/>
    <s v="005"/>
    <s v="Z1B8050363"/>
    <s v="0236"/>
    <s v="FC"/>
    <s v="00025492-00025547"/>
    <s v=""/>
    <s v=""/>
    <s v=""/>
    <s v=""/>
    <n v="0"/>
    <s v=""/>
    <s v="VENTAS NO CONTRIBUYENTES"/>
    <s v=""/>
    <n v="5591.3076200000023"/>
    <n v="0"/>
    <n v="4070.1750500000016"/>
    <n v="0"/>
    <s v="-"/>
    <n v="0"/>
    <n v="1311.32125"/>
    <s v="-"/>
    <n v="209.81132000000002"/>
    <n v="0"/>
    <s v="-"/>
    <n v="0"/>
    <n v="0"/>
    <s v="-"/>
    <n v="0"/>
  </r>
  <r>
    <s v="814"/>
    <x v="11"/>
    <x v="0"/>
    <s v="005"/>
    <s v="Z1B8050363"/>
    <s v="0236"/>
    <s v="FC"/>
    <s v="00025548"/>
    <s v=""/>
    <s v=""/>
    <s v=""/>
    <s v=""/>
    <n v="0"/>
    <s v=""/>
    <s v="INVERSIONES8266"/>
    <s v="J406866148"/>
    <n v="90.218000000000004"/>
    <n v="0"/>
    <n v="45.349200000000003"/>
    <n v="38.68"/>
    <s v="16"/>
    <n v="6.1887999999999996"/>
    <n v="0"/>
    <s v="-"/>
    <n v="0"/>
    <n v="0"/>
    <s v="-"/>
    <n v="0"/>
    <n v="0"/>
    <s v="-"/>
    <n v="0"/>
  </r>
  <r>
    <s v="815"/>
    <x v="11"/>
    <x v="0"/>
    <s v="005"/>
    <s v="Z1B8050363"/>
    <s v="0236"/>
    <s v="FC"/>
    <s v="00025549-00025583"/>
    <s v=""/>
    <s v=""/>
    <s v=""/>
    <s v=""/>
    <n v="0"/>
    <s v=""/>
    <s v="VENTAS NO CONTRIBUYENTES"/>
    <s v=""/>
    <n v="2482.6199659999997"/>
    <n v="0"/>
    <n v="1846.2683999999997"/>
    <n v="0"/>
    <s v="-"/>
    <n v="0"/>
    <n v="548.57894999999985"/>
    <s v="-"/>
    <n v="87.772616000000014"/>
    <n v="0"/>
    <s v="-"/>
    <n v="0"/>
    <n v="0"/>
    <s v="-"/>
    <n v="0"/>
  </r>
  <r>
    <s v="816"/>
    <x v="11"/>
    <x v="1"/>
    <s v="006"/>
    <s v="Z1F0017787"/>
    <s v="0688-0688"/>
    <s v="FC"/>
    <s v="00019610-00019649"/>
    <s v=""/>
    <s v=""/>
    <s v=""/>
    <s v=""/>
    <n v="0"/>
    <s v=""/>
    <s v="VENTAS NO CONTRIBUYENTES"/>
    <s v=""/>
    <n v="1775.0364580000005"/>
    <n v="0"/>
    <n v="1147.3052500000003"/>
    <n v="0"/>
    <s v="-"/>
    <n v="0"/>
    <n v="541.14760000000001"/>
    <s v="16"/>
    <n v="86.583607999999984"/>
    <n v="0"/>
    <s v="-"/>
    <n v="0"/>
    <n v="0"/>
    <s v="-"/>
    <n v="0"/>
  </r>
  <r>
    <s v="817"/>
    <x v="11"/>
    <x v="0"/>
    <s v="006"/>
    <s v="Z1B8044815"/>
    <s v="0129"/>
    <s v="FC"/>
    <s v="00010856-00010981"/>
    <s v=""/>
    <s v=""/>
    <s v=""/>
    <s v=""/>
    <n v="0"/>
    <s v=""/>
    <s v="VENTAS NO CONTRIBUYENTES"/>
    <s v=""/>
    <n v="9518.6868099999992"/>
    <n v="0"/>
    <n v="6946.2023499999987"/>
    <n v="0"/>
    <s v="-"/>
    <n v="0"/>
    <n v="2217.6588999999994"/>
    <s v="16"/>
    <n v="354.82555999999994"/>
    <n v="0"/>
    <s v="-"/>
    <n v="0"/>
    <n v="0"/>
    <s v="-"/>
    <n v="0"/>
  </r>
  <r>
    <s v="818"/>
    <x v="11"/>
    <x v="0"/>
    <s v="006"/>
    <s v="Z1B8044815"/>
    <s v="0129"/>
    <s v="NC"/>
    <s v=""/>
    <s v="00000026"/>
    <s v=""/>
    <s v="00010915"/>
    <s v="13/2/2022"/>
    <n v="70.91"/>
    <s v="VEN"/>
    <s v="YURIS LUGO"/>
    <s v="V22666112"/>
    <n v="-54.054250000000003"/>
    <n v="0"/>
    <n v="-54.054250000000003"/>
    <n v="0"/>
    <s v="-"/>
    <n v="0"/>
    <n v="0"/>
    <s v="-"/>
    <n v="0"/>
    <n v="0"/>
    <s v="-"/>
    <n v="0"/>
    <n v="0"/>
    <s v="-"/>
    <n v="0"/>
  </r>
  <r>
    <s v="819"/>
    <x v="11"/>
    <x v="0"/>
    <s v="007"/>
    <s v="Z1B8050013"/>
    <s v="0165"/>
    <s v="FC"/>
    <s v="00012489-00012528"/>
    <s v=""/>
    <s v=""/>
    <s v=""/>
    <s v=""/>
    <n v="0"/>
    <s v=""/>
    <s v="VENTAS NO CONTRIBUYENTES"/>
    <s v=""/>
    <n v="3775.7288519999997"/>
    <n v="0"/>
    <n v="2999.7932000000005"/>
    <n v="0"/>
    <s v="-"/>
    <n v="0"/>
    <n v="668.91010000000006"/>
    <s v="-"/>
    <n v="107.025552"/>
    <n v="0"/>
    <s v="-"/>
    <n v="0"/>
    <n v="0"/>
    <s v="-"/>
    <n v="0"/>
  </r>
  <r>
    <s v="820"/>
    <x v="11"/>
    <x v="0"/>
    <s v="007"/>
    <s v="Z1B8050013"/>
    <s v="0165"/>
    <s v="FC"/>
    <s v="00012529"/>
    <s v=""/>
    <s v=""/>
    <s v=""/>
    <s v=""/>
    <n v="0"/>
    <s v=""/>
    <s v="COMERCIALIZADORA LA ESPETADA C.A"/>
    <s v="J-50040717-3"/>
    <n v="123.41905"/>
    <n v="0"/>
    <n v="100.54385000000001"/>
    <n v="19.72"/>
    <s v="16"/>
    <n v="3.1551999999999998"/>
    <n v="0"/>
    <s v="-"/>
    <n v="0"/>
    <n v="0"/>
    <s v="-"/>
    <n v="0"/>
    <n v="0"/>
    <s v="-"/>
    <n v="0"/>
  </r>
  <r>
    <s v="821"/>
    <x v="11"/>
    <x v="0"/>
    <s v="007"/>
    <s v="Z1B8050013"/>
    <s v="0165"/>
    <s v="FC"/>
    <s v="00012530-00012593"/>
    <s v=""/>
    <s v=""/>
    <s v=""/>
    <s v=""/>
    <n v="0"/>
    <s v=""/>
    <s v="VENTAS NO CONTRIBUYENTES"/>
    <s v=""/>
    <n v="7353.8554640000002"/>
    <n v="0"/>
    <n v="5502.4946499999905"/>
    <n v="0"/>
    <s v="-"/>
    <n v="0"/>
    <n v="1596.0006500000004"/>
    <s v="16"/>
    <n v="255.36016400000008"/>
    <n v="0"/>
    <s v="-"/>
    <n v="0"/>
    <n v="0"/>
    <s v="-"/>
    <n v="0"/>
  </r>
  <r>
    <s v="822"/>
    <x v="11"/>
    <x v="1"/>
    <s v="008"/>
    <s v="Z1F0017970"/>
    <s v="0348-0348"/>
    <s v="FC"/>
    <s v="00004502-00004509"/>
    <s v=""/>
    <s v=""/>
    <s v=""/>
    <s v=""/>
    <n v="0"/>
    <s v=""/>
    <s v="VENTAS NO CONTRIBUYENTES"/>
    <s v=""/>
    <n v="130.58000000000001"/>
    <n v="0"/>
    <n v="30.239999999999995"/>
    <n v="0"/>
    <s v="-"/>
    <n v="0"/>
    <n v="86.5"/>
    <s v="16"/>
    <n v="13.840000000000002"/>
    <n v="0"/>
    <s v="-"/>
    <n v="0"/>
    <n v="0"/>
    <s v="-"/>
    <n v="0"/>
  </r>
  <r>
    <s v="823"/>
    <x v="11"/>
    <x v="0"/>
    <s v="008"/>
    <s v="Z1B8050003"/>
    <s v="0099"/>
    <s v="FC"/>
    <s v="00006811-00006830"/>
    <s v=""/>
    <s v=""/>
    <s v=""/>
    <s v=""/>
    <n v="0"/>
    <s v=""/>
    <s v="VENTAS NO CONTRIBUYENTES"/>
    <s v=""/>
    <n v="1500.8133500000001"/>
    <n v="0"/>
    <n v="1078.1968500000003"/>
    <n v="0"/>
    <s v="-"/>
    <n v="0"/>
    <n v="364.32450000000006"/>
    <s v="-"/>
    <n v="58.292000000000002"/>
    <n v="0"/>
    <s v="-"/>
    <n v="0"/>
    <n v="0"/>
    <s v="-"/>
    <n v="0"/>
  </r>
  <r>
    <s v="824"/>
    <x v="11"/>
    <x v="0"/>
    <s v="008"/>
    <s v="Z1B8050003"/>
    <s v="0099"/>
    <s v="FC"/>
    <s v="00006831"/>
    <s v=""/>
    <s v=""/>
    <s v=""/>
    <s v=""/>
    <n v="0"/>
    <s v=""/>
    <s v="MULTIVERSO SOFPAC C.A."/>
    <s v="J-41100734-0"/>
    <n v="345.78649999999999"/>
    <n v="0"/>
    <n v="300.9873"/>
    <n v="38.619999999999997"/>
    <s v="16"/>
    <n v="6.1791999999999998"/>
    <n v="0"/>
    <s v="-"/>
    <n v="0"/>
    <n v="0"/>
    <s v="-"/>
    <n v="0"/>
    <n v="0"/>
    <s v="-"/>
    <n v="0"/>
  </r>
  <r>
    <s v="825"/>
    <x v="11"/>
    <x v="0"/>
    <s v="008"/>
    <s v="Z1B8050003"/>
    <s v="0099"/>
    <s v="FC"/>
    <s v="00006832"/>
    <s v=""/>
    <s v=""/>
    <s v=""/>
    <s v=""/>
    <n v="0"/>
    <s v=""/>
    <s v="MULTIVERSO SOFPAC C.A."/>
    <s v="J-41100734-0"/>
    <n v="116.66095"/>
    <n v="0"/>
    <n v="95.247350000000012"/>
    <n v="18.46"/>
    <s v="16"/>
    <n v="2.9535999999999998"/>
    <n v="0"/>
    <s v="-"/>
    <n v="0"/>
    <n v="0"/>
    <s v="-"/>
    <n v="0"/>
    <n v="0"/>
    <s v="-"/>
    <n v="0"/>
  </r>
  <r>
    <s v="826"/>
    <x v="11"/>
    <x v="0"/>
    <s v="008"/>
    <s v="Z1B8050003"/>
    <s v="0099"/>
    <s v="FC"/>
    <s v="00006833-00006841"/>
    <s v=""/>
    <s v=""/>
    <s v=""/>
    <s v=""/>
    <n v="0"/>
    <s v=""/>
    <s v="VENTAS NO CONTRIBUYENTES"/>
    <s v=""/>
    <n v="618.99760000000003"/>
    <n v="0"/>
    <n v="332.67450000000008"/>
    <n v="0"/>
    <s v="-"/>
    <n v="0"/>
    <n v="246.83029999999999"/>
    <s v="16"/>
    <n v="39.492800000000003"/>
    <n v="0"/>
    <s v="-"/>
    <n v="0"/>
    <n v="0"/>
    <s v="-"/>
    <n v="0"/>
  </r>
  <r>
    <s v="827"/>
    <x v="11"/>
    <x v="0"/>
    <s v="008"/>
    <s v="Z1B8050003"/>
    <s v="0099"/>
    <s v="FC"/>
    <s v="00006842"/>
    <s v=""/>
    <s v=""/>
    <s v=""/>
    <s v=""/>
    <n v="0"/>
    <s v=""/>
    <s v="OH SI SALUD C.A."/>
    <s v="J-411514403"/>
    <n v="411.64890000000003"/>
    <n v="0"/>
    <n v="291.99355000000003"/>
    <n v="103.15115"/>
    <s v="16"/>
    <n v="16.504200000000001"/>
    <n v="0"/>
    <s v="-"/>
    <n v="0"/>
    <n v="0"/>
    <s v="-"/>
    <n v="0"/>
    <n v="0"/>
    <s v="-"/>
    <n v="0"/>
  </r>
  <r>
    <s v="828"/>
    <x v="11"/>
    <x v="0"/>
    <s v="008"/>
    <s v="Z1B8050003"/>
    <s v="0099"/>
    <s v="FC"/>
    <s v="00006843-00006902"/>
    <s v=""/>
    <s v=""/>
    <s v=""/>
    <s v=""/>
    <n v="0"/>
    <s v=""/>
    <s v="VENTAS NO CONTRIBUYENTES"/>
    <s v=""/>
    <n v="5340.2575580000002"/>
    <n v="0"/>
    <n v="3689.6391999999992"/>
    <n v="0"/>
    <s v="-"/>
    <n v="0"/>
    <n v="1422.9470500000002"/>
    <s v="16"/>
    <n v="227.67130799999998"/>
    <n v="0"/>
    <s v="-"/>
    <n v="0"/>
    <n v="0"/>
    <s v="-"/>
    <n v="0"/>
  </r>
  <r>
    <s v="829"/>
    <x v="11"/>
    <x v="0"/>
    <s v="009"/>
    <s v="Z1B8014458"/>
    <s v="0126"/>
    <s v="FC"/>
    <s v="00006908-00006965"/>
    <s v=""/>
    <s v=""/>
    <s v=""/>
    <s v=""/>
    <n v="0"/>
    <s v=""/>
    <s v="VENTAS NO CONTRIBUYENTES"/>
    <s v=""/>
    <n v="4695.8718880000006"/>
    <n v="0"/>
    <n v="3255.5041500000002"/>
    <n v="0"/>
    <s v="-"/>
    <n v="0"/>
    <n v="1046.4980499999999"/>
    <s v="16"/>
    <n v="167.43968799999999"/>
    <n v="0"/>
    <s v="-"/>
    <n v="0"/>
    <n v="209.66"/>
    <s v="-"/>
    <n v="16.77"/>
  </r>
  <r>
    <s v="830"/>
    <x v="11"/>
    <x v="0"/>
    <s v="009"/>
    <s v="Z1B8014458"/>
    <s v="0126"/>
    <s v="FC"/>
    <s v="00006966"/>
    <s v=""/>
    <s v=""/>
    <s v=""/>
    <s v=""/>
    <n v="0"/>
    <s v=""/>
    <s v="GRUPO CORPORATIVO MANUBER C.A"/>
    <s v="J409821315"/>
    <n v="21.823350000000001"/>
    <n v="0"/>
    <n v="21.823350000000001"/>
    <n v="0"/>
    <s v="-"/>
    <n v="0"/>
    <n v="0"/>
    <s v="-"/>
    <n v="0"/>
    <n v="0"/>
    <s v="-"/>
    <n v="0"/>
    <n v="0"/>
    <s v="-"/>
    <n v="0"/>
  </r>
  <r>
    <s v="831"/>
    <x v="11"/>
    <x v="0"/>
    <s v="009"/>
    <s v="Z1B8014458"/>
    <s v="0126"/>
    <s v="FC"/>
    <s v="00006967-00007002"/>
    <s v=""/>
    <s v=""/>
    <s v=""/>
    <s v=""/>
    <n v="0"/>
    <s v=""/>
    <s v="VENTAS NO CONTRIBUYENTES"/>
    <s v=""/>
    <n v="1535.8704380000001"/>
    <n v="0"/>
    <n v="1153.1437500000009"/>
    <n v="0"/>
    <s v="-"/>
    <n v="0"/>
    <n v="329.93680000000001"/>
    <s v="16"/>
    <n v="52.789887999999998"/>
    <n v="0"/>
    <s v="-"/>
    <n v="0"/>
    <n v="0"/>
    <s v="-"/>
    <n v="0"/>
  </r>
  <r>
    <s v="832"/>
    <x v="11"/>
    <x v="0"/>
    <s v="010"/>
    <s v="Z1F0000341"/>
    <s v="1613"/>
    <s v="FC"/>
    <s v="92716-92795"/>
    <s v=""/>
    <s v=""/>
    <s v=""/>
    <s v=""/>
    <n v="0"/>
    <s v=""/>
    <s v="VENTAS NO CONTRIBUYENTES"/>
    <s v=""/>
    <n v="7062.8301279999996"/>
    <n v="0"/>
    <n v="5096.9679999999989"/>
    <n v="0"/>
    <s v="-"/>
    <n v="0"/>
    <n v="1694.7087000000004"/>
    <s v="-"/>
    <n v="271.15342799999991"/>
    <n v="0"/>
    <s v="-"/>
    <n v="0"/>
    <n v="0"/>
    <s v="-"/>
    <n v="0"/>
  </r>
  <r>
    <s v="833"/>
    <x v="11"/>
    <x v="0"/>
    <s v="011"/>
    <s v="Z1F0004616"/>
    <s v="1051-1051"/>
    <s v="FC"/>
    <s v="00143934-00144022"/>
    <s v=""/>
    <s v=""/>
    <s v=""/>
    <s v=""/>
    <n v="0"/>
    <s v=""/>
    <s v="VENTAS NO CONTRIBUYENTES"/>
    <s v=""/>
    <n v="1547.4752000000003"/>
    <n v="0"/>
    <n v="1413.9200999999998"/>
    <n v="0"/>
    <s v="-"/>
    <n v="0"/>
    <n v="115.13369999999998"/>
    <s v="16"/>
    <n v="18.421400000000002"/>
    <n v="0"/>
    <s v="-"/>
    <n v="0"/>
    <n v="0"/>
    <s v="-"/>
    <n v="0"/>
  </r>
  <r>
    <s v="834"/>
    <x v="11"/>
    <x v="0"/>
    <s v="011"/>
    <s v="Z1F0004616"/>
    <s v="1051"/>
    <s v="FC"/>
    <s v="00144023"/>
    <s v=""/>
    <s v=""/>
    <s v=""/>
    <s v=""/>
    <n v="0"/>
    <s v=""/>
    <s v="EDUARDO MENA"/>
    <s v="V680052515 "/>
    <n v="51.210900000000002"/>
    <n v="0"/>
    <n v="39.021099999999997"/>
    <n v="10.5084"/>
    <s v="16"/>
    <n v="1.6814"/>
    <n v="0"/>
    <s v="-"/>
    <n v="0"/>
    <n v="0"/>
    <s v="-"/>
    <n v="0"/>
    <n v="0"/>
    <s v="-"/>
    <n v="0"/>
  </r>
  <r>
    <s v="835"/>
    <x v="11"/>
    <x v="0"/>
    <s v="011"/>
    <s v="Z1F0004616"/>
    <s v="1051-1051"/>
    <s v="FC"/>
    <s v="00144024-00144080"/>
    <s v=""/>
    <s v=""/>
    <s v=""/>
    <s v=""/>
    <n v="0"/>
    <s v=""/>
    <s v="VENTAS NO CONTRIBUYENTES"/>
    <s v=""/>
    <n v="1014.3615000000002"/>
    <n v="0"/>
    <n v="793.12075000000004"/>
    <n v="0"/>
    <s v="-"/>
    <n v="0"/>
    <n v="190.72485"/>
    <s v="16"/>
    <n v="30.515900000000002"/>
    <n v="0"/>
    <s v="-"/>
    <n v="0"/>
    <n v="0"/>
    <s v="-"/>
    <n v="0"/>
  </r>
  <r>
    <s v="836"/>
    <x v="11"/>
    <x v="0"/>
    <s v="012"/>
    <s v="Z1F00002472"/>
    <s v="0288"/>
    <s v="FC"/>
    <s v="00040730-00040731"/>
    <s v=""/>
    <s v=""/>
    <s v=""/>
    <s v=""/>
    <n v="0"/>
    <s v=""/>
    <s v="VENTAS NO CONTRIBUYENTES"/>
    <s v=""/>
    <n v="70.179599999999994"/>
    <n v="0"/>
    <n v="0.21999999999999886"/>
    <n v="0"/>
    <s v="-"/>
    <n v="0"/>
    <n v="60.31"/>
    <s v="16"/>
    <n v="9.6495999999999995"/>
    <n v="0"/>
    <s v="-"/>
    <n v="0"/>
    <n v="0"/>
    <s v="-"/>
    <n v="0"/>
  </r>
  <r>
    <s v="837"/>
    <x v="11"/>
    <x v="0"/>
    <s v="012"/>
    <s v="Z1F00002472"/>
    <s v="0288"/>
    <s v="FC"/>
    <s v="00040732-00040737"/>
    <s v=""/>
    <s v=""/>
    <s v=""/>
    <s v=""/>
    <n v="0"/>
    <s v=""/>
    <s v="VENTAS NO CONTRIBUYENTES"/>
    <s v=""/>
    <n v="111.5048"/>
    <n v="0"/>
    <n v="63.84040000000001"/>
    <n v="0"/>
    <s v="-"/>
    <n v="0"/>
    <n v="41.089999999999996"/>
    <s v="-"/>
    <n v="6.5744000000000007"/>
    <n v="0"/>
    <s v="-"/>
    <n v="0"/>
    <n v="0"/>
    <s v="-"/>
    <n v="0"/>
  </r>
  <r>
    <s v="838"/>
    <x v="11"/>
    <x v="0"/>
    <s v="012"/>
    <s v="Z1F00002472"/>
    <s v="0288"/>
    <s v="FC"/>
    <s v="00040738-00040749"/>
    <s v=""/>
    <s v=""/>
    <s v=""/>
    <s v=""/>
    <n v="0"/>
    <s v=""/>
    <s v="VENTAS NO CONTRIBUYENTES"/>
    <s v=""/>
    <n v="187.69930000000002"/>
    <n v="0"/>
    <n v="47.130499999999998"/>
    <n v="0"/>
    <s v="-"/>
    <n v="0"/>
    <n v="121.18000000000002"/>
    <s v="16"/>
    <n v="19.388800000000003"/>
    <n v="0"/>
    <s v="-"/>
    <n v="0"/>
    <n v="0"/>
    <s v="-"/>
    <n v="0"/>
  </r>
  <r>
    <s v="839"/>
    <x v="11"/>
    <x v="0"/>
    <s v="012"/>
    <s v="Z1F00002472"/>
    <s v="0288"/>
    <s v="FC"/>
    <s v="00040750-00040752"/>
    <s v=""/>
    <s v=""/>
    <s v=""/>
    <s v=""/>
    <n v="0"/>
    <s v=""/>
    <s v="VENTAS NO CONTRIBUYENTES"/>
    <s v=""/>
    <n v="87.414249999999996"/>
    <n v="0"/>
    <n v="71.99785"/>
    <n v="0"/>
    <s v="-"/>
    <n v="0"/>
    <n v="13.29"/>
    <s v="16"/>
    <n v="2.1263999999999998"/>
    <n v="0"/>
    <s v="-"/>
    <n v="0"/>
    <n v="0"/>
    <s v="-"/>
    <n v="0"/>
  </r>
  <r>
    <s v="840"/>
    <x v="11"/>
    <x v="0"/>
    <s v="012"/>
    <s v="Z1F00002472"/>
    <s v="0288"/>
    <s v="FC"/>
    <s v="00040753"/>
    <s v=""/>
    <s v=""/>
    <s v=""/>
    <s v=""/>
    <n v="0"/>
    <s v=""/>
    <s v="VLADIMIR A"/>
    <s v="V17980132"/>
    <n v="33.117600000000003"/>
    <n v="0"/>
    <n v="0.21999999999999886"/>
    <n v="0"/>
    <s v="-"/>
    <n v="0"/>
    <n v="28.36"/>
    <s v="16"/>
    <n v="4.5376000000000003"/>
    <n v="0"/>
    <s v="-"/>
    <n v="0"/>
    <n v="0"/>
    <s v="-"/>
    <n v="0"/>
  </r>
  <r>
    <s v="841"/>
    <x v="11"/>
    <x v="0"/>
    <s v="012"/>
    <s v="Z1F00002472"/>
    <s v="0288"/>
    <s v="FC"/>
    <s v="00040754-00040759"/>
    <s v=""/>
    <s v=""/>
    <s v=""/>
    <s v=""/>
    <n v="0"/>
    <s v=""/>
    <s v="VENTAS NO CONTRIBUYENTES"/>
    <s v=""/>
    <n v="184.15200000000002"/>
    <n v="0"/>
    <n v="126.732"/>
    <n v="0"/>
    <s v="-"/>
    <n v="0"/>
    <n v="49.5"/>
    <s v="16"/>
    <n v="7.92"/>
    <n v="0"/>
    <s v="-"/>
    <n v="0"/>
    <n v="0"/>
    <s v="-"/>
    <n v="0"/>
  </r>
  <r>
    <s v="842"/>
    <x v="11"/>
    <x v="0"/>
    <s v="012"/>
    <s v="Z1F00002472"/>
    <s v="0288"/>
    <s v="FC"/>
    <s v="00040760-00040761"/>
    <s v=""/>
    <s v=""/>
    <s v=""/>
    <s v=""/>
    <n v="0"/>
    <s v=""/>
    <s v="VENTAS NO CONTRIBUYENTES"/>
    <s v=""/>
    <n v="1.24"/>
    <n v="0"/>
    <n v="1.24"/>
    <n v="0"/>
    <s v="-"/>
    <n v="0"/>
    <n v="0"/>
    <s v="-"/>
    <n v="0"/>
    <n v="0"/>
    <s v="-"/>
    <n v="0"/>
    <n v="0"/>
    <s v="-"/>
    <n v="0"/>
  </r>
  <r>
    <s v="843"/>
    <x v="11"/>
    <x v="0"/>
    <s v="014"/>
    <s v="Z1F0000338"/>
    <s v="1805-1805"/>
    <s v="FC"/>
    <s v="81896-81976"/>
    <s v=""/>
    <s v=""/>
    <s v=""/>
    <s v=""/>
    <n v="0"/>
    <s v=""/>
    <s v="VENTAS NO CONTRIBUYENTES"/>
    <s v=""/>
    <n v="3084.8186300000007"/>
    <n v="0"/>
    <n v="2480.0679999999998"/>
    <n v="0"/>
    <s v="-"/>
    <n v="0"/>
    <n v="521.33675000000005"/>
    <s v="16"/>
    <n v="83.413879999999992"/>
    <n v="0"/>
    <s v="-"/>
    <n v="0"/>
    <n v="0"/>
    <s v="-"/>
    <n v="0"/>
  </r>
  <r>
    <s v="844"/>
    <x v="11"/>
    <x v="0"/>
    <s v="015"/>
    <s v="Z1B8050356"/>
    <s v="1972"/>
    <s v="FC"/>
    <s v="00099379-00099407"/>
    <s v=""/>
    <s v=""/>
    <s v=""/>
    <s v=""/>
    <n v="0"/>
    <s v=""/>
    <s v="VENTAS NO CONTRIBUYENTES"/>
    <s v=""/>
    <n v="2068.9169859999997"/>
    <n v="0"/>
    <n v="1415.6415500000003"/>
    <n v="0"/>
    <s v="-"/>
    <n v="0"/>
    <n v="563.16849999999999"/>
    <s v="-"/>
    <n v="90.10693599999999"/>
    <n v="0"/>
    <s v="-"/>
    <n v="0"/>
    <n v="0"/>
    <s v="-"/>
    <n v="0"/>
  </r>
  <r>
    <s v="845"/>
    <x v="12"/>
    <x v="1"/>
    <s v="001"/>
    <s v="Z1F0017854"/>
    <s v="0732-0732"/>
    <s v="FC"/>
    <s v="00046664-00046679"/>
    <s v=""/>
    <s v=""/>
    <s v=""/>
    <s v=""/>
    <n v="0"/>
    <s v=""/>
    <s v="VENTAS NO CONTRIBUYENTES"/>
    <s v=""/>
    <n v="1001.7993"/>
    <n v="0"/>
    <n v="665.31809999999996"/>
    <n v="0"/>
    <s v="-"/>
    <n v="0"/>
    <n v="290.07"/>
    <s v="-"/>
    <n v="46.411199999999994"/>
    <n v="0"/>
    <s v="-"/>
    <n v="0"/>
    <n v="0"/>
    <s v="-"/>
    <n v="0"/>
  </r>
  <r>
    <s v="846"/>
    <x v="12"/>
    <x v="1"/>
    <s v="001"/>
    <s v="Z1F0017854"/>
    <s v="0732"/>
    <s v="FC"/>
    <s v="00046680"/>
    <s v=""/>
    <s v=""/>
    <s v=""/>
    <s v=""/>
    <n v="0"/>
    <s v=""/>
    <s v="FRANCISCO DORTA A SUCESORES"/>
    <s v="J000752583"/>
    <n v="895.62919999999997"/>
    <n v="0"/>
    <n v="709.89"/>
    <n v="160.12"/>
    <s v="16"/>
    <n v="25.619199999999999"/>
    <n v="0"/>
    <s v="-"/>
    <n v="0"/>
    <n v="0"/>
    <s v="-"/>
    <n v="0"/>
    <n v="0"/>
    <s v="-"/>
    <n v="0"/>
  </r>
  <r>
    <s v="847"/>
    <x v="12"/>
    <x v="1"/>
    <s v="001"/>
    <s v="Z1F0017854"/>
    <s v="0732-0732"/>
    <s v="FC"/>
    <s v="00046681-00046732"/>
    <s v=""/>
    <s v=""/>
    <s v=""/>
    <s v=""/>
    <n v="0"/>
    <s v=""/>
    <s v="VENTAS NO CONTRIBUYENTES"/>
    <s v=""/>
    <n v="1526.5671239999997"/>
    <n v="0"/>
    <n v="1073.02145"/>
    <n v="0"/>
    <s v="-"/>
    <n v="0"/>
    <n v="390.98764999999997"/>
    <s v="16"/>
    <n v="62.558024000000017"/>
    <n v="0"/>
    <s v="-"/>
    <n v="0"/>
    <n v="0"/>
    <s v="-"/>
    <n v="0"/>
  </r>
  <r>
    <s v="848"/>
    <x v="12"/>
    <x v="2"/>
    <s v="001"/>
    <s v="Z7C7008321"/>
    <s v="0162-0162"/>
    <s v="FC"/>
    <s v="00019564-00019629"/>
    <s v=""/>
    <s v=""/>
    <s v=""/>
    <s v=""/>
    <n v="0"/>
    <s v=""/>
    <s v="VENTAS NO CONTRIBUYENTES"/>
    <s v=""/>
    <n v="1694.2764300000001"/>
    <n v="0"/>
    <n v="1346.0334999999998"/>
    <n v="0"/>
    <s v="-"/>
    <n v="0"/>
    <n v="300.20945000000006"/>
    <s v="-"/>
    <n v="48.033480000000004"/>
    <n v="0"/>
    <s v="-"/>
    <n v="0"/>
    <n v="0"/>
    <s v="-"/>
    <n v="0"/>
  </r>
  <r>
    <s v="849"/>
    <x v="12"/>
    <x v="0"/>
    <s v="001"/>
    <s v="Z1F0000700"/>
    <s v="1816"/>
    <s v="FC"/>
    <s v="00151097-00151114"/>
    <s v=""/>
    <s v=""/>
    <s v=""/>
    <s v=""/>
    <n v="0"/>
    <s v=""/>
    <s v="VENTAS NO CONTRIBUYENTES"/>
    <s v=""/>
    <n v="729.67785000000015"/>
    <n v="0"/>
    <n v="571.37300000000005"/>
    <n v="0"/>
    <s v="-"/>
    <n v="0"/>
    <n v="136.46974999999998"/>
    <s v="-"/>
    <n v="21.835100000000001"/>
    <n v="0"/>
    <s v="-"/>
    <n v="0"/>
    <n v="0"/>
    <s v="-"/>
    <n v="0"/>
  </r>
  <r>
    <s v="850"/>
    <x v="12"/>
    <x v="0"/>
    <s v="001"/>
    <s v="Z1F0000700"/>
    <s v="1816"/>
    <s v="FC"/>
    <s v="00151115"/>
    <s v=""/>
    <s v=""/>
    <s v=""/>
    <s v=""/>
    <n v="0"/>
    <s v=""/>
    <s v="COMERCIALIZADORA LA ESPETADA C.A"/>
    <s v="J-500407173"/>
    <n v="169.75874999999999"/>
    <n v="0"/>
    <n v="97.467550000000017"/>
    <n v="62.32"/>
    <s v="16"/>
    <n v="9.9711999999999996"/>
    <n v="0"/>
    <s v="-"/>
    <n v="0"/>
    <n v="0"/>
    <s v="-"/>
    <n v="0"/>
    <n v="0"/>
    <s v="-"/>
    <n v="0"/>
  </r>
  <r>
    <s v="851"/>
    <x v="12"/>
    <x v="0"/>
    <s v="001"/>
    <s v="Z1F0000700"/>
    <s v="1816"/>
    <s v="FC"/>
    <s v="00151116-00151146"/>
    <s v=""/>
    <s v=""/>
    <s v=""/>
    <s v=""/>
    <n v="0"/>
    <s v=""/>
    <s v="VENTAS NO CONTRIBUYENTES"/>
    <s v=""/>
    <n v="1590.2082999999998"/>
    <n v="0"/>
    <n v="1160.91165"/>
    <n v="0"/>
    <s v="-"/>
    <n v="0"/>
    <n v="370.08324999999991"/>
    <s v="16"/>
    <n v="59.2134"/>
    <n v="0"/>
    <s v="-"/>
    <n v="0"/>
    <n v="0"/>
    <s v="-"/>
    <n v="0"/>
  </r>
  <r>
    <s v="852"/>
    <x v="12"/>
    <x v="0"/>
    <s v="001"/>
    <s v="Z1F0000700"/>
    <s v="1816"/>
    <s v="FC"/>
    <s v="00151147"/>
    <s v=""/>
    <s v=""/>
    <s v=""/>
    <s v=""/>
    <n v="0"/>
    <s v=""/>
    <s v="ALIMENTOS  POLAR COMERCIAL.CA"/>
    <s v="J-00041312-6"/>
    <n v="105.8"/>
    <n v="0"/>
    <n v="105.8"/>
    <n v="0"/>
    <s v="-"/>
    <n v="0"/>
    <n v="0"/>
    <s v="-"/>
    <n v="0"/>
    <n v="0"/>
    <s v="-"/>
    <n v="0"/>
    <n v="0"/>
    <s v="-"/>
    <n v="0"/>
  </r>
  <r>
    <s v="853"/>
    <x v="12"/>
    <x v="0"/>
    <s v="001"/>
    <s v="Z1F0000700"/>
    <s v="1816"/>
    <s v="FC"/>
    <s v="00151148-00151178"/>
    <s v=""/>
    <s v=""/>
    <s v=""/>
    <s v=""/>
    <n v="0"/>
    <s v=""/>
    <s v="VENTAS NO CONTRIBUYENTES"/>
    <s v=""/>
    <n v="1737.4420799999996"/>
    <n v="0"/>
    <n v="1425.7084999999997"/>
    <n v="0"/>
    <s v="-"/>
    <n v="0"/>
    <n v="268.73579999999998"/>
    <s v="16"/>
    <n v="42.997779999999999"/>
    <n v="0"/>
    <s v="-"/>
    <n v="0"/>
    <n v="0"/>
    <s v="-"/>
    <n v="0"/>
  </r>
  <r>
    <s v="854"/>
    <x v="12"/>
    <x v="0"/>
    <s v="001"/>
    <s v="Z1F0000700"/>
    <s v="1816"/>
    <s v="FC"/>
    <s v="00151179"/>
    <s v=""/>
    <s v=""/>
    <s v=""/>
    <s v=""/>
    <n v="0"/>
    <s v=""/>
    <s v="EL DUO DE LAS CARNES"/>
    <s v="J408492636"/>
    <n v="992.13230799999997"/>
    <n v="0"/>
    <n v="711.40854999999999"/>
    <n v="242.00325000000001"/>
    <s v="16"/>
    <n v="38.720508000000002"/>
    <n v="0"/>
    <s v="-"/>
    <n v="0"/>
    <n v="0"/>
    <s v="-"/>
    <n v="0"/>
    <n v="0"/>
    <s v="-"/>
    <n v="0"/>
  </r>
  <r>
    <s v="855"/>
    <x v="12"/>
    <x v="0"/>
    <s v="001"/>
    <s v="Z1F0000700"/>
    <s v="1816"/>
    <s v="FC"/>
    <s v="00151180"/>
    <s v=""/>
    <s v=""/>
    <s v=""/>
    <s v=""/>
    <n v="0"/>
    <s v=""/>
    <s v="EL DUO DE LAS CARNES"/>
    <s v="J408492636 "/>
    <n v="181.48480000000001"/>
    <n v="0"/>
    <n v="62.062799999999996"/>
    <n v="102.95"/>
    <s v="16"/>
    <n v="16.472000000000001"/>
    <n v="0"/>
    <s v="-"/>
    <n v="0"/>
    <n v="0"/>
    <s v="-"/>
    <n v="0"/>
    <n v="0"/>
    <s v="-"/>
    <n v="0"/>
  </r>
  <r>
    <s v="856"/>
    <x v="12"/>
    <x v="0"/>
    <s v="001"/>
    <s v="Z1F0000700"/>
    <s v="1816"/>
    <s v="FC"/>
    <s v="00151181-00151203"/>
    <s v=""/>
    <s v=""/>
    <s v=""/>
    <s v=""/>
    <n v="0"/>
    <s v=""/>
    <s v="VENTAS NO CONTRIBUYENTES"/>
    <s v=""/>
    <n v="1080.8245779999997"/>
    <n v="0"/>
    <n v="799.26854999999989"/>
    <n v="0"/>
    <s v="-"/>
    <n v="0"/>
    <n v="242.72069999999997"/>
    <s v="-"/>
    <n v="38.835328000000004"/>
    <n v="0"/>
    <s v="-"/>
    <n v="0"/>
    <n v="0"/>
    <s v="-"/>
    <n v="0"/>
  </r>
  <r>
    <s v="857"/>
    <x v="12"/>
    <x v="0"/>
    <s v="001"/>
    <s v="Z1B8050149"/>
    <s v="0093"/>
    <s v="FC"/>
    <s v="00002101-00002131"/>
    <s v=""/>
    <s v=""/>
    <s v=""/>
    <s v=""/>
    <n v="0"/>
    <s v=""/>
    <s v="VENTAS NO CONTRIBUYENTES"/>
    <s v=""/>
    <n v="803.85"/>
    <n v="0"/>
    <n v="803.85"/>
    <n v="0"/>
    <s v="-"/>
    <n v="0"/>
    <n v="0"/>
    <s v="-"/>
    <n v="0"/>
    <n v="0"/>
    <s v="-"/>
    <n v="0"/>
    <n v="0"/>
    <s v="-"/>
    <n v="0"/>
  </r>
  <r>
    <s v="858"/>
    <x v="12"/>
    <x v="0"/>
    <s v="001"/>
    <s v="Z700004030"/>
    <s v="0351"/>
    <s v="FC"/>
    <s v="00005376-00005475"/>
    <s v=""/>
    <s v=""/>
    <s v=""/>
    <s v=""/>
    <n v="0"/>
    <s v=""/>
    <s v="VENTAS NO CONTRIBUYENTES"/>
    <s v=""/>
    <n v="1805.7304000000001"/>
    <n v="0"/>
    <n v="1348.47"/>
    <n v="0"/>
    <s v="-"/>
    <n v="0"/>
    <n v="394.19"/>
    <s v="-"/>
    <n v="63.070399999999999"/>
    <n v="0"/>
    <s v="-"/>
    <n v="0"/>
    <n v="0"/>
    <s v="-"/>
    <n v="0"/>
  </r>
  <r>
    <s v="859"/>
    <x v="12"/>
    <x v="1"/>
    <s v="002"/>
    <s v="Z1F0017966"/>
    <s v="0727-0727"/>
    <s v="FC"/>
    <s v="00030526-00030578"/>
    <s v=""/>
    <s v=""/>
    <s v=""/>
    <s v=""/>
    <n v="0"/>
    <s v=""/>
    <s v="VENTAS NO CONTRIBUYENTES"/>
    <s v=""/>
    <n v="1648.3828059999998"/>
    <n v="0"/>
    <n v="1183.5819999999999"/>
    <n v="0"/>
    <s v="-"/>
    <n v="0"/>
    <n v="400.69035000000002"/>
    <s v="16"/>
    <n v="64.110455999999999"/>
    <n v="0"/>
    <s v="-"/>
    <n v="0"/>
    <n v="0"/>
    <s v="-"/>
    <n v="0"/>
  </r>
  <r>
    <s v="860"/>
    <x v="12"/>
    <x v="2"/>
    <s v="002"/>
    <s v="Z7C7008340"/>
    <s v="0162-0162"/>
    <s v="FC"/>
    <s v="00022544-00022613"/>
    <s v=""/>
    <s v=""/>
    <s v=""/>
    <s v=""/>
    <n v="0"/>
    <s v=""/>
    <s v="VENTAS NO CONTRIBUYENTES"/>
    <s v=""/>
    <n v="1421.514772"/>
    <n v="0"/>
    <n v="1016.5742"/>
    <n v="0"/>
    <s v="-"/>
    <n v="0"/>
    <n v="349.08670000000012"/>
    <s v="16"/>
    <n v="55.85387200000001"/>
    <n v="0"/>
    <s v="-"/>
    <n v="0"/>
    <n v="0"/>
    <s v="-"/>
    <n v="0"/>
  </r>
  <r>
    <s v="861"/>
    <x v="12"/>
    <x v="2"/>
    <s v="002"/>
    <s v="Z7C7008340"/>
    <s v="0162"/>
    <s v="FC"/>
    <s v="00022614"/>
    <s v=""/>
    <s v=""/>
    <s v=""/>
    <s v=""/>
    <n v="0"/>
    <s v=""/>
    <s v="CASA HOGAR PAZ YRENDENCION CA"/>
    <s v="J400057566"/>
    <n v="23.952000000000002"/>
    <n v="0"/>
    <n v="12.990000000000002"/>
    <n v="9.4499999999999993"/>
    <s v="16"/>
    <n v="1.512"/>
    <n v="0"/>
    <s v="-"/>
    <n v="0"/>
    <n v="0"/>
    <s v="-"/>
    <n v="0"/>
    <n v="0"/>
    <s v="-"/>
    <n v="0"/>
  </r>
  <r>
    <s v="862"/>
    <x v="12"/>
    <x v="2"/>
    <s v="002"/>
    <s v="Z7C7008340"/>
    <s v="0162-0162"/>
    <s v="FC"/>
    <s v="00022615-00022696"/>
    <s v=""/>
    <s v=""/>
    <s v=""/>
    <s v=""/>
    <n v="0"/>
    <s v=""/>
    <s v="VENTAS NO CONTRIBUYENTES"/>
    <s v=""/>
    <n v="1757.760758000001"/>
    <n v="0"/>
    <n v="1447.6680500000007"/>
    <n v="0"/>
    <s v="-"/>
    <n v="0"/>
    <n v="267.32129999999995"/>
    <s v="-"/>
    <n v="42.771408000000001"/>
    <n v="0"/>
    <s v="-"/>
    <n v="0"/>
    <n v="0"/>
    <s v="-"/>
    <n v="0"/>
  </r>
  <r>
    <s v="863"/>
    <x v="12"/>
    <x v="0"/>
    <s v="002"/>
    <s v="Z1B8050002"/>
    <s v="0154"/>
    <s v="FC"/>
    <s v="00012158-00012292"/>
    <s v=""/>
    <s v=""/>
    <s v=""/>
    <s v=""/>
    <n v="0"/>
    <s v=""/>
    <s v="VENTAS NO CONTRIBUYENTES"/>
    <s v=""/>
    <n v="6531.3156480000025"/>
    <n v="0"/>
    <n v="4813.9737499999992"/>
    <n v="0"/>
    <s v="-"/>
    <n v="0"/>
    <n v="1480.4671499999997"/>
    <s v="16"/>
    <n v="236.87474800000004"/>
    <n v="0"/>
    <s v="-"/>
    <n v="0"/>
    <n v="0"/>
    <s v="-"/>
    <n v="0"/>
  </r>
  <r>
    <s v="864"/>
    <x v="12"/>
    <x v="3"/>
    <s v="002"/>
    <s v="Z1F0008858"/>
    <s v="1181-1181"/>
    <s v="FC"/>
    <s v="00160131-00160287"/>
    <s v=""/>
    <s v=""/>
    <s v=""/>
    <s v=""/>
    <n v="0"/>
    <s v=""/>
    <s v="VENTAS NO CONTRIBUYENTES"/>
    <s v=""/>
    <n v="2584.0879500000005"/>
    <n v="0"/>
    <n v="2315.7172"/>
    <n v="0"/>
    <s v="-"/>
    <n v="0"/>
    <n v="231.35405"/>
    <s v="16"/>
    <n v="37.0167"/>
    <n v="0"/>
    <s v="-"/>
    <n v="0"/>
    <n v="0"/>
    <s v="-"/>
    <n v="0"/>
  </r>
  <r>
    <s v="865"/>
    <x v="12"/>
    <x v="1"/>
    <s v="003"/>
    <s v="Z1F0017848"/>
    <s v="0716-0716"/>
    <s v="FC"/>
    <s v="00039896-00039983"/>
    <s v=""/>
    <s v=""/>
    <s v=""/>
    <s v=""/>
    <n v="0"/>
    <s v=""/>
    <s v="VENTAS NO CONTRIBUYENTES"/>
    <s v=""/>
    <n v="3928.8000579999989"/>
    <n v="0"/>
    <n v="2945.3245499999994"/>
    <n v="0"/>
    <s v="-"/>
    <n v="0"/>
    <n v="847.82369999999992"/>
    <s v="-"/>
    <n v="135.65180799999999"/>
    <n v="0"/>
    <s v="-"/>
    <n v="0"/>
    <n v="0"/>
    <s v="-"/>
    <n v="0"/>
  </r>
  <r>
    <s v="866"/>
    <x v="12"/>
    <x v="2"/>
    <s v="003"/>
    <s v="Z7C7008438"/>
    <s v="0162-0162"/>
    <s v="FC"/>
    <s v="00021457-00021606"/>
    <s v=""/>
    <s v=""/>
    <s v=""/>
    <s v=""/>
    <n v="0"/>
    <s v=""/>
    <s v="VENTAS NO CONTRIBUYENTES"/>
    <s v=""/>
    <n v="3760.0009180000002"/>
    <n v="0"/>
    <n v="2879.33"/>
    <n v="0"/>
    <s v="-"/>
    <n v="0"/>
    <n v="759.19904999999994"/>
    <s v="16"/>
    <n v="121.471868"/>
    <n v="0"/>
    <s v="-"/>
    <n v="0"/>
    <n v="0"/>
    <s v="-"/>
    <n v="0"/>
  </r>
  <r>
    <s v="867"/>
    <x v="12"/>
    <x v="0"/>
    <s v="003"/>
    <s v="Z1B8051199"/>
    <s v="0235"/>
    <s v="FC"/>
    <s v="00022697-00022727"/>
    <s v=""/>
    <s v=""/>
    <s v=""/>
    <s v=""/>
    <n v="0"/>
    <s v=""/>
    <s v="VENTAS NO CONTRIBUYENTES"/>
    <s v=""/>
    <n v="1369.6242499999998"/>
    <n v="0"/>
    <n v="1034.6855999999996"/>
    <n v="0"/>
    <s v="-"/>
    <n v="0"/>
    <n v="288.74025000000006"/>
    <s v="16"/>
    <n v="46.198399999999992"/>
    <n v="0"/>
    <s v="-"/>
    <n v="0"/>
    <n v="0"/>
    <s v="-"/>
    <n v="0"/>
  </r>
  <r>
    <s v="868"/>
    <x v="12"/>
    <x v="0"/>
    <s v="003"/>
    <s v="Z1B8051199"/>
    <s v="0235"/>
    <s v="FC"/>
    <s v="00022728"/>
    <s v=""/>
    <s v=""/>
    <s v=""/>
    <s v=""/>
    <n v="0"/>
    <s v=""/>
    <s v="CLUB DE CAMPO GUETMT"/>
    <s v="J40942481-2 "/>
    <n v="308.52"/>
    <n v="0"/>
    <n v="308.52"/>
    <n v="0"/>
    <s v="-"/>
    <n v="0"/>
    <n v="0"/>
    <s v="-"/>
    <n v="0"/>
    <n v="0"/>
    <s v="-"/>
    <n v="0"/>
    <n v="0"/>
    <s v="-"/>
    <n v="0"/>
  </r>
  <r>
    <s v="869"/>
    <x v="12"/>
    <x v="0"/>
    <s v="003"/>
    <s v="Z1B8051199"/>
    <s v="0235"/>
    <s v="FC"/>
    <s v="00022729-00022780"/>
    <s v=""/>
    <s v=""/>
    <s v=""/>
    <s v=""/>
    <n v="0"/>
    <s v=""/>
    <s v="VENTAS NO CONTRIBUYENTES"/>
    <s v=""/>
    <n v="2978.3700339999996"/>
    <n v="0"/>
    <n v="2091.9171999999999"/>
    <n v="0"/>
    <s v="-"/>
    <n v="0"/>
    <n v="764.18344999999988"/>
    <s v="16"/>
    <n v="122.26938399999999"/>
    <n v="0"/>
    <s v="-"/>
    <n v="0"/>
    <n v="0"/>
    <s v="-"/>
    <n v="0"/>
  </r>
  <r>
    <s v="870"/>
    <x v="12"/>
    <x v="0"/>
    <s v="003"/>
    <s v="Z1B8051199"/>
    <s v="0235"/>
    <s v="FC"/>
    <s v="00022781"/>
    <s v=""/>
    <s v=""/>
    <s v=""/>
    <s v=""/>
    <n v="0"/>
    <s v=""/>
    <s v="UE INSTITUTO VICTEGUI CA"/>
    <s v="J308775185"/>
    <n v="177.72"/>
    <n v="0"/>
    <n v="177.72"/>
    <n v="0"/>
    <s v="-"/>
    <n v="0"/>
    <n v="0"/>
    <s v="-"/>
    <n v="0"/>
    <n v="0"/>
    <s v="-"/>
    <n v="0"/>
    <n v="0"/>
    <s v="-"/>
    <n v="0"/>
  </r>
  <r>
    <s v="871"/>
    <x v="12"/>
    <x v="0"/>
    <s v="003"/>
    <s v="Z1B8051199"/>
    <s v="0235"/>
    <s v="FC"/>
    <s v="00022782-00022820"/>
    <s v=""/>
    <s v=""/>
    <s v=""/>
    <s v=""/>
    <n v="0"/>
    <s v=""/>
    <s v="VENTAS NO CONTRIBUYENTES"/>
    <s v=""/>
    <n v="2985.0212959999999"/>
    <n v="0"/>
    <n v="2160.5616999999997"/>
    <n v="0"/>
    <s v="-"/>
    <n v="0"/>
    <n v="710.74099999999999"/>
    <s v="16"/>
    <n v="113.71859599999999"/>
    <n v="0"/>
    <s v="-"/>
    <n v="0"/>
    <n v="0"/>
    <s v="-"/>
    <n v="0"/>
  </r>
  <r>
    <s v="872"/>
    <x v="12"/>
    <x v="3"/>
    <s v="003"/>
    <s v="Z1F0008965"/>
    <s v="1164-1164"/>
    <s v="FC"/>
    <s v="00152682-00152825"/>
    <s v=""/>
    <s v=""/>
    <s v=""/>
    <s v=""/>
    <n v="0"/>
    <s v=""/>
    <s v="VENTAS NO CONTRIBUYENTES"/>
    <s v=""/>
    <n v="2729.8840000000005"/>
    <n v="0"/>
    <n v="2436.7198000000003"/>
    <n v="0"/>
    <s v="-"/>
    <n v="0"/>
    <n v="252.72780000000003"/>
    <s v="-"/>
    <n v="40.436399999999992"/>
    <n v="0"/>
    <s v="-"/>
    <n v="0"/>
    <n v="0"/>
    <s v="-"/>
    <n v="0"/>
  </r>
  <r>
    <s v="873"/>
    <x v="12"/>
    <x v="1"/>
    <s v="004"/>
    <s v="Z1F0017963"/>
    <s v="0727-0727"/>
    <s v="FC"/>
    <s v="00029856-00029903"/>
    <s v=""/>
    <s v=""/>
    <s v=""/>
    <s v=""/>
    <n v="0"/>
    <s v=""/>
    <s v="VENTAS NO CONTRIBUYENTES"/>
    <s v=""/>
    <n v="1589.081180000001"/>
    <n v="0"/>
    <n v="1131.3518500000005"/>
    <n v="0"/>
    <s v="-"/>
    <n v="0"/>
    <n v="394.59424999999999"/>
    <s v="16"/>
    <n v="63.135079999999995"/>
    <n v="0"/>
    <s v="-"/>
    <n v="0"/>
    <n v="0"/>
    <s v="-"/>
    <n v="0"/>
  </r>
  <r>
    <s v="874"/>
    <x v="12"/>
    <x v="1"/>
    <s v="004"/>
    <s v="Z1F0017963"/>
    <s v="0727"/>
    <s v="NC"/>
    <s v=""/>
    <s v="00000125"/>
    <s v=""/>
    <s v="00029873"/>
    <s v="14-02-2022"/>
    <n v="12.82"/>
    <s v="VEN"/>
    <s v="FERNDO GOMEZ"/>
    <s v="V3248476"/>
    <n v="-2.3431999999999999"/>
    <n v="0"/>
    <n v="0"/>
    <n v="0"/>
    <s v="-"/>
    <n v="0"/>
    <n v="-2.02"/>
    <s v="16"/>
    <n v="-0.32319999999999999"/>
    <n v="0"/>
    <s v="-"/>
    <n v="0"/>
    <n v="0"/>
    <s v="-"/>
    <n v="0"/>
  </r>
  <r>
    <s v="875"/>
    <x v="12"/>
    <x v="0"/>
    <s v="004"/>
    <s v="Z1B8050937"/>
    <s v="0094"/>
    <s v="FC"/>
    <s v="00008664"/>
    <s v=""/>
    <s v=""/>
    <s v=""/>
    <s v=""/>
    <n v="0"/>
    <s v=""/>
    <s v="MOISES GONZALEZ"/>
    <s v="V13704423"/>
    <n v="18.14"/>
    <n v="0"/>
    <n v="18.14"/>
    <n v="0"/>
    <s v="-"/>
    <n v="0"/>
    <n v="0"/>
    <s v="-"/>
    <n v="0"/>
    <n v="0"/>
    <s v="-"/>
    <n v="0"/>
    <n v="0"/>
    <s v="-"/>
    <n v="0"/>
  </r>
  <r>
    <s v="876"/>
    <x v="12"/>
    <x v="0"/>
    <s v="004"/>
    <s v="Z1B8050937"/>
    <s v="0094"/>
    <s v="FC"/>
    <s v="00008665"/>
    <s v=""/>
    <s v=""/>
    <s v=""/>
    <s v=""/>
    <n v="0"/>
    <s v=""/>
    <s v="DISTRIBUIDORA MONTOVJ C.A"/>
    <s v="J-40786379-7"/>
    <n v="43.653599999999997"/>
    <n v="0"/>
    <n v="20.916200000000003"/>
    <n v="19.601199999999999"/>
    <s v="16"/>
    <n v="3.1362000000000001"/>
    <n v="0"/>
    <s v="-"/>
    <n v="0"/>
    <n v="0"/>
    <s v="-"/>
    <n v="0"/>
    <n v="0"/>
    <s v="-"/>
    <n v="0"/>
  </r>
  <r>
    <s v="877"/>
    <x v="12"/>
    <x v="0"/>
    <s v="004"/>
    <s v="Z1B8050937"/>
    <s v="0094"/>
    <s v="FC"/>
    <s v="00008666-00008667"/>
    <s v=""/>
    <s v=""/>
    <s v=""/>
    <s v=""/>
    <n v="0"/>
    <s v=""/>
    <s v="VENTAS NO CONTRIBUYENTES"/>
    <s v=""/>
    <n v="14.708000000000002"/>
    <n v="0"/>
    <n v="9.7199999999999989"/>
    <n v="0"/>
    <s v="-"/>
    <n v="0"/>
    <n v="4.3"/>
    <s v="16"/>
    <n v="0.68799999999999994"/>
    <n v="0"/>
    <s v="-"/>
    <n v="0"/>
    <n v="0"/>
    <s v="-"/>
    <n v="0"/>
  </r>
  <r>
    <s v="878"/>
    <x v="12"/>
    <x v="0"/>
    <s v="004"/>
    <s v="Z1B8050937"/>
    <s v="0094"/>
    <s v="FC"/>
    <s v="00008668"/>
    <s v=""/>
    <s v=""/>
    <s v=""/>
    <s v=""/>
    <n v="0"/>
    <s v=""/>
    <s v="FUNERARIA LA QUINTA"/>
    <s v="J29413307-0"/>
    <n v="41.21"/>
    <n v="0"/>
    <n v="41.21"/>
    <n v="0"/>
    <s v="-"/>
    <n v="0"/>
    <n v="0"/>
    <s v="-"/>
    <n v="0"/>
    <n v="0"/>
    <s v="-"/>
    <n v="0"/>
    <n v="0"/>
    <s v="-"/>
    <n v="0"/>
  </r>
  <r>
    <s v="879"/>
    <x v="12"/>
    <x v="0"/>
    <s v="004"/>
    <s v="Z1B8050937"/>
    <s v="0094"/>
    <s v="FC"/>
    <s v="00008669-00008694"/>
    <s v=""/>
    <s v=""/>
    <s v=""/>
    <s v=""/>
    <n v="0"/>
    <s v=""/>
    <s v="VENTAS NO CONTRIBUYENTES"/>
    <s v=""/>
    <n v="1358.7126160000003"/>
    <n v="0"/>
    <n v="1086.2724000000003"/>
    <n v="0"/>
    <s v="-"/>
    <n v="0"/>
    <n v="234.86229999999998"/>
    <s v="16"/>
    <n v="37.577916000000002"/>
    <n v="0"/>
    <s v="-"/>
    <n v="0"/>
    <n v="0"/>
    <s v="-"/>
    <n v="0"/>
  </r>
  <r>
    <s v="880"/>
    <x v="12"/>
    <x v="0"/>
    <s v="004"/>
    <s v="Z1B8050937"/>
    <s v="0094"/>
    <s v="FC"/>
    <s v="00008695"/>
    <s v=""/>
    <s v=""/>
    <s v=""/>
    <s v=""/>
    <n v="0"/>
    <s v=""/>
    <s v="GRUPO CORPORATIVO MANUBER C.A"/>
    <s v="J409821315"/>
    <n v="17.505099999999999"/>
    <n v="0"/>
    <n v="17.505099999999999"/>
    <n v="0"/>
    <s v="-"/>
    <n v="0"/>
    <n v="0"/>
    <s v="-"/>
    <n v="0"/>
    <n v="0"/>
    <s v="-"/>
    <n v="0"/>
    <n v="0"/>
    <s v="-"/>
    <n v="0"/>
  </r>
  <r>
    <s v="881"/>
    <x v="12"/>
    <x v="0"/>
    <s v="004"/>
    <s v="Z1B8050937"/>
    <s v="0094"/>
    <s v="FC"/>
    <s v="00008696-00008763"/>
    <s v=""/>
    <s v=""/>
    <s v=""/>
    <s v=""/>
    <n v="0"/>
    <s v=""/>
    <s v="VENTAS NO CONTRIBUYENTES"/>
    <s v=""/>
    <n v="4192.264704000002"/>
    <n v="0"/>
    <n v="3039.9266000000011"/>
    <n v="0"/>
    <s v="-"/>
    <n v="0"/>
    <n v="993.39489999999989"/>
    <s v="-"/>
    <n v="158.94320400000004"/>
    <n v="0"/>
    <s v="-"/>
    <n v="0"/>
    <n v="0"/>
    <s v="-"/>
    <n v="0"/>
  </r>
  <r>
    <s v="882"/>
    <x v="12"/>
    <x v="0"/>
    <s v="004"/>
    <s v="Z1B8050937"/>
    <s v="0094"/>
    <s v="FC"/>
    <s v="00008764"/>
    <s v=""/>
    <s v=""/>
    <s v=""/>
    <s v=""/>
    <n v="0"/>
    <s v=""/>
    <s v="INVERSIONES MARIFER 21 C.A"/>
    <s v="J-501583951 "/>
    <n v="232.59751600000001"/>
    <n v="0"/>
    <n v="69.564399999999978"/>
    <n v="140.54580000000001"/>
    <s v="16"/>
    <n v="22.487316"/>
    <n v="0"/>
    <s v="-"/>
    <n v="0"/>
    <n v="0"/>
    <s v="-"/>
    <n v="0"/>
    <n v="0"/>
    <s v="-"/>
    <n v="0"/>
  </r>
  <r>
    <s v="883"/>
    <x v="12"/>
    <x v="0"/>
    <s v="004"/>
    <s v="Z1B8050937"/>
    <s v="0094"/>
    <s v="FC"/>
    <s v="00008765-00008799"/>
    <s v=""/>
    <s v=""/>
    <s v=""/>
    <s v=""/>
    <n v="0"/>
    <s v=""/>
    <s v="VENTAS NO CONTRIBUYENTES"/>
    <s v=""/>
    <n v="1455.2271759999999"/>
    <n v="0"/>
    <n v="1148.43985"/>
    <n v="0"/>
    <s v="-"/>
    <n v="0"/>
    <n v="264.47184999999996"/>
    <s v="16"/>
    <n v="42.315476000000004"/>
    <n v="0"/>
    <s v="-"/>
    <n v="0"/>
    <n v="0"/>
    <s v="-"/>
    <n v="0"/>
  </r>
  <r>
    <s v="884"/>
    <x v="12"/>
    <x v="3"/>
    <s v="004"/>
    <s v="Z1B8050578"/>
    <s v="1962-1962"/>
    <s v="FC"/>
    <s v="00174130-00174181"/>
    <s v=""/>
    <s v=""/>
    <s v=""/>
    <s v=""/>
    <n v="0"/>
    <s v=""/>
    <s v="VENTAS NO CONTRIBUYENTES"/>
    <s v=""/>
    <n v="1017.3292499999999"/>
    <n v="0"/>
    <n v="892.28125"/>
    <n v="0"/>
    <s v="-"/>
    <n v="0"/>
    <n v="107.80000000000001"/>
    <s v="-"/>
    <n v="17.248000000000001"/>
    <n v="0"/>
    <s v="-"/>
    <n v="0"/>
    <n v="0"/>
    <s v="-"/>
    <n v="0"/>
  </r>
  <r>
    <s v="885"/>
    <x v="12"/>
    <x v="3"/>
    <s v="004"/>
    <s v="Z1B8050578"/>
    <s v="1962"/>
    <s v="FC"/>
    <s v="00174182"/>
    <s v=""/>
    <s v=""/>
    <s v=""/>
    <s v=""/>
    <n v="0"/>
    <s v=""/>
    <s v="NATALY LEON"/>
    <s v="V408926610 "/>
    <n v="21.77"/>
    <n v="0"/>
    <n v="21.77"/>
    <n v="0"/>
    <s v="-"/>
    <n v="0"/>
    <n v="0"/>
    <s v="-"/>
    <n v="0"/>
    <n v="0"/>
    <s v="-"/>
    <n v="0"/>
    <n v="0"/>
    <s v="-"/>
    <n v="0"/>
  </r>
  <r>
    <s v="886"/>
    <x v="12"/>
    <x v="3"/>
    <s v="004"/>
    <s v="Z1B8050578"/>
    <s v="1962-1962"/>
    <s v="FC"/>
    <s v="00174183-00174219"/>
    <s v=""/>
    <s v=""/>
    <s v=""/>
    <s v=""/>
    <n v="0"/>
    <s v=""/>
    <s v="VENTAS NO CONTRIBUYENTES"/>
    <s v=""/>
    <n v="643.11550000000011"/>
    <n v="0"/>
    <n v="505.13350000000008"/>
    <n v="0"/>
    <s v="-"/>
    <n v="0"/>
    <n v="118.95"/>
    <s v="-"/>
    <n v="19.032"/>
    <n v="0"/>
    <s v="-"/>
    <n v="0"/>
    <n v="0"/>
    <s v="-"/>
    <n v="0"/>
  </r>
  <r>
    <s v="887"/>
    <x v="12"/>
    <x v="1"/>
    <s v="005"/>
    <s v="Z1F0017998"/>
    <s v="0718-0718"/>
    <s v="FC"/>
    <s v="00034484-00034487"/>
    <s v=""/>
    <s v=""/>
    <s v=""/>
    <s v=""/>
    <n v="0"/>
    <s v=""/>
    <s v="VENTAS NO CONTRIBUYENTES"/>
    <s v=""/>
    <n v="132.57792799999999"/>
    <n v="0"/>
    <n v="100.51459999999999"/>
    <n v="0"/>
    <s v="-"/>
    <n v="0"/>
    <n v="27.640799999999999"/>
    <s v="16"/>
    <n v="4.4225279999999998"/>
    <n v="0"/>
    <s v="-"/>
    <n v="0"/>
    <n v="0"/>
    <s v="-"/>
    <n v="0"/>
  </r>
  <r>
    <s v="888"/>
    <x v="12"/>
    <x v="1"/>
    <s v="005"/>
    <s v="Z1F0017998"/>
    <s v="0718"/>
    <s v="FC"/>
    <s v="00034488"/>
    <s v=""/>
    <s v=""/>
    <s v=""/>
    <s v=""/>
    <n v="0"/>
    <s v=""/>
    <s v="DANNY MARQUINA"/>
    <s v="V142148907"/>
    <n v="10.2536"/>
    <n v="0"/>
    <n v="6.1936"/>
    <n v="3.5"/>
    <s v="16"/>
    <n v="0.56000000000000005"/>
    <n v="0"/>
    <s v="-"/>
    <n v="0"/>
    <n v="0"/>
    <s v="-"/>
    <n v="0"/>
    <n v="0"/>
    <s v="-"/>
    <n v="0"/>
  </r>
  <r>
    <s v="889"/>
    <x v="12"/>
    <x v="1"/>
    <s v="005"/>
    <s v="Z1F0017998"/>
    <s v="0718-0718"/>
    <s v="FC"/>
    <s v="00034489-00034521"/>
    <s v=""/>
    <s v=""/>
    <s v=""/>
    <s v=""/>
    <n v="0"/>
    <s v=""/>
    <s v="VENTAS NO CONTRIBUYENTES"/>
    <s v=""/>
    <n v="2066.6722699999996"/>
    <n v="0"/>
    <n v="1405.3147999999997"/>
    <n v="0"/>
    <s v="-"/>
    <n v="0"/>
    <n v="570.13575000000014"/>
    <s v="16"/>
    <n v="91.221719999999991"/>
    <n v="0"/>
    <s v="-"/>
    <n v="0"/>
    <n v="0"/>
    <s v="-"/>
    <n v="0"/>
  </r>
  <r>
    <s v="890"/>
    <x v="12"/>
    <x v="0"/>
    <s v="005"/>
    <s v="Z1B8050363"/>
    <s v="0237"/>
    <s v="FC"/>
    <s v="00025584-00025711"/>
    <s v=""/>
    <s v=""/>
    <s v=""/>
    <s v=""/>
    <n v="0"/>
    <s v=""/>
    <s v="VENTAS NO CONTRIBUYENTES"/>
    <s v=""/>
    <n v="7373.3111260000023"/>
    <n v="0"/>
    <n v="5619.5165000000015"/>
    <n v="0"/>
    <s v="-"/>
    <n v="0"/>
    <n v="1511.8919499999997"/>
    <s v="16"/>
    <n v="241.90267600000004"/>
    <n v="0"/>
    <s v="-"/>
    <n v="0"/>
    <n v="0"/>
    <s v="-"/>
    <n v="0"/>
  </r>
  <r>
    <s v="891"/>
    <x v="12"/>
    <x v="0"/>
    <s v="005"/>
    <s v="Z1B8050363"/>
    <s v="0237"/>
    <s v="FC"/>
    <s v="00025712"/>
    <s v=""/>
    <s v=""/>
    <s v=""/>
    <s v=""/>
    <n v="0"/>
    <s v=""/>
    <s v="EL DUO DE LA CARNE"/>
    <s v="V408492636 "/>
    <n v="206.226"/>
    <n v="0"/>
    <n v="16.159999999999997"/>
    <n v="163.85"/>
    <s v="16"/>
    <n v="26.216000000000001"/>
    <n v="0"/>
    <s v="-"/>
    <n v="0"/>
    <n v="0"/>
    <s v="-"/>
    <n v="0"/>
    <n v="0"/>
    <s v="-"/>
    <n v="0"/>
  </r>
  <r>
    <s v="892"/>
    <x v="12"/>
    <x v="0"/>
    <s v="005"/>
    <s v="Z1B8050363"/>
    <s v="0237"/>
    <s v="FC"/>
    <s v="00025713"/>
    <s v=""/>
    <s v=""/>
    <s v=""/>
    <s v=""/>
    <n v="0"/>
    <s v=""/>
    <s v="EL DUO DE LA CARNE"/>
    <s v="V408492636 "/>
    <n v="12.96"/>
    <n v="0"/>
    <n v="12.96"/>
    <n v="0"/>
    <s v="-"/>
    <n v="0"/>
    <n v="0"/>
    <s v="-"/>
    <n v="0"/>
    <n v="0"/>
    <s v="-"/>
    <n v="0"/>
    <n v="0"/>
    <s v="-"/>
    <n v="0"/>
  </r>
  <r>
    <s v="893"/>
    <x v="12"/>
    <x v="1"/>
    <s v="006"/>
    <s v="Z1F0017787"/>
    <s v="0689-0689"/>
    <s v="FC"/>
    <s v="00019650-00019707"/>
    <s v=""/>
    <s v=""/>
    <s v=""/>
    <s v=""/>
    <n v="0"/>
    <s v=""/>
    <s v="VENTAS NO CONTRIBUYENTES"/>
    <s v=""/>
    <n v="2339.7641079999999"/>
    <n v="0"/>
    <n v="1410.3242000000005"/>
    <n v="0"/>
    <s v="-"/>
    <n v="0"/>
    <n v="801.24130000000002"/>
    <s v="-"/>
    <n v="128.19860799999998"/>
    <n v="0"/>
    <s v="-"/>
    <n v="0"/>
    <n v="0"/>
    <s v="-"/>
    <n v="0"/>
  </r>
  <r>
    <s v="894"/>
    <x v="12"/>
    <x v="0"/>
    <s v="006"/>
    <s v="Z1B8044815"/>
    <s v="0130"/>
    <s v="FC"/>
    <s v="00010982-00011051"/>
    <s v=""/>
    <s v=""/>
    <s v=""/>
    <s v=""/>
    <n v="0"/>
    <s v=""/>
    <s v="VENTAS NO CONTRIBUYENTES"/>
    <s v=""/>
    <n v="4432.4504840000018"/>
    <n v="0"/>
    <n v="3240.2954000000018"/>
    <n v="0"/>
    <s v="-"/>
    <n v="0"/>
    <n v="1027.7198999999998"/>
    <s v="-"/>
    <n v="164.43518399999996"/>
    <n v="0"/>
    <s v="-"/>
    <n v="0"/>
    <n v="0"/>
    <s v="-"/>
    <n v="0"/>
  </r>
  <r>
    <s v="895"/>
    <x v="12"/>
    <x v="0"/>
    <s v="006"/>
    <s v="Z1B8044815"/>
    <s v="0130"/>
    <s v="FC"/>
    <s v="00011052"/>
    <s v=""/>
    <s v=""/>
    <s v=""/>
    <s v=""/>
    <n v="0"/>
    <s v=""/>
    <s v="INVERSIONES8266"/>
    <s v="J406866148"/>
    <n v="169.7"/>
    <n v="0"/>
    <n v="169.7"/>
    <n v="0"/>
    <s v="-"/>
    <n v="0"/>
    <n v="0"/>
    <s v="-"/>
    <n v="0"/>
    <n v="0"/>
    <s v="-"/>
    <n v="0"/>
    <n v="0"/>
    <s v="-"/>
    <n v="0"/>
  </r>
  <r>
    <s v="896"/>
    <x v="12"/>
    <x v="0"/>
    <s v="006"/>
    <s v="Z1B8044815"/>
    <s v="0130"/>
    <s v="FC"/>
    <s v="00011053-00011079"/>
    <s v=""/>
    <s v=""/>
    <s v=""/>
    <s v=""/>
    <n v="0"/>
    <s v=""/>
    <s v="VENTAS NO CONTRIBUYENTES"/>
    <s v=""/>
    <n v="3282.5550620000004"/>
    <n v="0"/>
    <n v="2166.1619000000001"/>
    <n v="0"/>
    <s v="-"/>
    <n v="0"/>
    <n v="946.80444999999997"/>
    <s v="-"/>
    <n v="151.48871199999999"/>
    <n v="0"/>
    <s v="-"/>
    <n v="0"/>
    <n v="16.760000000000002"/>
    <s v="-"/>
    <n v="1.34"/>
  </r>
  <r>
    <s v="897"/>
    <x v="12"/>
    <x v="0"/>
    <s v="007"/>
    <s v="Z1B8050013"/>
    <s v="0166"/>
    <s v="FC"/>
    <s v="00012594-00012645"/>
    <s v=""/>
    <s v=""/>
    <s v=""/>
    <s v=""/>
    <n v="0"/>
    <s v=""/>
    <s v="VENTAS NO CONTRIBUYENTES"/>
    <s v=""/>
    <n v="3482.5913579999997"/>
    <n v="0"/>
    <n v="2486.4508499999993"/>
    <n v="0"/>
    <s v="-"/>
    <n v="0"/>
    <n v="858.74180000000001"/>
    <s v="16"/>
    <n v="137.398708"/>
    <n v="0"/>
    <s v="-"/>
    <n v="0"/>
    <n v="0"/>
    <s v="-"/>
    <n v="0"/>
  </r>
  <r>
    <s v="898"/>
    <x v="12"/>
    <x v="1"/>
    <s v="008"/>
    <s v="Z1F0017970"/>
    <s v="0349-0349"/>
    <s v="FC"/>
    <s v="00004510-00004539"/>
    <s v=""/>
    <s v=""/>
    <s v=""/>
    <s v=""/>
    <n v="0"/>
    <s v=""/>
    <s v="VENTAS NO CONTRIBUYENTES"/>
    <s v=""/>
    <n v="610.93240000000003"/>
    <n v="0"/>
    <n v="253.77999999999997"/>
    <n v="0"/>
    <s v="-"/>
    <n v="0"/>
    <n v="307.89"/>
    <s v="16"/>
    <n v="49.262400000000007"/>
    <n v="0"/>
    <s v="-"/>
    <n v="0"/>
    <n v="0"/>
    <s v="-"/>
    <n v="0"/>
  </r>
  <r>
    <s v="899"/>
    <x v="12"/>
    <x v="0"/>
    <s v="008"/>
    <s v="Z1B8050003"/>
    <s v="0100"/>
    <s v="FC"/>
    <s v="00006903-00006935"/>
    <s v=""/>
    <s v=""/>
    <s v=""/>
    <s v=""/>
    <n v="0"/>
    <s v=""/>
    <s v="VENTAS NO CONTRIBUYENTES"/>
    <s v=""/>
    <n v="1675.066836"/>
    <n v="0"/>
    <n v="1261.7098000000001"/>
    <n v="0"/>
    <s v="-"/>
    <n v="0"/>
    <n v="356.34230000000002"/>
    <s v="16"/>
    <n v="57.014736000000013"/>
    <n v="0"/>
    <s v="-"/>
    <n v="0"/>
    <n v="0"/>
    <s v="-"/>
    <n v="0"/>
  </r>
  <r>
    <s v="900"/>
    <x v="12"/>
    <x v="0"/>
    <s v="011"/>
    <s v="Z1F0004616"/>
    <s v="1052-1052"/>
    <s v="FC"/>
    <s v="00144081-00144215"/>
    <s v=""/>
    <s v=""/>
    <s v=""/>
    <s v=""/>
    <n v="0"/>
    <s v=""/>
    <s v="VENTAS NO CONTRIBUYENTES"/>
    <s v=""/>
    <n v="2071.7634500000004"/>
    <n v="0"/>
    <n v="1829.4244000000008"/>
    <n v="0"/>
    <s v="-"/>
    <n v="0"/>
    <n v="208.91295000000002"/>
    <s v="16"/>
    <n v="33.426099999999998"/>
    <n v="0"/>
    <s v="-"/>
    <n v="0"/>
    <n v="0"/>
    <s v="-"/>
    <n v="0"/>
  </r>
  <r>
    <s v="901"/>
    <x v="12"/>
    <x v="0"/>
    <s v="012"/>
    <s v="Z1F00002472"/>
    <s v="0289"/>
    <s v="FC"/>
    <s v="00040762-00040766"/>
    <s v=""/>
    <s v=""/>
    <s v=""/>
    <s v=""/>
    <n v="0"/>
    <s v=""/>
    <s v="VENTAS NO CONTRIBUYENTES"/>
    <s v=""/>
    <n v="149.85350000000003"/>
    <n v="0"/>
    <n v="12.973500000000016"/>
    <n v="0"/>
    <s v="-"/>
    <n v="0"/>
    <n v="118.00000000000001"/>
    <s v="16"/>
    <n v="18.880000000000003"/>
    <n v="0"/>
    <s v="-"/>
    <n v="0"/>
    <n v="0"/>
    <s v="-"/>
    <n v="0"/>
  </r>
  <r>
    <s v="902"/>
    <x v="12"/>
    <x v="0"/>
    <s v="012"/>
    <s v="Z1F00002472"/>
    <s v="0289"/>
    <s v="FC"/>
    <s v="00040767-00040769"/>
    <s v=""/>
    <s v=""/>
    <s v=""/>
    <s v=""/>
    <n v="0"/>
    <s v=""/>
    <s v="VENTAS NO CONTRIBUYENTES"/>
    <s v=""/>
    <n v="171.46139999999997"/>
    <n v="0"/>
    <n v="51.215800000000002"/>
    <n v="0"/>
    <s v="-"/>
    <n v="0"/>
    <n v="103.66"/>
    <s v="16"/>
    <n v="16.585599999999999"/>
    <n v="0"/>
    <s v="-"/>
    <n v="0"/>
    <n v="0"/>
    <s v="-"/>
    <n v="0"/>
  </r>
  <r>
    <s v="903"/>
    <x v="12"/>
    <x v="0"/>
    <s v="012"/>
    <s v="Z1F00002472"/>
    <s v="0289"/>
    <s v="FC"/>
    <s v="00040770-00040778"/>
    <s v=""/>
    <s v=""/>
    <s v=""/>
    <s v=""/>
    <n v="0"/>
    <s v=""/>
    <s v="VENTAS NO CONTRIBUYENTES"/>
    <s v=""/>
    <n v="134.96720000000002"/>
    <n v="0"/>
    <n v="62.269999999999996"/>
    <n v="0"/>
    <s v="-"/>
    <n v="0"/>
    <n v="62.67"/>
    <s v="16"/>
    <n v="10.027199999999999"/>
    <n v="0"/>
    <s v="-"/>
    <n v="0"/>
    <n v="0"/>
    <s v="-"/>
    <n v="0"/>
  </r>
  <r>
    <s v="904"/>
    <x v="12"/>
    <x v="0"/>
    <s v="012"/>
    <s v="Z1F00002472"/>
    <s v="0289"/>
    <s v="FC"/>
    <s v="00040779-00040795"/>
    <s v=""/>
    <s v=""/>
    <s v=""/>
    <s v=""/>
    <n v="0"/>
    <s v=""/>
    <s v="VENTAS NO CONTRIBUYENTES"/>
    <s v=""/>
    <n v="444.36779999999999"/>
    <n v="0"/>
    <n v="189.89279999999991"/>
    <n v="0"/>
    <s v="-"/>
    <n v="0"/>
    <n v="219.375"/>
    <s v="16"/>
    <n v="35.099999999999994"/>
    <n v="0"/>
    <s v="-"/>
    <n v="0"/>
    <n v="0"/>
    <s v="-"/>
    <n v="0"/>
  </r>
  <r>
    <s v="905"/>
    <x v="12"/>
    <x v="0"/>
    <s v="012"/>
    <s v="Z1F00002472"/>
    <s v="0289"/>
    <s v="NC"/>
    <s v=""/>
    <s v="00000000"/>
    <s v=""/>
    <s v="00040794"/>
    <s v="14/2/2022"/>
    <n v="110.52"/>
    <s v="VEN"/>
    <s v="TRIANA NELSON"/>
    <s v="V12394594"/>
    <n v="-11.484"/>
    <n v="0"/>
    <n v="0"/>
    <n v="0"/>
    <s v="-"/>
    <n v="0"/>
    <n v="-9.9"/>
    <s v="16"/>
    <n v="-1.5840000000000001"/>
    <n v="0"/>
    <s v="-"/>
    <n v="0"/>
    <n v="0"/>
    <s v="-"/>
    <n v="0"/>
  </r>
  <r>
    <s v="906"/>
    <x v="12"/>
    <x v="0"/>
    <s v="012"/>
    <s v="Z1F00002472"/>
    <s v="0289"/>
    <s v="FC"/>
    <s v="00040796-00040810"/>
    <s v=""/>
    <s v=""/>
    <s v=""/>
    <s v=""/>
    <n v="0"/>
    <s v=""/>
    <s v="VENTAS NO CONTRIBUYENTES"/>
    <s v=""/>
    <n v="317.85847400000006"/>
    <n v="0"/>
    <n v="204.79600000000005"/>
    <n v="0"/>
    <s v="-"/>
    <n v="0"/>
    <n v="97.467649999999992"/>
    <s v="16"/>
    <n v="15.594824000000001"/>
    <n v="0"/>
    <s v="-"/>
    <n v="0"/>
    <n v="0"/>
    <s v="-"/>
    <n v="0"/>
  </r>
  <r>
    <s v="907"/>
    <x v="12"/>
    <x v="0"/>
    <s v="012"/>
    <s v="Z1F00002472"/>
    <s v="0289"/>
    <s v="FC"/>
    <s v="00040811-00040824"/>
    <s v=""/>
    <s v=""/>
    <s v=""/>
    <s v=""/>
    <n v="0"/>
    <s v=""/>
    <s v="VENTAS NO CONTRIBUYENTES"/>
    <s v=""/>
    <n v="386.80290000000002"/>
    <n v="0"/>
    <n v="219.82949999999997"/>
    <n v="0"/>
    <s v="-"/>
    <n v="0"/>
    <n v="143.9426"/>
    <s v="16"/>
    <n v="23.030799999999996"/>
    <n v="0"/>
    <s v="-"/>
    <n v="0"/>
    <n v="0"/>
    <s v="-"/>
    <n v="0"/>
  </r>
  <r>
    <s v="908"/>
    <x v="12"/>
    <x v="0"/>
    <s v="014"/>
    <s v="Z1F0000338"/>
    <s v="1806-1806"/>
    <s v="FC"/>
    <s v="81977-82028"/>
    <s v=""/>
    <s v=""/>
    <s v=""/>
    <s v=""/>
    <n v="0"/>
    <s v=""/>
    <s v="VENTAS NO CONTRIBUYENTES"/>
    <s v=""/>
    <n v="1298.6934840000004"/>
    <n v="0"/>
    <n v="968.93080000000009"/>
    <n v="0"/>
    <s v="-"/>
    <n v="0"/>
    <n v="284.27820000000003"/>
    <s v="-"/>
    <n v="45.484483999999995"/>
    <n v="0"/>
    <s v="-"/>
    <n v="0"/>
    <n v="0"/>
    <s v="-"/>
    <n v="0"/>
  </r>
  <r>
    <s v="909"/>
    <x v="13"/>
    <x v="1"/>
    <s v="001"/>
    <s v="Z1F0017854"/>
    <s v="0733-0733"/>
    <s v="FC"/>
    <s v="00046733-00046755"/>
    <s v=""/>
    <s v=""/>
    <s v=""/>
    <s v=""/>
    <n v="0"/>
    <s v=""/>
    <s v="VENTAS NO CONTRIBUYENTES"/>
    <s v=""/>
    <n v="1554.7272420000004"/>
    <n v="0"/>
    <n v="1161.9251999999997"/>
    <n v="0"/>
    <s v="-"/>
    <n v="0"/>
    <n v="338.62245000000007"/>
    <s v="16"/>
    <n v="54.179591999999992"/>
    <n v="0"/>
    <s v="-"/>
    <n v="0"/>
    <n v="0"/>
    <s v="-"/>
    <n v="0"/>
  </r>
  <r>
    <s v="910"/>
    <x v="13"/>
    <x v="1"/>
    <s v="001"/>
    <s v="Z1F0017854"/>
    <s v="0733"/>
    <s v="FC"/>
    <s v="00046756"/>
    <s v=""/>
    <s v=""/>
    <s v=""/>
    <s v=""/>
    <n v="0"/>
    <s v=""/>
    <s v="INDUSTRIA LUJAN C.A"/>
    <s v="J409662802"/>
    <n v="22.934799999999999"/>
    <n v="0"/>
    <n v="5.7900000000000009"/>
    <n v="14.78"/>
    <s v="16"/>
    <n v="2.3647999999999998"/>
    <n v="0"/>
    <s v="-"/>
    <n v="0"/>
    <n v="0"/>
    <s v="-"/>
    <n v="0"/>
    <n v="0"/>
    <s v="-"/>
    <n v="0"/>
  </r>
  <r>
    <s v="911"/>
    <x v="13"/>
    <x v="1"/>
    <s v="001"/>
    <s v="Z1F0017854"/>
    <s v="0733-0733"/>
    <s v="FC"/>
    <s v="00046757-00046790"/>
    <s v=""/>
    <s v=""/>
    <s v=""/>
    <s v=""/>
    <n v="0"/>
    <s v=""/>
    <s v="VENTAS NO CONTRIBUYENTES"/>
    <s v=""/>
    <n v="2293.8129680000002"/>
    <n v="0"/>
    <n v="1573.2487500000002"/>
    <n v="0"/>
    <s v="-"/>
    <n v="0"/>
    <n v="621.17605000000003"/>
    <s v="16"/>
    <n v="99.388168000000007"/>
    <n v="0"/>
    <s v="-"/>
    <n v="0"/>
    <n v="0"/>
    <s v="-"/>
    <n v="0"/>
  </r>
  <r>
    <s v="912"/>
    <x v="13"/>
    <x v="1"/>
    <s v="001"/>
    <s v="Z1F0017854"/>
    <s v="0733"/>
    <s v="FC"/>
    <s v="00046791"/>
    <s v=""/>
    <s v=""/>
    <s v=""/>
    <s v=""/>
    <n v="0"/>
    <s v=""/>
    <s v="GRUPO DE AMORI 2016 CA"/>
    <s v="J407890808"/>
    <n v="94.977599999999995"/>
    <n v="0"/>
    <n v="37.430000000000007"/>
    <n v="49.61"/>
    <s v="16"/>
    <n v="7.9375999999999998"/>
    <n v="0"/>
    <s v="-"/>
    <n v="0"/>
    <n v="0"/>
    <s v="-"/>
    <n v="0"/>
    <n v="0"/>
    <s v="-"/>
    <n v="0"/>
  </r>
  <r>
    <s v="913"/>
    <x v="13"/>
    <x v="2"/>
    <s v="001"/>
    <s v="312171197"/>
    <s v="0163"/>
    <s v="FC"/>
    <s v="00019720"/>
    <s v=""/>
    <s v=""/>
    <s v=""/>
    <s v=""/>
    <n v="0"/>
    <s v=""/>
    <s v="ALAMO"/>
    <s v="V12159230"/>
    <n v="16.428799999999999"/>
    <n v="0"/>
    <n v="8.68"/>
    <n v="0"/>
    <s v="-"/>
    <n v="0"/>
    <n v="6.68"/>
    <s v="16"/>
    <n v="1.0688"/>
    <n v="0"/>
    <s v="-"/>
    <n v="0"/>
    <n v="0"/>
    <s v="-"/>
    <n v="0"/>
  </r>
  <r>
    <s v="914"/>
    <x v="13"/>
    <x v="2"/>
    <s v="001"/>
    <s v="Z7C7008321"/>
    <s v="0163-0163"/>
    <s v="FC"/>
    <s v="00019630-00019687"/>
    <s v=""/>
    <s v=""/>
    <s v=""/>
    <s v=""/>
    <n v="0"/>
    <s v=""/>
    <s v="VENTAS NO CONTRIBUYENTES"/>
    <s v=""/>
    <n v="1261.0135700000001"/>
    <n v="0"/>
    <n v="941.52019999999993"/>
    <n v="0"/>
    <s v="-"/>
    <n v="0"/>
    <n v="275.42534999999998"/>
    <s v="-"/>
    <n v="44.068020000000004"/>
    <n v="0"/>
    <s v="-"/>
    <n v="0"/>
    <n v="0"/>
    <s v="-"/>
    <n v="0"/>
  </r>
  <r>
    <s v="915"/>
    <x v="13"/>
    <x v="2"/>
    <s v="001"/>
    <s v="Z7C7008321"/>
    <s v="0163"/>
    <s v="FC"/>
    <s v="00019688"/>
    <s v=""/>
    <s v=""/>
    <s v=""/>
    <s v=""/>
    <n v="0"/>
    <s v=""/>
    <s v="CORRALES"/>
    <s v="V201115875"/>
    <n v="16.916799999999999"/>
    <n v="0"/>
    <n v="16.916799999999999"/>
    <n v="0"/>
    <s v="-"/>
    <n v="0"/>
    <n v="0"/>
    <s v="-"/>
    <n v="0"/>
    <n v="0"/>
    <s v="-"/>
    <n v="0"/>
    <n v="0"/>
    <s v="-"/>
    <n v="0"/>
  </r>
  <r>
    <s v="916"/>
    <x v="13"/>
    <x v="2"/>
    <s v="001"/>
    <s v="Z7C7008321"/>
    <s v="0163-0163"/>
    <s v="FC"/>
    <s v="00019689-00019719"/>
    <s v=""/>
    <s v=""/>
    <s v=""/>
    <s v=""/>
    <n v="0"/>
    <s v=""/>
    <s v="VENTAS NO CONTRIBUYENTES"/>
    <s v=""/>
    <n v="485.73433800000004"/>
    <n v="0"/>
    <n v="340.26825000000002"/>
    <n v="0"/>
    <s v="-"/>
    <n v="0"/>
    <n v="125.40179999999999"/>
    <s v="-"/>
    <n v="20.064288000000001"/>
    <n v="0"/>
    <s v="-"/>
    <n v="0"/>
    <n v="0"/>
    <s v="-"/>
    <n v="0"/>
  </r>
  <r>
    <s v="917"/>
    <x v="13"/>
    <x v="2"/>
    <s v="001"/>
    <s v="Z7C7008321"/>
    <s v="0163-0163"/>
    <s v="FC"/>
    <s v="00019721-00019731"/>
    <s v=""/>
    <s v=""/>
    <s v=""/>
    <s v=""/>
    <n v="0"/>
    <s v=""/>
    <s v="VENTAS NO CONTRIBUYENTES"/>
    <s v=""/>
    <n v="283.37137999999999"/>
    <n v="0"/>
    <n v="180.80359999999996"/>
    <n v="0"/>
    <s v="-"/>
    <n v="0"/>
    <n v="88.42049999999999"/>
    <s v="16"/>
    <n v="14.14728"/>
    <n v="0"/>
    <s v="-"/>
    <n v="0"/>
    <n v="0"/>
    <s v="-"/>
    <n v="0"/>
  </r>
  <r>
    <s v="918"/>
    <x v="13"/>
    <x v="0"/>
    <s v="001"/>
    <s v="Z1F0000700"/>
    <s v="1817"/>
    <s v="FC"/>
    <s v="00151204-00151324"/>
    <s v=""/>
    <s v=""/>
    <s v=""/>
    <s v=""/>
    <n v="0"/>
    <s v=""/>
    <s v="VENTAS NO CONTRIBUYENTES"/>
    <s v=""/>
    <n v="4370.2348780000002"/>
    <n v="0"/>
    <n v="3448.2560999999992"/>
    <n v="0"/>
    <s v="-"/>
    <n v="0"/>
    <n v="794.80934999999999"/>
    <s v="16"/>
    <n v="127.16942799999998"/>
    <n v="0"/>
    <s v="-"/>
    <n v="0"/>
    <n v="0"/>
    <s v="-"/>
    <n v="0"/>
  </r>
  <r>
    <s v="919"/>
    <x v="13"/>
    <x v="0"/>
    <s v="001"/>
    <s v="Z1F0000700"/>
    <s v="1817"/>
    <s v="NC"/>
    <s v=""/>
    <s v="00000328"/>
    <s v=""/>
    <s v="00040767"/>
    <s v="14/2/2022"/>
    <n v="68.17"/>
    <s v="VEN"/>
    <s v="NINISKA COY"/>
    <s v="V7895853"/>
    <n v="-14.0824"/>
    <n v="0"/>
    <n v="0"/>
    <n v="0"/>
    <s v="-"/>
    <n v="0"/>
    <n v="-12.14"/>
    <s v="16"/>
    <n v="-1.9423999999999999"/>
    <n v="0"/>
    <s v="-"/>
    <n v="0"/>
    <n v="0"/>
    <s v="-"/>
    <n v="0"/>
  </r>
  <r>
    <s v="920"/>
    <x v="13"/>
    <x v="0"/>
    <s v="001"/>
    <s v="Z1B8050149"/>
    <s v="0094"/>
    <s v="FC"/>
    <s v="00002101-00002131"/>
    <s v=""/>
    <s v=""/>
    <s v=""/>
    <s v=""/>
    <n v="0"/>
    <s v=""/>
    <s v="VENTAS NO CONTRIBUYENTES"/>
    <s v=""/>
    <n v="284.51"/>
    <n v="0"/>
    <n v="284.51"/>
    <n v="0"/>
    <s v="-"/>
    <n v="0"/>
    <n v="0"/>
    <s v="-"/>
    <n v="0"/>
    <n v="0"/>
    <s v="-"/>
    <n v="0"/>
    <n v="0"/>
    <s v="-"/>
    <n v="0"/>
  </r>
  <r>
    <s v="921"/>
    <x v="13"/>
    <x v="0"/>
    <s v="001"/>
    <s v="Z1B8050149"/>
    <s v="0095"/>
    <s v="FC"/>
    <s v="00002101-0000213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922"/>
    <x v="13"/>
    <x v="0"/>
    <s v="001"/>
    <s v="Z700004030"/>
    <s v="0352"/>
    <s v="FC"/>
    <s v="00005476-00005588"/>
    <s v=""/>
    <s v=""/>
    <s v=""/>
    <s v=""/>
    <n v="0"/>
    <s v=""/>
    <s v="VENTAS NO CONTRIBUYENTES"/>
    <s v=""/>
    <n v="2054.2163999999998"/>
    <n v="0"/>
    <n v="1692.83"/>
    <n v="0"/>
    <s v="-"/>
    <n v="0"/>
    <n v="311.54000000000002"/>
    <s v="-"/>
    <n v="49.846400000000003"/>
    <n v="0"/>
    <s v="-"/>
    <n v="0"/>
    <n v="0"/>
    <s v="-"/>
    <n v="0"/>
  </r>
  <r>
    <s v="923"/>
    <x v="13"/>
    <x v="1"/>
    <s v="002"/>
    <s v="Z1F0017966"/>
    <s v="0728-0728"/>
    <s v="FC"/>
    <s v="00030579-00030637"/>
    <s v=""/>
    <s v=""/>
    <s v=""/>
    <s v=""/>
    <n v="0"/>
    <s v=""/>
    <s v="VENTAS NO CONTRIBUYENTES"/>
    <s v=""/>
    <n v="3995.4877679999995"/>
    <n v="0"/>
    <n v="2539.5690999999988"/>
    <n v="0"/>
    <s v="-"/>
    <n v="0"/>
    <n v="1255.1023000000002"/>
    <s v="16"/>
    <n v="200.81636799999995"/>
    <n v="0"/>
    <s v="-"/>
    <n v="0"/>
    <n v="0"/>
    <s v="-"/>
    <n v="0"/>
  </r>
  <r>
    <s v="924"/>
    <x v="13"/>
    <x v="2"/>
    <s v="002"/>
    <s v="Z7C7008340"/>
    <s v="0163-0163"/>
    <s v="FC"/>
    <s v="00022697-00022863"/>
    <s v=""/>
    <s v=""/>
    <s v=""/>
    <s v=""/>
    <n v="0"/>
    <s v=""/>
    <s v="VENTAS NO CONTRIBUYENTES"/>
    <s v=""/>
    <n v="3331.3741760000007"/>
    <n v="0"/>
    <n v="2576.6274999999991"/>
    <n v="0"/>
    <s v="-"/>
    <n v="0"/>
    <n v="650.64370000000019"/>
    <s v="-"/>
    <n v="104.10297600000003"/>
    <n v="0"/>
    <s v="-"/>
    <n v="0"/>
    <n v="0"/>
    <s v="-"/>
    <n v="0"/>
  </r>
  <r>
    <s v="925"/>
    <x v="13"/>
    <x v="0"/>
    <s v="002"/>
    <s v="Z1B8050002"/>
    <s v="0155"/>
    <s v="FC"/>
    <s v="00012293-00012303"/>
    <s v=""/>
    <s v=""/>
    <s v=""/>
    <s v=""/>
    <n v="0"/>
    <s v=""/>
    <s v="VENTAS NO CONTRIBUYENTES"/>
    <s v=""/>
    <n v="303.65665000000001"/>
    <n v="0"/>
    <n v="260.04065000000003"/>
    <n v="0"/>
    <s v="-"/>
    <n v="0"/>
    <n v="37.6"/>
    <s v="16"/>
    <n v="6.016"/>
    <n v="0"/>
    <s v="-"/>
    <n v="0"/>
    <n v="0"/>
    <s v="-"/>
    <n v="0"/>
  </r>
  <r>
    <s v="926"/>
    <x v="13"/>
    <x v="0"/>
    <s v="002"/>
    <s v="Z1B8050002"/>
    <s v="0155"/>
    <s v="FC"/>
    <s v="00012304"/>
    <s v=""/>
    <s v=""/>
    <s v=""/>
    <s v=""/>
    <n v="0"/>
    <s v=""/>
    <s v="MOLISERVI GRUPOASESOR"/>
    <s v="J-40979172-6"/>
    <n v="192.90280000000001"/>
    <n v="0"/>
    <n v="192.90280000000001"/>
    <n v="0"/>
    <s v="-"/>
    <n v="0"/>
    <n v="0"/>
    <s v="-"/>
    <n v="0"/>
    <n v="0"/>
    <s v="-"/>
    <n v="0"/>
    <n v="0"/>
    <s v="-"/>
    <n v="0"/>
  </r>
  <r>
    <s v="927"/>
    <x v="13"/>
    <x v="0"/>
    <s v="002"/>
    <s v="Z1B8050002"/>
    <s v="0155"/>
    <s v="FC"/>
    <s v="00012305-00012376"/>
    <s v=""/>
    <s v=""/>
    <s v=""/>
    <s v=""/>
    <n v="0"/>
    <s v=""/>
    <s v="VENTAS NO CONTRIBUYENTES"/>
    <s v=""/>
    <n v="4960.9650140000003"/>
    <n v="0"/>
    <n v="3802.5972499999993"/>
    <n v="0"/>
    <s v="-"/>
    <n v="0"/>
    <n v="998.59290000000021"/>
    <s v="-"/>
    <n v="159.77486400000004"/>
    <n v="0"/>
    <s v="-"/>
    <n v="0"/>
    <n v="0"/>
    <s v="-"/>
    <n v="0"/>
  </r>
  <r>
    <s v="928"/>
    <x v="13"/>
    <x v="3"/>
    <s v="002"/>
    <s v="Z1F0008858"/>
    <s v="1182-1182"/>
    <s v="FC"/>
    <s v="00160288-00160290"/>
    <s v=""/>
    <s v=""/>
    <s v=""/>
    <s v=""/>
    <n v="0"/>
    <s v=""/>
    <s v="VENTAS NO CONTRIBUYENTES"/>
    <s v=""/>
    <n v="28.512"/>
    <n v="0"/>
    <n v="28.512"/>
    <n v="0"/>
    <s v="-"/>
    <n v="0"/>
    <n v="0"/>
    <s v="-"/>
    <n v="0"/>
    <n v="0"/>
    <s v="-"/>
    <n v="0"/>
    <n v="0"/>
    <s v="-"/>
    <n v="0"/>
  </r>
  <r>
    <s v="929"/>
    <x v="13"/>
    <x v="3"/>
    <s v="002"/>
    <s v="Z1F0008858"/>
    <s v="1182"/>
    <s v="FC"/>
    <s v="00160291"/>
    <s v=""/>
    <s v=""/>
    <s v=""/>
    <s v=""/>
    <n v="0"/>
    <s v=""/>
    <s v="INVERSIONES PETESBURGO"/>
    <s v="J411632465"/>
    <n v="18.113050000000001"/>
    <n v="0"/>
    <n v="18.113050000000001"/>
    <n v="0"/>
    <s v="-"/>
    <n v="0"/>
    <n v="0"/>
    <s v="-"/>
    <n v="0"/>
    <n v="0"/>
    <s v="-"/>
    <n v="0"/>
    <n v="0"/>
    <s v="-"/>
    <n v="0"/>
  </r>
  <r>
    <s v="930"/>
    <x v="13"/>
    <x v="3"/>
    <s v="002"/>
    <s v="Z1F0008858"/>
    <s v="1182-1182"/>
    <s v="FC"/>
    <s v="00160292-00160512"/>
    <s v=""/>
    <s v=""/>
    <s v=""/>
    <s v=""/>
    <n v="0"/>
    <s v=""/>
    <s v="VENTAS NO CONTRIBUYENTES"/>
    <s v=""/>
    <n v="3585.2705999999985"/>
    <n v="0"/>
    <n v="3252.5009499999983"/>
    <n v="0"/>
    <s v="-"/>
    <n v="0"/>
    <n v="286.87045000000001"/>
    <s v="16"/>
    <n v="45.8992"/>
    <n v="0"/>
    <s v="-"/>
    <n v="0"/>
    <n v="0"/>
    <s v="-"/>
    <n v="0"/>
  </r>
  <r>
    <s v="931"/>
    <x v="13"/>
    <x v="1"/>
    <s v="003"/>
    <s v="Z1F0017848"/>
    <s v="0717-0717"/>
    <s v="FC"/>
    <s v="00039984-00040035"/>
    <s v=""/>
    <s v=""/>
    <s v=""/>
    <s v=""/>
    <n v="0"/>
    <s v=""/>
    <s v="VENTAS NO CONTRIBUYENTES"/>
    <s v=""/>
    <n v="2051.0402919999997"/>
    <n v="0"/>
    <n v="1414.5353000000005"/>
    <n v="0"/>
    <s v="-"/>
    <n v="0"/>
    <n v="548.71119999999996"/>
    <s v="16"/>
    <n v="87.793791999999996"/>
    <n v="0"/>
    <s v="-"/>
    <n v="0"/>
    <n v="0"/>
    <s v="-"/>
    <n v="0"/>
  </r>
  <r>
    <s v="932"/>
    <x v="13"/>
    <x v="1"/>
    <s v="003"/>
    <s v="Z1F0017848"/>
    <s v="0717"/>
    <s v="FC"/>
    <s v="00040036"/>
    <s v=""/>
    <s v=""/>
    <s v=""/>
    <s v=""/>
    <n v="0"/>
    <s v=""/>
    <s v="AUTOSERVICIOS CRISS"/>
    <s v="J294282792"/>
    <n v="37.531750000000002"/>
    <n v="0"/>
    <n v="37.531750000000002"/>
    <n v="0"/>
    <s v="-"/>
    <n v="0"/>
    <n v="0"/>
    <s v="-"/>
    <n v="0"/>
    <n v="0"/>
    <s v="-"/>
    <n v="0"/>
    <n v="0"/>
    <s v="-"/>
    <n v="0"/>
  </r>
  <r>
    <s v="933"/>
    <x v="13"/>
    <x v="1"/>
    <s v="003"/>
    <s v="Z1F0017848"/>
    <s v="0717-0717"/>
    <s v="FC"/>
    <s v="00040037-00040053"/>
    <s v=""/>
    <s v=""/>
    <s v=""/>
    <s v=""/>
    <n v="0"/>
    <s v=""/>
    <s v="VENTAS NO CONTRIBUYENTES"/>
    <s v=""/>
    <n v="776.72652999999991"/>
    <n v="0"/>
    <n v="630.18025000000011"/>
    <n v="0"/>
    <s v="-"/>
    <n v="0"/>
    <n v="126.33300000000001"/>
    <s v="-"/>
    <n v="20.213279999999997"/>
    <n v="0"/>
    <s v="-"/>
    <n v="0"/>
    <n v="0"/>
    <s v="-"/>
    <n v="0"/>
  </r>
  <r>
    <s v="934"/>
    <x v="13"/>
    <x v="2"/>
    <s v="003"/>
    <s v="Z7C7008438"/>
    <s v="0163-0163"/>
    <s v="FC"/>
    <s v="00021607-00021777"/>
    <s v=""/>
    <s v=""/>
    <s v=""/>
    <s v=""/>
    <n v="0"/>
    <s v=""/>
    <s v="VENTAS NO CONTRIBUYENTES"/>
    <s v=""/>
    <n v="4149.0898800000014"/>
    <n v="0"/>
    <n v="3456.9338500000017"/>
    <n v="0"/>
    <s v="-"/>
    <n v="0"/>
    <n v="596.68625000000009"/>
    <s v="-"/>
    <n v="95.46978"/>
    <n v="0"/>
    <s v="-"/>
    <n v="0"/>
    <n v="0"/>
    <s v="-"/>
    <n v="0"/>
  </r>
  <r>
    <s v="935"/>
    <x v="13"/>
    <x v="0"/>
    <s v="003"/>
    <s v="Z1B8051199"/>
    <s v="0236"/>
    <s v="FC"/>
    <s v="00022821-00022914"/>
    <s v=""/>
    <s v=""/>
    <s v=""/>
    <s v=""/>
    <n v="0"/>
    <s v=""/>
    <s v="VENTAS NO CONTRIBUYENTES"/>
    <s v=""/>
    <n v="4009.5675579999993"/>
    <n v="0"/>
    <n v="3177.6734999999999"/>
    <n v="0"/>
    <s v="-"/>
    <n v="0"/>
    <n v="717.15004999999974"/>
    <s v="16"/>
    <n v="114.74400800000001"/>
    <n v="0"/>
    <s v="-"/>
    <n v="0"/>
    <n v="0"/>
    <s v="-"/>
    <n v="0"/>
  </r>
  <r>
    <s v="936"/>
    <x v="13"/>
    <x v="3"/>
    <s v="003"/>
    <s v="Z1F0008965"/>
    <s v="1165-1165"/>
    <s v="FC"/>
    <s v="00152826-00152891"/>
    <s v=""/>
    <s v=""/>
    <s v=""/>
    <s v=""/>
    <n v="0"/>
    <s v=""/>
    <s v="VENTAS NO CONTRIBUYENTES"/>
    <s v=""/>
    <n v="1294.9275999999998"/>
    <n v="0"/>
    <n v="1227.0791999999999"/>
    <n v="0"/>
    <s v="-"/>
    <n v="0"/>
    <n v="58.489999999999995"/>
    <s v="-"/>
    <n v="9.3584000000000014"/>
    <n v="0"/>
    <s v="-"/>
    <n v="0"/>
    <n v="0"/>
    <s v="-"/>
    <n v="0"/>
  </r>
  <r>
    <s v="937"/>
    <x v="13"/>
    <x v="3"/>
    <s v="003"/>
    <s v="Z1F0008965"/>
    <s v="1165"/>
    <s v="FC"/>
    <s v="00152892"/>
    <s v=""/>
    <s v=""/>
    <s v=""/>
    <s v=""/>
    <n v="0"/>
    <s v=""/>
    <s v="INV. FRESH VEGGIES. C.A"/>
    <s v="J500796641"/>
    <n v="21.18"/>
    <n v="0"/>
    <n v="21.18"/>
    <n v="0"/>
    <s v="-"/>
    <n v="0"/>
    <n v="0"/>
    <s v="-"/>
    <n v="0"/>
    <n v="0"/>
    <s v="-"/>
    <n v="0"/>
    <n v="0"/>
    <s v="-"/>
    <n v="0"/>
  </r>
  <r>
    <s v="938"/>
    <x v="13"/>
    <x v="3"/>
    <s v="003"/>
    <s v="Z1F0008965"/>
    <s v="1165-1165"/>
    <s v="FC"/>
    <s v="00152893-00153018"/>
    <s v=""/>
    <s v=""/>
    <s v=""/>
    <s v=""/>
    <n v="0"/>
    <s v=""/>
    <s v="VENTAS NO CONTRIBUYENTES"/>
    <s v=""/>
    <n v="2517.0901999999992"/>
    <n v="0"/>
    <n v="2279.8597999999993"/>
    <n v="0"/>
    <s v="-"/>
    <n v="0"/>
    <n v="204.50889999999998"/>
    <s v="-"/>
    <n v="32.721499999999999"/>
    <n v="0"/>
    <s v="-"/>
    <n v="0"/>
    <n v="0"/>
    <s v="-"/>
    <n v="0"/>
  </r>
  <r>
    <s v="939"/>
    <x v="13"/>
    <x v="1"/>
    <s v="004"/>
    <s v="Z1F0017963"/>
    <s v="0728-0728"/>
    <s v="FC"/>
    <s v="00029904-00029943"/>
    <s v=""/>
    <s v=""/>
    <s v=""/>
    <s v=""/>
    <n v="0"/>
    <s v=""/>
    <s v="VENTAS NO CONTRIBUYENTES"/>
    <s v=""/>
    <n v="1624.2778060000001"/>
    <n v="0"/>
    <n v="1228.2345000000003"/>
    <n v="0"/>
    <s v="-"/>
    <n v="0"/>
    <n v="341.41664999999995"/>
    <s v="16"/>
    <n v="54.626655999999997"/>
    <n v="0"/>
    <s v="-"/>
    <n v="0"/>
    <n v="0"/>
    <s v="-"/>
    <n v="0"/>
  </r>
  <r>
    <s v="940"/>
    <x v="13"/>
    <x v="1"/>
    <s v="004"/>
    <s v="Z1F0017963"/>
    <s v="0728"/>
    <s v="FC"/>
    <s v="00029944"/>
    <s v=""/>
    <s v=""/>
    <s v=""/>
    <s v=""/>
    <n v="0"/>
    <s v=""/>
    <s v="AMARENAS CAKE REPOSTERIA"/>
    <s v="J400736110"/>
    <n v="43.590400000000002"/>
    <n v="0"/>
    <n v="43.590400000000002"/>
    <n v="0"/>
    <s v="-"/>
    <n v="0"/>
    <n v="0"/>
    <s v="-"/>
    <n v="0"/>
    <n v="0"/>
    <s v="-"/>
    <n v="0"/>
    <n v="0"/>
    <s v="-"/>
    <n v="0"/>
  </r>
  <r>
    <s v="941"/>
    <x v="13"/>
    <x v="1"/>
    <s v="004"/>
    <s v="Z1F0017963"/>
    <s v="0728-0728"/>
    <s v="FC"/>
    <s v="00029945-00029954"/>
    <s v=""/>
    <s v=""/>
    <s v=""/>
    <s v=""/>
    <n v="0"/>
    <s v=""/>
    <s v="VENTAS NO CONTRIBUYENTES"/>
    <s v=""/>
    <n v="427.67381999999998"/>
    <n v="0"/>
    <n v="295.91290000000004"/>
    <n v="0"/>
    <s v="-"/>
    <n v="0"/>
    <n v="113.587"/>
    <s v="16"/>
    <n v="18.173920000000003"/>
    <n v="0"/>
    <s v="-"/>
    <n v="0"/>
    <n v="0"/>
    <s v="-"/>
    <n v="0"/>
  </r>
  <r>
    <s v="942"/>
    <x v="13"/>
    <x v="0"/>
    <s v="004"/>
    <s v="Z1B8050937"/>
    <s v="0095"/>
    <s v="FC"/>
    <s v="00008800-00008900"/>
    <s v=""/>
    <s v=""/>
    <s v=""/>
    <s v=""/>
    <n v="0"/>
    <s v=""/>
    <s v="VENTAS NO CONTRIBUYENTES"/>
    <s v=""/>
    <n v="4282.6029560000006"/>
    <n v="0"/>
    <n v="3399.1861999999987"/>
    <n v="0"/>
    <s v="-"/>
    <n v="0"/>
    <n v="761.56629999999996"/>
    <s v="16"/>
    <n v="121.85045599999999"/>
    <n v="0"/>
    <s v="-"/>
    <n v="0"/>
    <n v="0"/>
    <s v="-"/>
    <n v="0"/>
  </r>
  <r>
    <s v="943"/>
    <x v="13"/>
    <x v="3"/>
    <s v="004"/>
    <s v="Z1B8050578"/>
    <s v="1963-1963"/>
    <s v="FC"/>
    <s v="00174220-00174308"/>
    <s v=""/>
    <s v=""/>
    <s v=""/>
    <s v=""/>
    <n v="0"/>
    <s v=""/>
    <s v="VENTAS NO CONTRIBUYENTES"/>
    <s v=""/>
    <n v="1695.5729499999989"/>
    <n v="0"/>
    <n v="1462.5173499999994"/>
    <n v="0"/>
    <s v="-"/>
    <n v="0"/>
    <n v="200.91"/>
    <s v="-"/>
    <n v="32.145600000000002"/>
    <n v="0"/>
    <s v="-"/>
    <n v="0"/>
    <n v="0"/>
    <s v="-"/>
    <n v="0"/>
  </r>
  <r>
    <s v="944"/>
    <x v="13"/>
    <x v="1"/>
    <s v="005"/>
    <s v="Z1F0017998"/>
    <s v="0719-0719"/>
    <s v="FC"/>
    <s v="00034522-00034580"/>
    <s v=""/>
    <s v=""/>
    <s v=""/>
    <s v=""/>
    <n v="0"/>
    <s v=""/>
    <s v="VENTAS NO CONTRIBUYENTES"/>
    <s v=""/>
    <n v="3162.5980940000009"/>
    <n v="0"/>
    <n v="2369.0687500000008"/>
    <n v="0"/>
    <s v="-"/>
    <n v="0"/>
    <n v="684.07700000000011"/>
    <s v="16"/>
    <n v="109.452344"/>
    <n v="0"/>
    <s v="-"/>
    <n v="0"/>
    <n v="0"/>
    <s v="-"/>
    <n v="0"/>
  </r>
  <r>
    <s v="945"/>
    <x v="13"/>
    <x v="0"/>
    <s v="005"/>
    <s v="Z1B8050363"/>
    <s v="0238"/>
    <s v="FC"/>
    <s v="00025714-00025726"/>
    <s v=""/>
    <s v=""/>
    <s v=""/>
    <s v=""/>
    <n v="0"/>
    <s v=""/>
    <s v="VENTAS NO CONTRIBUYENTES"/>
    <s v=""/>
    <n v="1184.9343000000001"/>
    <n v="0"/>
    <n v="793.04944999999998"/>
    <n v="0"/>
    <s v="-"/>
    <n v="0"/>
    <n v="337.83175"/>
    <s v="16"/>
    <n v="54.053100000000001"/>
    <n v="0"/>
    <s v="-"/>
    <n v="0"/>
    <n v="0"/>
    <s v="-"/>
    <n v="0"/>
  </r>
  <r>
    <s v="946"/>
    <x v="13"/>
    <x v="0"/>
    <s v="005"/>
    <s v="Z1B8050363"/>
    <s v="0238"/>
    <s v="FC"/>
    <s v="00025727"/>
    <s v=""/>
    <s v=""/>
    <s v=""/>
    <s v=""/>
    <n v="0"/>
    <s v=""/>
    <s v="DISTRIBUIDORA MONTOVJ C.A"/>
    <s v="J-40786379-7"/>
    <n v="49.756999999999998"/>
    <n v="0"/>
    <n v="44.131"/>
    <n v="4.8499999999999996"/>
    <s v="16"/>
    <n v="0.77600000000000002"/>
    <n v="0"/>
    <s v="-"/>
    <n v="0"/>
    <n v="0"/>
    <s v="-"/>
    <n v="0"/>
    <n v="0"/>
    <s v="-"/>
    <n v="0"/>
  </r>
  <r>
    <s v="947"/>
    <x v="13"/>
    <x v="0"/>
    <s v="005"/>
    <s v="Z1B8050363"/>
    <s v="0238"/>
    <s v="FC"/>
    <s v="00025728-00025820"/>
    <s v=""/>
    <s v=""/>
    <s v=""/>
    <s v=""/>
    <n v="0"/>
    <s v=""/>
    <s v="VENTAS NO CONTRIBUYENTES"/>
    <s v=""/>
    <n v="7004.4161900000008"/>
    <n v="0"/>
    <n v="5505.8310000000001"/>
    <n v="0"/>
    <s v="-"/>
    <n v="0"/>
    <n v="1291.8837499999997"/>
    <s v="16"/>
    <n v="206.70143999999999"/>
    <n v="0"/>
    <s v="-"/>
    <n v="0"/>
    <n v="0"/>
    <s v="-"/>
    <n v="0"/>
  </r>
  <r>
    <s v="948"/>
    <x v="13"/>
    <x v="0"/>
    <s v="005"/>
    <s v="Z1B8050363"/>
    <s v="0238"/>
    <s v="NC"/>
    <s v=""/>
    <s v="00000070"/>
    <s v=""/>
    <s v="00025582"/>
    <s v="13/2/2022"/>
    <n v="22.4"/>
    <s v="VEN"/>
    <s v="SICILIANI B DAVID H"/>
    <s v="V6963353 "/>
    <n v="-22.4"/>
    <n v="0"/>
    <n v="-22.4"/>
    <n v="0"/>
    <s v="-"/>
    <n v="0"/>
    <n v="0"/>
    <s v="-"/>
    <n v="0"/>
    <n v="0"/>
    <s v="-"/>
    <n v="0"/>
    <n v="0"/>
    <s v="-"/>
    <n v="0"/>
  </r>
  <r>
    <s v="949"/>
    <x v="13"/>
    <x v="1"/>
    <s v="006"/>
    <s v="Z1F0017787"/>
    <s v="0690-0690"/>
    <s v="FC"/>
    <s v="00019708-00019717"/>
    <s v=""/>
    <s v=""/>
    <s v=""/>
    <s v=""/>
    <n v="0"/>
    <s v=""/>
    <s v="VENTAS NO CONTRIBUYENTES"/>
    <s v=""/>
    <n v="92.205950000000001"/>
    <n v="0"/>
    <n v="83.784350000000003"/>
    <n v="0"/>
    <s v="-"/>
    <n v="0"/>
    <n v="7.26"/>
    <s v="-"/>
    <n v="1.1616"/>
    <n v="0"/>
    <s v="-"/>
    <n v="0"/>
    <n v="0"/>
    <s v="-"/>
    <n v="0"/>
  </r>
  <r>
    <s v="950"/>
    <x v="13"/>
    <x v="1"/>
    <s v="006"/>
    <s v="Z1F0017787"/>
    <s v="0690"/>
    <s v="FC"/>
    <s v="00019718"/>
    <s v=""/>
    <s v=""/>
    <s v=""/>
    <s v=""/>
    <n v="0"/>
    <s v=""/>
    <s v="CORPORACION LE NOTRE C.A"/>
    <s v=" J317391004"/>
    <n v="116.4"/>
    <n v="0"/>
    <n v="116.4"/>
    <n v="0"/>
    <s v="-"/>
    <n v="0"/>
    <n v="0"/>
    <s v="-"/>
    <n v="0"/>
    <n v="0"/>
    <s v="-"/>
    <n v="0"/>
    <n v="0"/>
    <s v="-"/>
    <n v="0"/>
  </r>
  <r>
    <s v="951"/>
    <x v="13"/>
    <x v="1"/>
    <s v="006"/>
    <s v="Z1F0017787"/>
    <s v="0690-0690"/>
    <s v="FC"/>
    <s v="00019719-00019733"/>
    <s v=""/>
    <s v=""/>
    <s v=""/>
    <s v=""/>
    <n v="0"/>
    <s v=""/>
    <s v="VENTAS NO CONTRIBUYENTES"/>
    <s v=""/>
    <n v="540.08598799999993"/>
    <n v="0"/>
    <n v="414.06150000000002"/>
    <n v="0"/>
    <s v="-"/>
    <n v="0"/>
    <n v="108.64179999999999"/>
    <s v="16"/>
    <n v="17.382688000000002"/>
    <n v="0"/>
    <s v="-"/>
    <n v="0"/>
    <n v="0"/>
    <s v="-"/>
    <n v="0"/>
  </r>
  <r>
    <s v="952"/>
    <x v="13"/>
    <x v="1"/>
    <s v="006"/>
    <s v="Z1F0017787"/>
    <s v="0690-0691"/>
    <s v="FC"/>
    <s v="00019734"/>
    <s v=""/>
    <s v=""/>
    <s v=""/>
    <s v=""/>
    <n v="0"/>
    <s v=""/>
    <s v="MANUFACTURAS INPROJAR.CA"/>
    <s v="J297334505"/>
    <n v="19.9438"/>
    <n v="0"/>
    <n v="10.234600000000002"/>
    <n v="8.3699999999999992"/>
    <s v="16"/>
    <n v="1.3391999999999999"/>
    <n v="0"/>
    <s v="-"/>
    <n v="0"/>
    <n v="0"/>
    <s v="-"/>
    <n v="0"/>
    <n v="0"/>
    <s v="-"/>
    <n v="0"/>
  </r>
  <r>
    <s v="953"/>
    <x v="13"/>
    <x v="1"/>
    <s v="006"/>
    <s v="Z1F0017787"/>
    <s v="0690-0692"/>
    <s v="FC"/>
    <s v="00019735-00019768"/>
    <s v=""/>
    <s v=""/>
    <s v=""/>
    <s v=""/>
    <n v="0"/>
    <s v=""/>
    <s v="VENTAS NO CONTRIBUYENTES"/>
    <s v=""/>
    <n v="1851.803242"/>
    <n v="0"/>
    <n v="1246.99235"/>
    <n v="0"/>
    <s v="-"/>
    <n v="0"/>
    <n v="521.38870000000009"/>
    <s v="16"/>
    <n v="83.42219200000001"/>
    <n v="0"/>
    <s v="-"/>
    <n v="0"/>
    <n v="0"/>
    <s v="-"/>
    <n v="0"/>
  </r>
  <r>
    <s v="954"/>
    <x v="13"/>
    <x v="0"/>
    <s v="006"/>
    <s v="Z1B8044815"/>
    <s v="0131"/>
    <s v="FC"/>
    <s v="00011080-00011128"/>
    <s v=""/>
    <s v=""/>
    <s v=""/>
    <s v=""/>
    <n v="0"/>
    <s v=""/>
    <s v="VENTAS NO CONTRIBUYENTES"/>
    <s v=""/>
    <n v="3033.6973700000003"/>
    <n v="0"/>
    <n v="2203.7804000000006"/>
    <n v="0"/>
    <s v="-"/>
    <n v="0"/>
    <n v="715.44564999999989"/>
    <s v="16"/>
    <n v="114.47132000000002"/>
    <n v="0"/>
    <s v="-"/>
    <n v="0"/>
    <n v="0"/>
    <s v="-"/>
    <n v="0"/>
  </r>
  <r>
    <s v="955"/>
    <x v="13"/>
    <x v="0"/>
    <s v="006"/>
    <s v="Z1B8044815"/>
    <s v="0131"/>
    <s v="FC"/>
    <s v="00011129"/>
    <s v=""/>
    <s v=""/>
    <s v=""/>
    <s v=""/>
    <n v="0"/>
    <s v=""/>
    <s v="INVERSIONES EL TRONO DE DIOS C.A"/>
    <s v="J-401384650 "/>
    <n v="481.03820999999999"/>
    <n v="0"/>
    <n v="395.75385"/>
    <n v="73.521000000000001"/>
    <s v="16"/>
    <n v="11.76336"/>
    <n v="0"/>
    <s v="-"/>
    <n v="0"/>
    <n v="0"/>
    <s v="-"/>
    <n v="0"/>
    <n v="0"/>
    <s v="-"/>
    <n v="0"/>
  </r>
  <r>
    <s v="956"/>
    <x v="13"/>
    <x v="0"/>
    <s v="006"/>
    <s v="Z1B8044815"/>
    <s v="0131"/>
    <s v="FC"/>
    <s v="00011130-00011157"/>
    <s v=""/>
    <s v=""/>
    <s v=""/>
    <s v=""/>
    <n v="0"/>
    <s v=""/>
    <s v="VENTAS NO CONTRIBUYENTES"/>
    <s v=""/>
    <n v="2126.0536560000005"/>
    <n v="0"/>
    <n v="1606.6133500000005"/>
    <n v="0"/>
    <s v="-"/>
    <n v="0"/>
    <n v="447.79334999999998"/>
    <s v="16"/>
    <n v="71.646956000000003"/>
    <n v="0"/>
    <s v="-"/>
    <n v="0"/>
    <n v="0"/>
    <s v="-"/>
    <n v="0"/>
  </r>
  <r>
    <s v="957"/>
    <x v="13"/>
    <x v="0"/>
    <s v="007"/>
    <s v="Z1B8050013"/>
    <s v="0167"/>
    <s v="FC"/>
    <s v="00012646-00012679"/>
    <s v=""/>
    <s v=""/>
    <s v=""/>
    <s v=""/>
    <n v="0"/>
    <s v=""/>
    <s v="VENTAS NO CONTRIBUYENTES"/>
    <s v=""/>
    <n v="1439.6540980000002"/>
    <n v="0"/>
    <n v="1079.1445000000003"/>
    <n v="0"/>
    <s v="-"/>
    <n v="0"/>
    <n v="310.78414999999995"/>
    <s v="16"/>
    <n v="49.725448000000007"/>
    <n v="0"/>
    <s v="-"/>
    <n v="0"/>
    <n v="0"/>
    <s v="-"/>
    <n v="0"/>
  </r>
  <r>
    <s v="958"/>
    <x v="13"/>
    <x v="1"/>
    <s v="008"/>
    <s v="Z1F0017970"/>
    <s v="0350-0350"/>
    <s v="FC"/>
    <s v="00004540-00004545"/>
    <s v=""/>
    <s v=""/>
    <s v=""/>
    <s v=""/>
    <n v="0"/>
    <s v=""/>
    <s v="VENTAS NO CONTRIBUYENTES"/>
    <s v=""/>
    <n v="106.19479999999999"/>
    <n v="0"/>
    <n v="13.36"/>
    <n v="0"/>
    <s v="-"/>
    <n v="0"/>
    <n v="80.03"/>
    <s v="16"/>
    <n v="12.8048"/>
    <n v="0"/>
    <s v="-"/>
    <n v="0"/>
    <n v="0"/>
    <s v="-"/>
    <n v="0"/>
  </r>
  <r>
    <s v="959"/>
    <x v="13"/>
    <x v="0"/>
    <s v="008"/>
    <s v="Z1B8050003"/>
    <s v="0101"/>
    <s v="FC"/>
    <s v="00006936-00006941"/>
    <s v=""/>
    <s v=""/>
    <s v=""/>
    <s v=""/>
    <n v="0"/>
    <s v=""/>
    <s v="VENTAS NO CONTRIBUYENTES"/>
    <s v=""/>
    <n v="399.66489199999995"/>
    <n v="0"/>
    <n v="312.68090000000007"/>
    <n v="0"/>
    <s v="-"/>
    <n v="0"/>
    <n v="74.986199999999997"/>
    <s v="-"/>
    <n v="11.997791999999999"/>
    <n v="0"/>
    <s v="-"/>
    <n v="0"/>
    <n v="0"/>
    <s v="-"/>
    <n v="0"/>
  </r>
  <r>
    <s v="960"/>
    <x v="13"/>
    <x v="0"/>
    <s v="008"/>
    <s v="Z1B8050003"/>
    <s v="0101"/>
    <s v="FC"/>
    <s v="00006942"/>
    <s v=""/>
    <s v=""/>
    <s v=""/>
    <s v=""/>
    <n v="0"/>
    <s v=""/>
    <s v="MACALLURI CORDOBE"/>
    <s v="J-15913927-8 "/>
    <n v="202.5368"/>
    <n v="0"/>
    <n v="186.9"/>
    <n v="13.48"/>
    <s v="16"/>
    <n v="2.1568000000000001"/>
    <n v="0"/>
    <s v="-"/>
    <n v="0"/>
    <n v="0"/>
    <s v="-"/>
    <n v="0"/>
    <n v="0"/>
    <s v="-"/>
    <n v="0"/>
  </r>
  <r>
    <s v="961"/>
    <x v="13"/>
    <x v="0"/>
    <s v="008"/>
    <s v="Z1B8050003"/>
    <s v="0101"/>
    <s v="FC"/>
    <s v="00006943-00006963"/>
    <s v=""/>
    <s v=""/>
    <s v=""/>
    <s v=""/>
    <n v="0"/>
    <s v=""/>
    <s v="VENTAS NO CONTRIBUYENTES"/>
    <s v=""/>
    <n v="1556.2867880000001"/>
    <n v="0"/>
    <n v="959.12700000000007"/>
    <n v="0"/>
    <s v="-"/>
    <n v="0"/>
    <n v="514.79300000000001"/>
    <s v="16"/>
    <n v="82.366787999999985"/>
    <n v="0"/>
    <s v="-"/>
    <n v="0"/>
    <n v="0"/>
    <s v="-"/>
    <n v="0"/>
  </r>
  <r>
    <s v="962"/>
    <x v="13"/>
    <x v="0"/>
    <s v="008"/>
    <s v="Z1B8050003"/>
    <s v="0101"/>
    <s v="FC"/>
    <s v="00006964"/>
    <s v=""/>
    <s v=""/>
    <s v=""/>
    <s v=""/>
    <n v="0"/>
    <s v=""/>
    <s v="SERVICIOS FUNERARIOS CHACON C.A."/>
    <s v="J-40632250-4"/>
    <n v="565.30967599999997"/>
    <n v="0"/>
    <n v="448.31745000000006"/>
    <n v="100.85535"/>
    <s v="16"/>
    <n v="16.136876000000001"/>
    <n v="0"/>
    <s v="-"/>
    <n v="0"/>
    <n v="0"/>
    <s v="-"/>
    <n v="0"/>
    <n v="0"/>
    <s v="-"/>
    <n v="0"/>
  </r>
  <r>
    <s v="963"/>
    <x v="13"/>
    <x v="0"/>
    <s v="008"/>
    <s v="Z1B8050003"/>
    <s v="0101"/>
    <s v="FC"/>
    <s v="00006965-00007037"/>
    <s v=""/>
    <s v=""/>
    <s v=""/>
    <s v=""/>
    <n v="0"/>
    <s v=""/>
    <s v="VENTAS NO CONTRIBUYENTES"/>
    <s v=""/>
    <n v="4739.2152760000017"/>
    <n v="0"/>
    <n v="3567.633650000002"/>
    <n v="0"/>
    <s v="-"/>
    <n v="0"/>
    <n v="1009.9841499999999"/>
    <s v="-"/>
    <n v="161.597476"/>
    <n v="0"/>
    <s v="-"/>
    <n v="0"/>
    <n v="0"/>
    <s v="-"/>
    <n v="0"/>
  </r>
  <r>
    <s v="964"/>
    <x v="13"/>
    <x v="0"/>
    <s v="009"/>
    <s v="Z1B8014458"/>
    <s v="0127-0128"/>
    <s v="FC"/>
    <s v="00007003-00007032"/>
    <s v=""/>
    <s v=""/>
    <s v=""/>
    <s v=""/>
    <n v="0"/>
    <s v=""/>
    <s v="VENTAS NO CONTRIBUYENTES"/>
    <s v=""/>
    <n v="1551.0913500000001"/>
    <n v="0"/>
    <n v="1270.0351500000002"/>
    <n v="0"/>
    <s v="-"/>
    <n v="0"/>
    <n v="242.28979999999999"/>
    <s v="16"/>
    <n v="38.766400000000004"/>
    <n v="0"/>
    <s v="-"/>
    <n v="0"/>
    <n v="0"/>
    <s v="-"/>
    <n v="0"/>
  </r>
  <r>
    <s v="965"/>
    <x v="13"/>
    <x v="0"/>
    <s v="010"/>
    <s v="Z1F0000341"/>
    <s v="1614"/>
    <s v="FC"/>
    <s v="927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66"/>
    <x v="13"/>
    <x v="0"/>
    <s v="010"/>
    <s v="Z1F0000341"/>
    <s v="1615"/>
    <s v="FC"/>
    <s v="92795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967"/>
    <x v="13"/>
    <x v="0"/>
    <s v="011"/>
    <s v="Z1F0004616"/>
    <s v="1053-1053"/>
    <s v="FC"/>
    <s v="00144216-00144366"/>
    <s v=""/>
    <s v=""/>
    <s v=""/>
    <s v=""/>
    <n v="0"/>
    <s v=""/>
    <s v="VENTAS NO CONTRIBUYENTES"/>
    <s v=""/>
    <n v="2764.6457500000001"/>
    <n v="0"/>
    <n v="2537.0120000000002"/>
    <n v="0"/>
    <s v="-"/>
    <n v="0"/>
    <n v="196.23595000000003"/>
    <s v="-"/>
    <n v="31.3978"/>
    <n v="0"/>
    <s v="-"/>
    <n v="0"/>
    <n v="0"/>
    <s v="-"/>
    <n v="0"/>
  </r>
  <r>
    <s v="968"/>
    <x v="13"/>
    <x v="0"/>
    <s v="012"/>
    <s v="Z1F00002472"/>
    <s v="0290"/>
    <s v="FC"/>
    <s v="00040825-00040849"/>
    <s v=""/>
    <s v=""/>
    <s v=""/>
    <s v=""/>
    <n v="0"/>
    <s v=""/>
    <s v="VENTAS NO CONTRIBUYENTES"/>
    <s v=""/>
    <n v="741.60595000000012"/>
    <n v="0"/>
    <n v="365.67050000000006"/>
    <n v="0"/>
    <s v="-"/>
    <n v="0"/>
    <n v="324.08225000000004"/>
    <s v="16"/>
    <n v="51.853199999999994"/>
    <n v="0"/>
    <s v="-"/>
    <n v="0"/>
    <n v="0"/>
    <s v="-"/>
    <n v="0"/>
  </r>
  <r>
    <s v="969"/>
    <x v="13"/>
    <x v="0"/>
    <s v="012"/>
    <s v="Z1F00002472"/>
    <s v="0290"/>
    <s v="FC"/>
    <s v="00040850-00040852"/>
    <s v=""/>
    <s v=""/>
    <s v=""/>
    <s v=""/>
    <n v="0"/>
    <s v=""/>
    <s v="VENTAS NO CONTRIBUYENTES"/>
    <s v=""/>
    <n v="57.579561999999996"/>
    <n v="0"/>
    <n v="38.322749999999999"/>
    <n v="0"/>
    <s v="-"/>
    <n v="0"/>
    <n v="16.6007"/>
    <s v="16"/>
    <n v="2.6561120000000003"/>
    <n v="0"/>
    <s v="-"/>
    <n v="0"/>
    <n v="0"/>
    <s v="-"/>
    <n v="0"/>
  </r>
  <r>
    <s v="970"/>
    <x v="13"/>
    <x v="0"/>
    <s v="012"/>
    <s v="Z1F00002472"/>
    <s v="0290"/>
    <s v="FC"/>
    <s v="00040853-00040861"/>
    <s v=""/>
    <s v=""/>
    <s v=""/>
    <s v=""/>
    <n v="0"/>
    <s v=""/>
    <s v="VENTAS NO CONTRIBUYENTES"/>
    <s v=""/>
    <n v="264.35140000000001"/>
    <n v="0"/>
    <n v="227.12699999999998"/>
    <n v="0"/>
    <s v="-"/>
    <n v="0"/>
    <n v="32.089999999999996"/>
    <s v="16"/>
    <n v="5.1343999999999994"/>
    <n v="0"/>
    <s v="-"/>
    <n v="0"/>
    <n v="0"/>
    <s v="-"/>
    <n v="0"/>
  </r>
  <r>
    <s v="971"/>
    <x v="13"/>
    <x v="0"/>
    <s v="012"/>
    <s v="Z1F00002472"/>
    <s v="0290"/>
    <s v="FC"/>
    <s v="00040862-00040870"/>
    <s v=""/>
    <s v=""/>
    <s v=""/>
    <s v=""/>
    <n v="0"/>
    <s v=""/>
    <s v="VENTAS NO CONTRIBUYENTES"/>
    <s v=""/>
    <n v="312.6507499999999"/>
    <n v="0"/>
    <n v="246.17115000000001"/>
    <n v="0"/>
    <s v="-"/>
    <n v="0"/>
    <n v="57.31"/>
    <s v="16"/>
    <n v="9.1696000000000009"/>
    <n v="0"/>
    <s v="-"/>
    <n v="0"/>
    <n v="0"/>
    <s v="-"/>
    <n v="0"/>
  </r>
  <r>
    <s v="972"/>
    <x v="13"/>
    <x v="0"/>
    <s v="012"/>
    <s v="Z1F00002472"/>
    <s v="0290"/>
    <s v="FC"/>
    <s v="00040871-00040872"/>
    <s v=""/>
    <s v=""/>
    <s v=""/>
    <s v=""/>
    <n v="0"/>
    <s v=""/>
    <s v="VENTAS NO CONTRIBUYENTES"/>
    <s v=""/>
    <n v="60.882850000000005"/>
    <n v="0"/>
    <n v="24.911250000000003"/>
    <n v="0"/>
    <s v="-"/>
    <n v="0"/>
    <n v="31.009999999999998"/>
    <s v="16"/>
    <n v="4.9615999999999998"/>
    <n v="0"/>
    <s v="-"/>
    <n v="0"/>
    <n v="0"/>
    <s v="-"/>
    <n v="0"/>
  </r>
  <r>
    <s v="973"/>
    <x v="13"/>
    <x v="0"/>
    <s v="012"/>
    <s v="Z1F00002472"/>
    <s v="0290"/>
    <s v="FC"/>
    <s v="00040873-00040884"/>
    <s v=""/>
    <s v=""/>
    <s v=""/>
    <s v=""/>
    <n v="0"/>
    <s v=""/>
    <s v="VENTAS NO CONTRIBUYENTES"/>
    <s v=""/>
    <n v="452.2527"/>
    <n v="0"/>
    <n v="250.59139999999994"/>
    <n v="0"/>
    <s v="-"/>
    <n v="0"/>
    <n v="173.8459"/>
    <s v="16"/>
    <n v="27.8154"/>
    <n v="0"/>
    <s v="-"/>
    <n v="0"/>
    <n v="0"/>
    <s v="-"/>
    <n v="0"/>
  </r>
  <r>
    <s v="974"/>
    <x v="13"/>
    <x v="0"/>
    <s v="012"/>
    <s v="Z1F00002472"/>
    <s v="0290"/>
    <s v="FC"/>
    <s v="00040885"/>
    <s v=""/>
    <s v=""/>
    <s v=""/>
    <s v=""/>
    <n v="0"/>
    <s v=""/>
    <s v="VLADIMIR A"/>
    <s v="V17980132"/>
    <n v="21.975200000000001"/>
    <n v="0"/>
    <n v="2"/>
    <n v="0"/>
    <s v="-"/>
    <n v="0"/>
    <n v="17.22"/>
    <s v="16"/>
    <n v="2.7551999999999999"/>
    <n v="0"/>
    <s v="-"/>
    <n v="0"/>
    <n v="0"/>
    <s v="-"/>
    <n v="0"/>
  </r>
  <r>
    <s v="975"/>
    <x v="13"/>
    <x v="0"/>
    <s v="014"/>
    <s v="Z1F0000338"/>
    <s v="1807-1807"/>
    <s v="FC"/>
    <s v="82029-82080"/>
    <s v=""/>
    <s v=""/>
    <s v=""/>
    <s v=""/>
    <n v="0"/>
    <s v=""/>
    <s v="VENTAS NO CONTRIBUYENTES"/>
    <s v=""/>
    <n v="1329.6901879999998"/>
    <n v="0"/>
    <n v="1091.8362499999996"/>
    <n v="0"/>
    <s v="-"/>
    <n v="0"/>
    <n v="205.04654999999997"/>
    <s v="-"/>
    <n v="32.807387999999996"/>
    <n v="0"/>
    <s v="-"/>
    <n v="0"/>
    <n v="0"/>
    <s v="-"/>
    <n v="0"/>
  </r>
  <r>
    <s v="976"/>
    <x v="13"/>
    <x v="0"/>
    <s v="015"/>
    <s v="Z1B8050356"/>
    <s v="1973"/>
    <s v="FC"/>
    <s v="00099408-00099443"/>
    <s v=""/>
    <s v=""/>
    <s v=""/>
    <s v=""/>
    <n v="0"/>
    <s v=""/>
    <s v="VENTAS NO CONTRIBUYENTES"/>
    <s v=""/>
    <n v="2057.8159259999998"/>
    <n v="0"/>
    <n v="1570.72765"/>
    <n v="0"/>
    <s v="-"/>
    <n v="0"/>
    <n v="419.90370000000001"/>
    <s v="-"/>
    <n v="67.184576000000007"/>
    <n v="0"/>
    <s v="-"/>
    <n v="0"/>
    <n v="0"/>
    <s v="-"/>
    <n v="0"/>
  </r>
  <r>
    <s v="977"/>
    <x v="13"/>
    <x v="0"/>
    <s v="015"/>
    <s v="Z1B8050356"/>
    <s v="1973"/>
    <s v="FC"/>
    <s v="00099444"/>
    <s v=""/>
    <s v=""/>
    <s v=""/>
    <s v=""/>
    <n v="0"/>
    <s v=""/>
    <s v="INVERSIONES JRC-JEL 2015 C.A."/>
    <s v="J406723126"/>
    <n v="69.554000000000002"/>
    <n v="0"/>
    <n v="61.550000000000004"/>
    <n v="6.9"/>
    <s v="16"/>
    <n v="1.1040000000000001"/>
    <n v="0"/>
    <s v="-"/>
    <n v="0"/>
    <n v="0"/>
    <s v="-"/>
    <n v="0"/>
    <n v="0"/>
    <s v="-"/>
    <n v="0"/>
  </r>
  <r>
    <s v="978"/>
    <x v="13"/>
    <x v="0"/>
    <s v="015"/>
    <s v="Z1B8050356"/>
    <s v="1973"/>
    <s v="FC"/>
    <s v="00099445-00099451"/>
    <s v=""/>
    <s v=""/>
    <s v=""/>
    <s v=""/>
    <n v="0"/>
    <s v=""/>
    <s v="VENTAS NO CONTRIBUYENTES"/>
    <s v=""/>
    <n v="112.06070199999999"/>
    <n v="0"/>
    <n v="82.391149999999982"/>
    <n v="0"/>
    <s v="-"/>
    <n v="0"/>
    <n v="25.577200000000001"/>
    <s v="-"/>
    <n v="4.092352"/>
    <n v="0"/>
    <s v="-"/>
    <n v="0"/>
    <n v="0"/>
    <s v="-"/>
    <n v="0"/>
  </r>
  <r>
    <s v="1"/>
    <x v="15"/>
    <x v="0"/>
    <s v="001"/>
    <s v="Z1F0000700"/>
    <s v="1818"/>
    <s v="FC"/>
    <s v="00151325-00151450"/>
    <s v=""/>
    <s v=""/>
    <s v=""/>
    <s v=""/>
    <n v="0"/>
    <s v=""/>
    <s v="VENTAS NO CONTRIBUYENTES"/>
    <s v=""/>
    <n v="4723.7271180000016"/>
    <n v="0"/>
    <n v="3522.9315000000015"/>
    <n v="0"/>
    <s v="-"/>
    <n v="0"/>
    <n v="1035.1685500000001"/>
    <s v="16"/>
    <n v="165.62706799999995"/>
    <n v="0"/>
    <s v="-"/>
    <n v="0"/>
    <n v="0"/>
    <s v="-"/>
    <n v="0"/>
  </r>
  <r>
    <s v="2"/>
    <x v="15"/>
    <x v="2"/>
    <s v="001"/>
    <s v="Z7C7008321"/>
    <s v="0164-0164"/>
    <s v="FC"/>
    <s v="00019732-00019804"/>
    <s v=""/>
    <s v=""/>
    <s v=""/>
    <s v=""/>
    <n v="0"/>
    <s v=""/>
    <s v="VENTAS NO CONTRIBUYENTES"/>
    <s v=""/>
    <n v="1773.0570999999995"/>
    <n v="0"/>
    <n v="1338.1293999999998"/>
    <n v="0"/>
    <s v="-"/>
    <n v="0"/>
    <n v="374.93770000000001"/>
    <s v="16"/>
    <n v="59.989999999999995"/>
    <n v="0"/>
    <s v="-"/>
    <n v="0"/>
    <n v="0"/>
    <s v="-"/>
    <n v="0"/>
  </r>
  <r>
    <s v="3"/>
    <x v="15"/>
    <x v="1"/>
    <s v="001"/>
    <s v="Z1F0017854"/>
    <s v="0734-0734"/>
    <s v="FC"/>
    <s v="00046792-00046855"/>
    <s v=""/>
    <s v=""/>
    <s v=""/>
    <s v=""/>
    <n v="0"/>
    <s v=""/>
    <s v="VENTAS NO CONTRIBUYENTES"/>
    <s v=""/>
    <n v="2524.9669699999999"/>
    <n v="0"/>
    <n v="1981.5133499999995"/>
    <n v="0"/>
    <s v="-"/>
    <n v="0"/>
    <n v="468.49450000000007"/>
    <s v="16"/>
    <n v="74.959120000000013"/>
    <n v="0"/>
    <s v="-"/>
    <n v="0"/>
    <n v="0"/>
    <s v="-"/>
    <n v="0"/>
  </r>
  <r>
    <s v="4"/>
    <x v="15"/>
    <x v="1"/>
    <s v="001"/>
    <s v="Z1F0017854"/>
    <s v="0734"/>
    <s v="FC"/>
    <s v="00046856"/>
    <s v=""/>
    <s v=""/>
    <s v=""/>
    <s v=""/>
    <n v="0"/>
    <s v=""/>
    <s v="STYLE OBSEQUIOS ODONATES C.A"/>
    <s v="J402383347"/>
    <n v="134.40207000000001"/>
    <n v="0"/>
    <n v="107.24995"/>
    <n v="23.407"/>
    <s v="16"/>
    <n v="3.74512"/>
    <n v="0"/>
    <s v="-"/>
    <n v="0"/>
    <n v="0"/>
    <s v="-"/>
    <n v="0"/>
    <n v="0"/>
    <s v="-"/>
    <n v="0"/>
  </r>
  <r>
    <s v="5"/>
    <x v="15"/>
    <x v="1"/>
    <s v="001"/>
    <s v="Z1F0017854"/>
    <s v="0734-0734"/>
    <s v="FC"/>
    <s v="00046857-00046865"/>
    <s v=""/>
    <s v=""/>
    <s v=""/>
    <s v=""/>
    <n v="0"/>
    <s v=""/>
    <s v="VENTAS NO CONTRIBUYENTES"/>
    <s v=""/>
    <n v="335.4803"/>
    <n v="0"/>
    <n v="195.38709999999998"/>
    <n v="0"/>
    <s v="-"/>
    <n v="0"/>
    <n v="120.77"/>
    <s v="-"/>
    <n v="19.3232"/>
    <n v="0"/>
    <s v="-"/>
    <n v="0"/>
    <n v="0"/>
    <s v="-"/>
    <n v="0"/>
  </r>
  <r>
    <s v="6"/>
    <x v="15"/>
    <x v="1"/>
    <s v="001"/>
    <s v="Z1F0017854"/>
    <s v="0734"/>
    <s v="FC"/>
    <s v="00046866"/>
    <s v=""/>
    <s v=""/>
    <s v=""/>
    <s v=""/>
    <n v="0"/>
    <s v=""/>
    <s v="GRUPO DE AMORI 2016 CA"/>
    <s v="J407890808"/>
    <n v="199.08025000000001"/>
    <n v="0"/>
    <n v="139.74625"/>
    <n v="51.15"/>
    <s v="16"/>
    <n v="8.1839999999999993"/>
    <n v="0"/>
    <s v="-"/>
    <n v="0"/>
    <n v="0"/>
    <s v="-"/>
    <n v="0"/>
    <n v="0"/>
    <s v="-"/>
    <n v="0"/>
  </r>
  <r>
    <s v="7"/>
    <x v="15"/>
    <x v="1"/>
    <s v="001"/>
    <s v="Z1F0017854"/>
    <s v="0734-0734"/>
    <s v="FC"/>
    <s v="00046867-00046868"/>
    <s v=""/>
    <s v=""/>
    <s v=""/>
    <s v=""/>
    <n v="0"/>
    <s v=""/>
    <s v="VENTAS NO CONTRIBUYENTES"/>
    <s v=""/>
    <n v="222.44909999999999"/>
    <n v="0"/>
    <n v="210.31549999999999"/>
    <n v="0"/>
    <s v="-"/>
    <n v="0"/>
    <n v="10.46"/>
    <s v="16"/>
    <n v="1.6736"/>
    <n v="0"/>
    <s v="-"/>
    <n v="0"/>
    <n v="0"/>
    <s v="-"/>
    <n v="0"/>
  </r>
  <r>
    <s v="8"/>
    <x v="15"/>
    <x v="1"/>
    <s v="001"/>
    <s v="Z1F0017854"/>
    <s v="0734"/>
    <s v="FC"/>
    <s v="00046869"/>
    <s v=""/>
    <s v=""/>
    <s v=""/>
    <s v=""/>
    <n v="0"/>
    <s v=""/>
    <s v="CITYFARMA"/>
    <s v="J412879782"/>
    <n v="16.878"/>
    <n v="0"/>
    <n v="0"/>
    <n v="14.55"/>
    <s v="16"/>
    <n v="2.3279999999999998"/>
    <n v="0"/>
    <s v="-"/>
    <n v="0"/>
    <n v="0"/>
    <s v="-"/>
    <n v="0"/>
    <n v="0"/>
    <s v="-"/>
    <n v="0"/>
  </r>
  <r>
    <s v="9"/>
    <x v="15"/>
    <x v="1"/>
    <s v="001"/>
    <s v="Z1F0017854"/>
    <s v="0734-0734"/>
    <s v="FC"/>
    <s v="00046870-00046885"/>
    <s v=""/>
    <s v=""/>
    <s v=""/>
    <s v=""/>
    <n v="0"/>
    <s v=""/>
    <s v="VENTAS NO CONTRIBUYENTES"/>
    <s v=""/>
    <n v="729.28512400000011"/>
    <n v="0"/>
    <n v="497.09355000000005"/>
    <n v="0"/>
    <s v="-"/>
    <n v="0"/>
    <n v="200.16515000000004"/>
    <s v="-"/>
    <n v="32.026424000000006"/>
    <n v="0"/>
    <s v="-"/>
    <n v="0"/>
    <n v="0"/>
    <s v="-"/>
    <n v="0"/>
  </r>
  <r>
    <s v="10"/>
    <x v="15"/>
    <x v="0"/>
    <s v="002"/>
    <s v="Z1B8050002"/>
    <s v="0156"/>
    <s v="FC"/>
    <s v="00012377-00012438"/>
    <s v=""/>
    <s v=""/>
    <s v=""/>
    <s v=""/>
    <n v="0"/>
    <s v=""/>
    <s v="VENTAS NO CONTRIBUYENTES"/>
    <s v=""/>
    <n v="2956.4120580000008"/>
    <n v="0"/>
    <n v="2360.4806500000004"/>
    <n v="0"/>
    <s v="-"/>
    <n v="0"/>
    <n v="513.73389999999995"/>
    <s v="-"/>
    <n v="82.197508000000013"/>
    <n v="0"/>
    <s v="-"/>
    <n v="0"/>
    <n v="0"/>
    <s v="-"/>
    <n v="0"/>
  </r>
  <r>
    <s v="11"/>
    <x v="15"/>
    <x v="2"/>
    <s v="002"/>
    <s v="Z7C7008340"/>
    <s v="0164-0164"/>
    <s v="FC"/>
    <s v="00022864-00022926"/>
    <s v=""/>
    <s v=""/>
    <s v=""/>
    <s v=""/>
    <n v="0"/>
    <s v=""/>
    <s v="VENTAS NO CONTRIBUYENTES"/>
    <s v=""/>
    <n v="1268.76845"/>
    <n v="0"/>
    <n v="1088.0878"/>
    <n v="0"/>
    <s v="-"/>
    <n v="0"/>
    <n v="155.75915000000003"/>
    <s v="16"/>
    <n v="24.921500000000002"/>
    <n v="0"/>
    <s v="-"/>
    <n v="0"/>
    <n v="0"/>
    <s v="-"/>
    <n v="0"/>
  </r>
  <r>
    <s v="12"/>
    <x v="15"/>
    <x v="2"/>
    <s v="002"/>
    <s v="Z7C7008340"/>
    <s v="0164"/>
    <s v="FC"/>
    <s v="00022927"/>
    <s v=""/>
    <s v=""/>
    <s v=""/>
    <s v=""/>
    <n v="0"/>
    <s v=""/>
    <s v="ALIMENTOS ADIEN"/>
    <s v="V295960239"/>
    <n v="364.9"/>
    <n v="0"/>
    <n v="364.9"/>
    <n v="0"/>
    <s v="-"/>
    <n v="0"/>
    <n v="0"/>
    <s v="-"/>
    <n v="0"/>
    <n v="0"/>
    <s v="-"/>
    <n v="0"/>
    <n v="0"/>
    <s v="-"/>
    <n v="0"/>
  </r>
  <r>
    <s v="13"/>
    <x v="15"/>
    <x v="2"/>
    <s v="002"/>
    <s v="Z7C7008340"/>
    <s v="0164"/>
    <s v="FC"/>
    <s v="00022928"/>
    <s v=""/>
    <s v=""/>
    <s v=""/>
    <s v=""/>
    <n v="0"/>
    <s v=""/>
    <s v="ALIMENTOS ADIEN"/>
    <s v="V295960239"/>
    <n v="25.48"/>
    <n v="0"/>
    <n v="25.48"/>
    <n v="0"/>
    <s v="-"/>
    <n v="0"/>
    <n v="0"/>
    <s v="-"/>
    <n v="0"/>
    <n v="0"/>
    <s v="-"/>
    <n v="0"/>
    <n v="0"/>
    <s v="-"/>
    <n v="0"/>
  </r>
  <r>
    <s v="14"/>
    <x v="15"/>
    <x v="2"/>
    <s v="002"/>
    <s v="Z7C7008340"/>
    <s v="0164-0164"/>
    <s v="FC"/>
    <s v="00022929-00023015"/>
    <s v=""/>
    <s v=""/>
    <s v=""/>
    <s v=""/>
    <n v="0"/>
    <s v=""/>
    <s v="VENTAS NO CONTRIBUYENTES"/>
    <s v=""/>
    <n v="1914.0549519999995"/>
    <n v="0"/>
    <n v="1567.57195"/>
    <n v="0"/>
    <s v="-"/>
    <n v="0"/>
    <n v="298.69225"/>
    <s v="-"/>
    <n v="47.790752000000005"/>
    <n v="0"/>
    <s v="-"/>
    <n v="0"/>
    <n v="0"/>
    <s v="-"/>
    <n v="0"/>
  </r>
  <r>
    <s v="15"/>
    <x v="15"/>
    <x v="2"/>
    <s v="002"/>
    <s v="Z7C7008340"/>
    <s v="0164"/>
    <s v="NC"/>
    <s v=""/>
    <s v="00000028"/>
    <s v=""/>
    <s v="00022866"/>
    <s v="16/2/2022"/>
    <n v="26.32"/>
    <s v="VEN"/>
    <s v="ARGENIS GARCIA"/>
    <s v="V17348267"/>
    <n v="-8.5521999999999991"/>
    <n v="0"/>
    <n v="-8.5521999999999991"/>
    <n v="0"/>
    <s v="-"/>
    <n v="0"/>
    <n v="0"/>
    <s v="-"/>
    <n v="0"/>
    <n v="0"/>
    <s v="-"/>
    <n v="0"/>
    <n v="0"/>
    <s v="-"/>
    <n v="0"/>
  </r>
  <r>
    <s v="16"/>
    <x v="15"/>
    <x v="1"/>
    <s v="002"/>
    <s v="Z1F0017966"/>
    <s v="0729-0729"/>
    <s v="FC"/>
    <s v="00030638-00030647"/>
    <s v=""/>
    <s v=""/>
    <s v=""/>
    <s v=""/>
    <n v="0"/>
    <s v=""/>
    <s v="VENTAS NO CONTRIBUYENTES"/>
    <s v=""/>
    <n v="176.19392399999998"/>
    <n v="0"/>
    <n v="110.13174999999998"/>
    <n v="0"/>
    <s v="-"/>
    <n v="0"/>
    <n v="56.950150000000001"/>
    <s v="-"/>
    <n v="9.1120239999999981"/>
    <n v="0"/>
    <s v="-"/>
    <n v="0"/>
    <n v="0"/>
    <s v="-"/>
    <n v="0"/>
  </r>
  <r>
    <s v="17"/>
    <x v="15"/>
    <x v="1"/>
    <s v="002"/>
    <s v="Z1F0017966"/>
    <s v="0729"/>
    <s v="FC"/>
    <s v="00030648"/>
    <s v=""/>
    <s v=""/>
    <s v=""/>
    <s v=""/>
    <n v="0"/>
    <s v=""/>
    <s v="INVERSIONES EL MANA MILAGROSO"/>
    <s v="J411413240"/>
    <n v="50.825499999999998"/>
    <n v="0"/>
    <n v="50.825499999999998"/>
    <n v="0"/>
    <s v="-"/>
    <n v="0"/>
    <n v="0"/>
    <s v="-"/>
    <n v="0"/>
    <n v="0"/>
    <s v="-"/>
    <n v="0"/>
    <n v="0"/>
    <s v="-"/>
    <n v="0"/>
  </r>
  <r>
    <s v="18"/>
    <x v="15"/>
    <x v="1"/>
    <s v="002"/>
    <s v="Z1F0017966"/>
    <s v="0729-0729"/>
    <s v="FC"/>
    <s v="00030649-00030671"/>
    <s v=""/>
    <s v=""/>
    <s v=""/>
    <s v=""/>
    <n v="0"/>
    <s v=""/>
    <s v="VENTAS NO CONTRIBUYENTES"/>
    <s v=""/>
    <n v="698.96570000000008"/>
    <n v="0"/>
    <n v="621.3848999999999"/>
    <n v="0"/>
    <s v="-"/>
    <n v="0"/>
    <n v="66.88"/>
    <s v="16"/>
    <n v="10.700799999999999"/>
    <n v="0"/>
    <s v="-"/>
    <n v="0"/>
    <n v="0"/>
    <s v="-"/>
    <n v="0"/>
  </r>
  <r>
    <s v="19"/>
    <x v="15"/>
    <x v="1"/>
    <s v="002"/>
    <s v="Z1F0017966"/>
    <s v="0729"/>
    <s v="FC"/>
    <s v="00030672"/>
    <s v=""/>
    <s v=""/>
    <s v=""/>
    <s v=""/>
    <n v="0"/>
    <s v=""/>
    <s v="CORPORACION LENOTRE"/>
    <s v="J317391004"/>
    <n v="21.576000000000001"/>
    <n v="0"/>
    <n v="0"/>
    <n v="18.600000000000001"/>
    <s v="16"/>
    <n v="2.976"/>
    <n v="0"/>
    <s v="-"/>
    <n v="0"/>
    <n v="0"/>
    <s v="-"/>
    <n v="0"/>
    <n v="0"/>
    <s v="-"/>
    <n v="0"/>
  </r>
  <r>
    <s v="20"/>
    <x v="15"/>
    <x v="1"/>
    <s v="002"/>
    <s v="Z1F0017966"/>
    <s v="0729-0729"/>
    <s v="FC"/>
    <s v="00030673-00030681"/>
    <s v=""/>
    <s v=""/>
    <s v=""/>
    <s v=""/>
    <n v="0"/>
    <s v=""/>
    <s v="VENTAS NO CONTRIBUYENTES"/>
    <s v=""/>
    <n v="183.40938"/>
    <n v="0"/>
    <n v="108.98319999999997"/>
    <n v="0"/>
    <s v="-"/>
    <n v="0"/>
    <n v="64.160499999999999"/>
    <s v="16"/>
    <n v="10.26568"/>
    <n v="0"/>
    <s v="-"/>
    <n v="0"/>
    <n v="0"/>
    <s v="-"/>
    <n v="0"/>
  </r>
  <r>
    <s v="21"/>
    <x v="15"/>
    <x v="3"/>
    <s v="002"/>
    <s v="Z1F0008858"/>
    <s v="1183-1183"/>
    <s v="FC"/>
    <s v="00160513-00160555"/>
    <s v=""/>
    <s v=""/>
    <s v=""/>
    <s v=""/>
    <n v="0"/>
    <s v=""/>
    <s v="VENTAS NO CONTRIBUYENTES"/>
    <s v=""/>
    <n v="768.88270000000011"/>
    <n v="0"/>
    <n v="696.83130000000017"/>
    <n v="0"/>
    <s v="-"/>
    <n v="0"/>
    <n v="62.113299999999995"/>
    <s v="-"/>
    <n v="9.9380999999999986"/>
    <n v="0"/>
    <s v="-"/>
    <n v="0"/>
    <n v="0"/>
    <s v="-"/>
    <n v="0"/>
  </r>
  <r>
    <s v="22"/>
    <x v="15"/>
    <x v="3"/>
    <s v="002"/>
    <s v="Z1F0008858"/>
    <s v="1183"/>
    <s v="FC"/>
    <s v="00160556"/>
    <s v=""/>
    <s v=""/>
    <s v=""/>
    <s v=""/>
    <n v="0"/>
    <s v=""/>
    <s v="DANIELA"/>
    <s v="V270408667 "/>
    <n v="3.3039999999999998"/>
    <n v="0"/>
    <n v="3.3039999999999998"/>
    <n v="0"/>
    <s v="-"/>
    <n v="0"/>
    <n v="0"/>
    <s v="-"/>
    <n v="0"/>
    <n v="0"/>
    <s v="-"/>
    <n v="0"/>
    <n v="0"/>
    <s v="-"/>
    <n v="0"/>
  </r>
  <r>
    <s v="23"/>
    <x v="15"/>
    <x v="3"/>
    <s v="002"/>
    <s v="Z1F0008858"/>
    <s v="1183-1183"/>
    <s v="FC"/>
    <s v="00160557-00160692"/>
    <s v=""/>
    <s v=""/>
    <s v=""/>
    <s v=""/>
    <n v="0"/>
    <s v=""/>
    <s v="VENTAS NO CONTRIBUYENTES"/>
    <s v=""/>
    <n v="1921.1477499999996"/>
    <n v="0"/>
    <n v="1794.0000999999993"/>
    <n v="0"/>
    <s v="-"/>
    <n v="0"/>
    <n v="109.61004999999999"/>
    <s v="-"/>
    <n v="17.537599999999998"/>
    <n v="0"/>
    <s v="-"/>
    <n v="0"/>
    <n v="0"/>
    <s v="-"/>
    <n v="0"/>
  </r>
  <r>
    <s v="24"/>
    <x v="15"/>
    <x v="0"/>
    <s v="002"/>
    <s v="Z1B8050149"/>
    <s v="0096"/>
    <s v="FC"/>
    <s v="00002140-00002151"/>
    <s v=""/>
    <s v=""/>
    <s v=""/>
    <s v=""/>
    <n v="0"/>
    <s v=""/>
    <s v="VENTAS NO CONTRIBUYENTES"/>
    <s v=""/>
    <n v="83.6892"/>
    <n v="0"/>
    <n v="80.94"/>
    <n v="0"/>
    <s v="-"/>
    <n v="0"/>
    <n v="2.37"/>
    <s v="16"/>
    <n v="0.37920000000000004"/>
    <n v="0"/>
    <s v="-"/>
    <n v="0"/>
    <n v="0"/>
    <s v="-"/>
    <n v="0"/>
  </r>
  <r>
    <s v="25"/>
    <x v="15"/>
    <x v="0"/>
    <s v="002"/>
    <s v="Z1B8050365"/>
    <s v="1569"/>
    <s v="FC"/>
    <s v="00102546-00102624"/>
    <s v=""/>
    <s v=""/>
    <s v=""/>
    <s v=""/>
    <n v="0"/>
    <s v=""/>
    <s v="CAJA SIN ACTIVIDAD"/>
    <s v=""/>
    <n v="1853.7543999999998"/>
    <n v="0"/>
    <n v="1846.11"/>
    <n v="0"/>
    <s v="-"/>
    <n v="0"/>
    <n v="6.59"/>
    <s v="16"/>
    <n v="1.0544"/>
    <n v="0"/>
    <s v="-"/>
    <n v="0"/>
    <n v="0"/>
    <s v="-"/>
    <n v="0"/>
  </r>
  <r>
    <s v="26"/>
    <x v="15"/>
    <x v="0"/>
    <s v="002"/>
    <s v="Z7C0004030"/>
    <s v="0353"/>
    <s v="FC"/>
    <s v="00005588-00005676"/>
    <s v=""/>
    <s v=""/>
    <s v=""/>
    <s v=""/>
    <n v="0"/>
    <s v=""/>
    <s v="VENTAS NO CONTRIBUYENTES"/>
    <s v=""/>
    <n v="2179.3571999999999"/>
    <n v="0"/>
    <n v="1801.87"/>
    <n v="0"/>
    <s v="-"/>
    <n v="0"/>
    <n v="325.42"/>
    <s v="16"/>
    <n v="52.067200000000007"/>
    <n v="0"/>
    <s v="-"/>
    <n v="0"/>
    <n v="0"/>
    <s v="-"/>
    <n v="0"/>
  </r>
  <r>
    <s v="27"/>
    <x v="15"/>
    <x v="0"/>
    <s v="003"/>
    <s v="Z1B8051199"/>
    <s v="0237"/>
    <s v="FC"/>
    <s v="00022915-00023000"/>
    <s v=""/>
    <s v=""/>
    <s v=""/>
    <s v=""/>
    <n v="0"/>
    <s v=""/>
    <s v="VENTAS NO CONTRIBUYENTES"/>
    <s v=""/>
    <n v="2951.3595779999996"/>
    <n v="0"/>
    <n v="2406.5127499999994"/>
    <n v="0"/>
    <s v="-"/>
    <n v="0"/>
    <n v="469.6955000000001"/>
    <s v="16"/>
    <n v="75.151328000000021"/>
    <n v="0"/>
    <s v="-"/>
    <n v="0"/>
    <n v="0"/>
    <s v="-"/>
    <n v="0"/>
  </r>
  <r>
    <s v="28"/>
    <x v="15"/>
    <x v="0"/>
    <s v="003"/>
    <s v="Z1B8051199"/>
    <s v="0237"/>
    <s v="NC"/>
    <s v=""/>
    <s v="00000053"/>
    <s v=""/>
    <s v="00022942"/>
    <s v="16/2/2022"/>
    <n v="6.05"/>
    <s v="VEN"/>
    <s v="JOVANY RAMIREZ"/>
    <s v="V7919746"/>
    <n v="-6.0457999999999998"/>
    <n v="0"/>
    <n v="-6.0457999999999998"/>
    <n v="0"/>
    <s v="-"/>
    <n v="0"/>
    <n v="0"/>
    <s v="-"/>
    <n v="0"/>
    <n v="0"/>
    <s v="-"/>
    <n v="0"/>
    <n v="0"/>
    <s v="-"/>
    <n v="0"/>
  </r>
  <r>
    <s v="29"/>
    <x v="15"/>
    <x v="1"/>
    <s v="003"/>
    <s v="Z1F0017848"/>
    <s v="0718-0718"/>
    <s v="FC"/>
    <s v="00040054-00040137"/>
    <s v=""/>
    <s v=""/>
    <s v=""/>
    <s v=""/>
    <n v="0"/>
    <s v=""/>
    <s v="VENTAS NO CONTRIBUYENTES"/>
    <s v=""/>
    <n v="3511.4906800000003"/>
    <n v="0"/>
    <n v="2672.6193000000003"/>
    <n v="0"/>
    <s v="-"/>
    <n v="0"/>
    <n v="723.16499999999985"/>
    <s v="-"/>
    <n v="115.70638"/>
    <n v="0"/>
    <s v="-"/>
    <n v="0"/>
    <n v="0"/>
    <s v="-"/>
    <n v="0"/>
  </r>
  <r>
    <s v="30"/>
    <x v="15"/>
    <x v="3"/>
    <s v="003"/>
    <s v="Z1F0008965"/>
    <s v="1166-1166"/>
    <s v="FC"/>
    <s v="00153019-00153155"/>
    <s v=""/>
    <s v=""/>
    <s v=""/>
    <s v=""/>
    <n v="0"/>
    <s v=""/>
    <s v="VENTAS NO CONTRIBUYENTES"/>
    <s v=""/>
    <n v="1941.7678499999997"/>
    <n v="0"/>
    <n v="1712.9181499999997"/>
    <n v="0"/>
    <s v="-"/>
    <n v="0"/>
    <n v="197.28420000000003"/>
    <s v="-"/>
    <n v="31.5655"/>
    <n v="0"/>
    <s v="-"/>
    <n v="0"/>
    <n v="0"/>
    <s v="-"/>
    <n v="0"/>
  </r>
  <r>
    <s v="31"/>
    <x v="15"/>
    <x v="2"/>
    <s v="003"/>
    <s v="Z7C7008438"/>
    <s v="0164-0164"/>
    <s v="FC"/>
    <s v="00021778-00021933"/>
    <s v=""/>
    <s v=""/>
    <s v=""/>
    <s v=""/>
    <n v="0"/>
    <s v=""/>
    <s v="VENTAS NO CONTRIBUYENTES"/>
    <s v=""/>
    <n v="2898.8296320000009"/>
    <n v="0"/>
    <n v="2360.0551500000001"/>
    <n v="0"/>
    <s v="-"/>
    <n v="0"/>
    <n v="464.46074999999996"/>
    <s v="-"/>
    <n v="74.313731999999973"/>
    <n v="0"/>
    <s v="-"/>
    <n v="0"/>
    <n v="0"/>
    <s v="-"/>
    <n v="0"/>
  </r>
  <r>
    <s v="32"/>
    <x v="15"/>
    <x v="0"/>
    <s v="004"/>
    <s v="Z1B8050937"/>
    <s v="0096"/>
    <s v="FC"/>
    <s v="00008901-00008990"/>
    <s v=""/>
    <s v=""/>
    <s v=""/>
    <s v=""/>
    <n v="0"/>
    <s v=""/>
    <s v="VENTAS NO CONTRIBUYENTES"/>
    <s v=""/>
    <n v="4575.416604"/>
    <n v="0"/>
    <n v="3682.3452499999994"/>
    <n v="0"/>
    <s v="-"/>
    <n v="0"/>
    <n v="769.88905"/>
    <s v="16"/>
    <n v="123.18230399999996"/>
    <n v="0"/>
    <s v="-"/>
    <n v="0"/>
    <n v="0"/>
    <s v="-"/>
    <n v="0"/>
  </r>
  <r>
    <s v="33"/>
    <x v="15"/>
    <x v="0"/>
    <s v="004"/>
    <s v="Z1B8050937"/>
    <s v="0096"/>
    <s v="FC"/>
    <s v="00008991"/>
    <s v=""/>
    <s v=""/>
    <s v=""/>
    <s v=""/>
    <n v="0"/>
    <s v=""/>
    <s v="SERVICIOS UNE CA"/>
    <s v="J410491280"/>
    <n v="158.55967999999999"/>
    <n v="0"/>
    <n v="140.3964"/>
    <n v="15.657999999999999"/>
    <s v="16"/>
    <n v="2.50528"/>
    <n v="0"/>
    <s v="-"/>
    <n v="0"/>
    <n v="0"/>
    <s v="-"/>
    <n v="0"/>
    <n v="0"/>
    <s v="-"/>
    <n v="0"/>
  </r>
  <r>
    <s v="34"/>
    <x v="15"/>
    <x v="0"/>
    <s v="004"/>
    <s v="Z1B8050937"/>
    <s v="0096"/>
    <s v="FC"/>
    <s v="00008992-00009016"/>
    <s v=""/>
    <s v=""/>
    <s v=""/>
    <s v=""/>
    <n v="0"/>
    <s v=""/>
    <s v="VENTAS NO CONTRIBUYENTES"/>
    <s v=""/>
    <n v="1012.879712"/>
    <n v="0"/>
    <n v="828.21739999999988"/>
    <n v="0"/>
    <s v="-"/>
    <n v="0"/>
    <n v="159.1917"/>
    <s v="16"/>
    <n v="25.470612000000003"/>
    <n v="0"/>
    <s v="-"/>
    <n v="0"/>
    <n v="0"/>
    <s v="-"/>
    <n v="0"/>
  </r>
  <r>
    <s v="35"/>
    <x v="15"/>
    <x v="0"/>
    <s v="004"/>
    <s v="Z1B8050937"/>
    <s v="0096"/>
    <s v="FC"/>
    <s v="00009017"/>
    <s v=""/>
    <s v=""/>
    <s v=""/>
    <s v=""/>
    <n v="0"/>
    <s v=""/>
    <s v="INVERSIONES MINIMARKET REY"/>
    <s v="J500294581"/>
    <n v="22.443750000000001"/>
    <n v="0"/>
    <n v="22.443750000000001"/>
    <n v="0"/>
    <s v="-"/>
    <n v="0"/>
    <n v="0"/>
    <s v="-"/>
    <n v="0"/>
    <n v="0"/>
    <s v="-"/>
    <n v="0"/>
    <n v="0"/>
    <s v="-"/>
    <n v="0"/>
  </r>
  <r>
    <s v="36"/>
    <x v="15"/>
    <x v="0"/>
    <s v="004"/>
    <s v="Z1B8050937"/>
    <s v="0096"/>
    <s v="FC"/>
    <s v="00009018-00009023"/>
    <s v=""/>
    <s v=""/>
    <s v=""/>
    <s v=""/>
    <n v="0"/>
    <s v=""/>
    <s v="VENTAS NO CONTRIBUYENTES"/>
    <s v=""/>
    <n v="226.39505000000003"/>
    <n v="0"/>
    <n v="190.46985000000001"/>
    <n v="0"/>
    <s v="-"/>
    <n v="0"/>
    <n v="30.970000000000002"/>
    <s v="-"/>
    <n v="4.9551999999999996"/>
    <n v="0"/>
    <s v="-"/>
    <n v="0"/>
    <n v="0"/>
    <s v="-"/>
    <n v="0"/>
  </r>
  <r>
    <s v="37"/>
    <x v="15"/>
    <x v="1"/>
    <s v="004"/>
    <s v="Z1F0017963"/>
    <s v="0729-0729"/>
    <s v="FC"/>
    <s v="00029955-00029989"/>
    <s v=""/>
    <s v=""/>
    <s v=""/>
    <s v=""/>
    <n v="0"/>
    <s v=""/>
    <s v="VENTAS NO CONTRIBUYENTES"/>
    <s v=""/>
    <n v="1355.8854099999999"/>
    <n v="0"/>
    <n v="931.11834999999996"/>
    <n v="0"/>
    <s v="-"/>
    <n v="0"/>
    <n v="366.17849999999999"/>
    <s v="16"/>
    <n v="58.588560000000008"/>
    <n v="0"/>
    <s v="-"/>
    <n v="0"/>
    <n v="0"/>
    <s v="-"/>
    <n v="0"/>
  </r>
  <r>
    <s v="38"/>
    <x v="15"/>
    <x v="1"/>
    <s v="004"/>
    <s v="Z1F0017963"/>
    <s v="0729"/>
    <s v="FC"/>
    <s v="00029990"/>
    <s v=""/>
    <s v=""/>
    <s v=""/>
    <s v=""/>
    <n v="0"/>
    <s v=""/>
    <s v="TONO WELLS"/>
    <s v="J411397326"/>
    <n v="170.58946"/>
    <n v="0"/>
    <n v="126.5605"/>
    <n v="37.956000000000003"/>
    <s v="16"/>
    <n v="6.0729600000000001"/>
    <n v="0"/>
    <s v="-"/>
    <n v="0"/>
    <n v="0"/>
    <s v="-"/>
    <n v="0"/>
    <n v="0"/>
    <s v="-"/>
    <n v="0"/>
  </r>
  <r>
    <s v="39"/>
    <x v="15"/>
    <x v="0"/>
    <s v="005"/>
    <s v="Z1B8050363"/>
    <s v="0239"/>
    <s v="FC"/>
    <s v="00025821-00025830"/>
    <s v=""/>
    <s v=""/>
    <s v=""/>
    <s v=""/>
    <n v="0"/>
    <s v=""/>
    <s v="VENTAS NO CONTRIBUYENTES"/>
    <s v=""/>
    <n v="829.04110000000003"/>
    <n v="0"/>
    <n v="637.98910000000001"/>
    <n v="0"/>
    <s v="-"/>
    <n v="0"/>
    <n v="164.7"/>
    <s v="-"/>
    <n v="26.352"/>
    <n v="0"/>
    <s v="-"/>
    <n v="0"/>
    <n v="0"/>
    <s v="-"/>
    <n v="0"/>
  </r>
  <r>
    <s v="40"/>
    <x v="15"/>
    <x v="0"/>
    <s v="005"/>
    <s v="Z1B8050363"/>
    <s v="0239"/>
    <s v="FC"/>
    <s v="00025831"/>
    <s v=""/>
    <s v=""/>
    <s v=""/>
    <s v=""/>
    <n v="0"/>
    <s v=""/>
    <s v="GRUPO CORPORATIVO MANUBER C.A"/>
    <s v="J409821315"/>
    <n v="26.279800000000002"/>
    <n v="0"/>
    <n v="9.0524000000000004"/>
    <n v="14.8512"/>
    <s v="16"/>
    <n v="2.3761999999999999"/>
    <n v="0"/>
    <s v="-"/>
    <n v="0"/>
    <n v="0"/>
    <s v="-"/>
    <n v="0"/>
    <n v="0"/>
    <s v="-"/>
    <n v="0"/>
  </r>
  <r>
    <s v="41"/>
    <x v="15"/>
    <x v="0"/>
    <s v="005"/>
    <s v="Z1B8050363"/>
    <s v="0239"/>
    <s v="FC"/>
    <s v="00025832-00025881"/>
    <s v=""/>
    <s v=""/>
    <s v=""/>
    <s v=""/>
    <n v="0"/>
    <s v=""/>
    <s v="VENTAS NO CONTRIBUYENTES"/>
    <s v=""/>
    <n v="3608.1181000000001"/>
    <n v="0"/>
    <n v="2448.4430000000002"/>
    <n v="0"/>
    <s v="-"/>
    <n v="0"/>
    <n v="999.71989999999994"/>
    <s v="-"/>
    <n v="159.95520000000002"/>
    <n v="0"/>
    <s v="-"/>
    <n v="0"/>
    <n v="0"/>
    <s v="-"/>
    <n v="0"/>
  </r>
  <r>
    <s v="42"/>
    <x v="15"/>
    <x v="1"/>
    <s v="005"/>
    <s v="Z1F0017998"/>
    <s v="0720-0720"/>
    <s v="FC"/>
    <s v="00034581-00034664"/>
    <s v=""/>
    <s v=""/>
    <s v=""/>
    <s v=""/>
    <n v="0"/>
    <s v=""/>
    <s v="VENTAS NO CONTRIBUYENTES"/>
    <s v=""/>
    <n v="3203.7197819999997"/>
    <n v="0"/>
    <n v="2333.2584499999998"/>
    <n v="0"/>
    <s v="-"/>
    <n v="0"/>
    <n v="750.39769999999999"/>
    <s v="16"/>
    <n v="120.063632"/>
    <n v="0"/>
    <s v="-"/>
    <n v="0"/>
    <n v="0"/>
    <s v="-"/>
    <n v="0"/>
  </r>
  <r>
    <s v="43"/>
    <x v="15"/>
    <x v="0"/>
    <s v="006"/>
    <s v="Z1B8044815"/>
    <s v="0132"/>
    <s v="FC"/>
    <s v="00011158-00011237"/>
    <s v=""/>
    <s v=""/>
    <s v=""/>
    <s v=""/>
    <n v="0"/>
    <s v=""/>
    <s v="VENTAS NO CONTRIBUYENTES"/>
    <s v=""/>
    <n v="5754.4571640000004"/>
    <n v="0"/>
    <n v="4483.8688500000017"/>
    <n v="0"/>
    <s v="-"/>
    <n v="0"/>
    <n v="1095.3347499999998"/>
    <s v="16"/>
    <n v="175.25356400000001"/>
    <n v="0"/>
    <s v="-"/>
    <n v="0"/>
    <n v="0"/>
    <s v="-"/>
    <n v="0"/>
  </r>
  <r>
    <s v="44"/>
    <x v="15"/>
    <x v="1"/>
    <s v="006"/>
    <s v="Z1F0017787"/>
    <s v="0693-0693"/>
    <s v="FC"/>
    <s v="00019769-00019838"/>
    <s v=""/>
    <s v=""/>
    <s v=""/>
    <s v=""/>
    <n v="0"/>
    <s v=""/>
    <s v="VENTAS NO CONTRIBUYENTES"/>
    <s v=""/>
    <n v="3098.8021899999999"/>
    <n v="0"/>
    <n v="2241.1138499999993"/>
    <n v="0"/>
    <s v="-"/>
    <n v="0"/>
    <n v="739.38649999999996"/>
    <s v="16"/>
    <n v="118.30184"/>
    <n v="0"/>
    <s v="-"/>
    <n v="0"/>
    <n v="0"/>
    <s v="-"/>
    <n v="0"/>
  </r>
  <r>
    <s v="45"/>
    <x v="15"/>
    <x v="0"/>
    <s v="007"/>
    <s v="Z1B8050013"/>
    <s v="0168"/>
    <s v="FC"/>
    <s v="00012680-00012683"/>
    <s v=""/>
    <s v=""/>
    <s v=""/>
    <s v=""/>
    <n v="0"/>
    <s v=""/>
    <s v="VENTAS NO CONTRIBUYENTES"/>
    <s v=""/>
    <n v="446.00634799999995"/>
    <n v="0"/>
    <n v="258.55869999999993"/>
    <n v="0"/>
    <s v="-"/>
    <n v="0"/>
    <n v="161.59280000000001"/>
    <s v="16"/>
    <n v="25.854847999999997"/>
    <n v="0"/>
    <s v="-"/>
    <n v="0"/>
    <n v="0"/>
    <s v="-"/>
    <n v="0"/>
  </r>
  <r>
    <s v="46"/>
    <x v="15"/>
    <x v="0"/>
    <s v="007"/>
    <s v="Z1B8050013"/>
    <s v="0168"/>
    <s v="FC"/>
    <s v="00012684"/>
    <s v=""/>
    <s v=""/>
    <s v=""/>
    <s v=""/>
    <n v="0"/>
    <s v=""/>
    <s v="COMERCIALIZADORA LA ESPETADA C.A"/>
    <s v="J-50040717-3"/>
    <n v="170.35554999999999"/>
    <n v="0"/>
    <n v="136.73875000000001"/>
    <n v="28.98"/>
    <s v="16"/>
    <n v="4.6368"/>
    <n v="0"/>
    <s v="-"/>
    <n v="0"/>
    <n v="0"/>
    <s v="-"/>
    <n v="0"/>
    <n v="0"/>
    <s v="-"/>
    <n v="0"/>
  </r>
  <r>
    <s v="47"/>
    <x v="15"/>
    <x v="0"/>
    <s v="007"/>
    <s v="Z1B8050013"/>
    <s v="0168"/>
    <s v="FC"/>
    <s v="00012685-00012716"/>
    <s v=""/>
    <s v=""/>
    <s v=""/>
    <s v=""/>
    <n v="0"/>
    <s v=""/>
    <s v="VENTAS NO CONTRIBUYENTES"/>
    <s v=""/>
    <n v="2349.2156160000004"/>
    <n v="0"/>
    <n v="1873.9649999999999"/>
    <n v="0"/>
    <s v="-"/>
    <n v="0"/>
    <n v="409.69890000000004"/>
    <s v="-"/>
    <n v="65.551715999999985"/>
    <n v="0"/>
    <s v="-"/>
    <n v="0"/>
    <n v="0"/>
    <s v="-"/>
    <n v="0"/>
  </r>
  <r>
    <s v="48"/>
    <x v="15"/>
    <x v="0"/>
    <s v="007"/>
    <s v="Z1B8050013"/>
    <s v="0168"/>
    <s v="FC"/>
    <s v="00012717"/>
    <s v=""/>
    <s v=""/>
    <s v=""/>
    <s v=""/>
    <n v="0"/>
    <s v=""/>
    <s v="CASA HOGAR PAZ YREDENCION CA"/>
    <s v="J40005756-6"/>
    <n v="133.62280000000001"/>
    <n v="0"/>
    <n v="123.71640000000002"/>
    <n v="8.5399999999999991"/>
    <s v="16"/>
    <n v="1.3664000000000001"/>
    <n v="0"/>
    <s v="-"/>
    <n v="0"/>
    <n v="0"/>
    <s v="-"/>
    <n v="0"/>
    <n v="0"/>
    <s v="-"/>
    <n v="0"/>
  </r>
  <r>
    <s v="49"/>
    <x v="15"/>
    <x v="0"/>
    <s v="007"/>
    <s v="Z1B8050013"/>
    <s v="0168"/>
    <s v="FC"/>
    <s v="00012718-00012774"/>
    <s v=""/>
    <s v=""/>
    <s v=""/>
    <s v=""/>
    <n v="0"/>
    <s v=""/>
    <s v="VENTAS NO CONTRIBUYENTES"/>
    <s v=""/>
    <n v="5769.6388060000008"/>
    <n v="0"/>
    <n v="4217.8056499999984"/>
    <n v="0"/>
    <s v="-"/>
    <n v="0"/>
    <n v="1337.7872000000002"/>
    <s v="16"/>
    <n v="214.04595600000002"/>
    <n v="0"/>
    <s v="-"/>
    <n v="0"/>
    <n v="0"/>
    <s v="-"/>
    <n v="0"/>
  </r>
  <r>
    <s v="50"/>
    <x v="15"/>
    <x v="0"/>
    <s v="008"/>
    <s v="Z1B8050003"/>
    <s v="0102"/>
    <s v="FC"/>
    <s v="00007038-00007061"/>
    <s v=""/>
    <s v=""/>
    <s v=""/>
    <s v=""/>
    <n v="0"/>
    <s v=""/>
    <s v="VENTAS NO CONTRIBUYENTES"/>
    <s v=""/>
    <n v="1530.4917719999999"/>
    <n v="0"/>
    <n v="860.25475000000006"/>
    <n v="0"/>
    <s v="-"/>
    <n v="0"/>
    <n v="577.79054999999994"/>
    <s v="16"/>
    <n v="92.446472"/>
    <n v="0"/>
    <s v="-"/>
    <n v="0"/>
    <n v="0"/>
    <s v="-"/>
    <n v="0"/>
  </r>
  <r>
    <s v="51"/>
    <x v="15"/>
    <x v="0"/>
    <s v="008"/>
    <s v="Z1B8050003"/>
    <s v="0102"/>
    <s v="FC"/>
    <s v="00007062"/>
    <s v=""/>
    <s v=""/>
    <s v=""/>
    <s v=""/>
    <n v="0"/>
    <s v=""/>
    <s v="UE INSTITUTO VICTEGUI CA"/>
    <s v="J308775185"/>
    <n v="199.2184"/>
    <n v="0"/>
    <n v="27.549999999999983"/>
    <n v="147.99"/>
    <s v="16"/>
    <n v="23.6784"/>
    <n v="0"/>
    <s v="-"/>
    <n v="0"/>
    <n v="0"/>
    <s v="-"/>
    <n v="0"/>
    <n v="0"/>
    <s v="-"/>
    <n v="0"/>
  </r>
  <r>
    <s v="52"/>
    <x v="15"/>
    <x v="0"/>
    <s v="008"/>
    <s v="Z1B8050003"/>
    <s v="0102"/>
    <s v="FC"/>
    <s v="00007063-00007092"/>
    <s v=""/>
    <s v=""/>
    <s v=""/>
    <s v=""/>
    <n v="0"/>
    <s v=""/>
    <s v="VENTAS NO CONTRIBUYENTES"/>
    <s v=""/>
    <n v="2331.8654099999994"/>
    <n v="0"/>
    <n v="1655.0926999999992"/>
    <n v="0"/>
    <s v="-"/>
    <n v="0"/>
    <n v="583.42475000000002"/>
    <s v="16"/>
    <n v="93.34796"/>
    <n v="0"/>
    <s v="-"/>
    <n v="0"/>
    <n v="0"/>
    <s v="-"/>
    <n v="0"/>
  </r>
  <r>
    <s v="53"/>
    <x v="15"/>
    <x v="1"/>
    <s v="008"/>
    <s v="Z1F0017970"/>
    <s v="0351-0351"/>
    <s v="FC"/>
    <s v="00004546-00004561"/>
    <s v=""/>
    <s v=""/>
    <s v=""/>
    <s v=""/>
    <n v="0"/>
    <s v=""/>
    <s v="VENTAS NO CONTRIBUYENTES"/>
    <s v=""/>
    <n v="260.09600000000006"/>
    <n v="0"/>
    <n v="41.610000000000042"/>
    <n v="0"/>
    <s v="-"/>
    <n v="0"/>
    <n v="188.35"/>
    <s v="-"/>
    <n v="30.136000000000003"/>
    <n v="0"/>
    <s v="-"/>
    <n v="0"/>
    <n v="0"/>
    <s v="-"/>
    <n v="0"/>
  </r>
  <r>
    <s v="54"/>
    <x v="15"/>
    <x v="1"/>
    <s v="008"/>
    <s v="Z1F0017970"/>
    <s v="0351"/>
    <s v="NC"/>
    <s v=""/>
    <s v="00000010"/>
    <s v=""/>
    <s v="00004550"/>
    <s v="16-02-2022"/>
    <n v="17.04"/>
    <s v="VEN"/>
    <s v="PARTICULAR"/>
    <s v="V"/>
    <n v="-11.147600000000001"/>
    <n v="0"/>
    <n v="0"/>
    <n v="0"/>
    <s v="-"/>
    <n v="0"/>
    <n v="-9.61"/>
    <s v="16"/>
    <n v="-1.5376000000000001"/>
    <n v="0"/>
    <s v="-"/>
    <n v="0"/>
    <n v="0"/>
    <s v="-"/>
    <n v="0"/>
  </r>
  <r>
    <s v="55"/>
    <x v="15"/>
    <x v="0"/>
    <s v="009"/>
    <s v="Z1B8014458"/>
    <s v="0129"/>
    <s v="FC"/>
    <s v="00007033"/>
    <s v=""/>
    <s v=""/>
    <s v=""/>
    <s v=""/>
    <n v="0"/>
    <s v=""/>
    <s v="ALIMENTOS  POLAR COMERCIAL.CA"/>
    <s v="J-00041312-6"/>
    <n v="996.8"/>
    <n v="0"/>
    <n v="996.8"/>
    <n v="0"/>
    <s v="-"/>
    <n v="0"/>
    <n v="0"/>
    <s v="-"/>
    <n v="0"/>
    <n v="0"/>
    <s v="-"/>
    <n v="0"/>
    <n v="0"/>
    <s v="-"/>
    <n v="0"/>
  </r>
  <r>
    <s v="56"/>
    <x v="15"/>
    <x v="0"/>
    <s v="009"/>
    <s v="Z1B8014458"/>
    <s v="0129"/>
    <s v="FC"/>
    <s v="00007034-00007047"/>
    <s v=""/>
    <s v=""/>
    <s v=""/>
    <s v=""/>
    <n v="0"/>
    <s v=""/>
    <s v="VENTAS NO CONTRIBUYENTES"/>
    <s v=""/>
    <n v="1477.9075619999999"/>
    <n v="0"/>
    <n v="1090.1513"/>
    <n v="0"/>
    <s v="-"/>
    <n v="0"/>
    <n v="334.27265"/>
    <s v="-"/>
    <n v="53.483611999999994"/>
    <n v="0"/>
    <s v="-"/>
    <n v="0"/>
    <n v="0"/>
    <s v="-"/>
    <n v="0"/>
  </r>
  <r>
    <s v="57"/>
    <x v="15"/>
    <x v="0"/>
    <s v="010"/>
    <s v="Z1F0000341"/>
    <s v="1616-1617"/>
    <s v="FC"/>
    <s v="92796-92818"/>
    <s v=""/>
    <s v=""/>
    <s v=""/>
    <s v=""/>
    <n v="0"/>
    <s v=""/>
    <s v="VENTAS NO CONTRIBUYENTES"/>
    <s v=""/>
    <n v="1926.5073259999999"/>
    <n v="0"/>
    <n v="1377.8202500000002"/>
    <n v="0"/>
    <s v="-"/>
    <n v="0"/>
    <n v="473.0061"/>
    <s v="16"/>
    <n v="75.680975999999987"/>
    <n v="0"/>
    <s v="-"/>
    <n v="0"/>
    <n v="0"/>
    <s v="-"/>
    <n v="0"/>
  </r>
  <r>
    <s v="58"/>
    <x v="15"/>
    <x v="0"/>
    <s v="011"/>
    <s v="Z1F0004616"/>
    <s v="1054-1054"/>
    <s v="FC"/>
    <s v="00144367-00144372"/>
    <s v=""/>
    <s v=""/>
    <s v=""/>
    <s v=""/>
    <n v="0"/>
    <s v=""/>
    <s v="VENTAS NO CONTRIBUYENTES"/>
    <s v=""/>
    <n v="144.5094"/>
    <n v="0"/>
    <n v="140.22900000000001"/>
    <n v="0"/>
    <s v="-"/>
    <n v="0"/>
    <n v="3.69"/>
    <s v="-"/>
    <n v="0.59040000000000004"/>
    <n v="0"/>
    <s v="-"/>
    <n v="0"/>
    <n v="0"/>
    <s v="-"/>
    <n v="0"/>
  </r>
  <r>
    <s v="59"/>
    <x v="15"/>
    <x v="0"/>
    <s v="011"/>
    <s v="Z1F0004616"/>
    <s v="1054"/>
    <s v="FC"/>
    <s v="00144373"/>
    <s v=""/>
    <s v=""/>
    <s v=""/>
    <s v=""/>
    <n v="0"/>
    <s v=""/>
    <s v="PEDRO TORRES"/>
    <s v="J119734360 "/>
    <n v="37.380000000000003"/>
    <n v="0"/>
    <n v="37.380000000000003"/>
    <n v="0"/>
    <s v="-"/>
    <n v="0"/>
    <n v="0"/>
    <s v="-"/>
    <n v="0"/>
    <n v="0"/>
    <s v="-"/>
    <n v="0"/>
    <n v="0"/>
    <s v="-"/>
    <n v="0"/>
  </r>
  <r>
    <s v="60"/>
    <x v="15"/>
    <x v="0"/>
    <s v="011"/>
    <s v="Z1F0004616"/>
    <s v="1054-1054"/>
    <s v="FC"/>
    <s v="00144374-00144386"/>
    <s v=""/>
    <s v=""/>
    <s v=""/>
    <s v=""/>
    <n v="0"/>
    <s v=""/>
    <s v="VENTAS NO CONTRIBUYENTES"/>
    <s v=""/>
    <n v="312.31719999999996"/>
    <n v="0"/>
    <n v="285.47479999999996"/>
    <n v="0"/>
    <s v="-"/>
    <n v="0"/>
    <n v="23.14"/>
    <s v="-"/>
    <n v="3.7023999999999999"/>
    <n v="0"/>
    <s v="-"/>
    <n v="0"/>
    <n v="0"/>
    <s v="-"/>
    <n v="0"/>
  </r>
  <r>
    <s v="61"/>
    <x v="15"/>
    <x v="0"/>
    <s v="011"/>
    <s v="Z1F0004616"/>
    <s v="1054"/>
    <s v="FC"/>
    <s v="00144387"/>
    <s v=""/>
    <s v=""/>
    <s v=""/>
    <s v=""/>
    <n v="0"/>
    <s v=""/>
    <s v="JOHANA TRUJILLO"/>
    <s v="V213704116 "/>
    <n v="33.0486"/>
    <n v="0"/>
    <n v="33.0486"/>
    <n v="0"/>
    <s v="-"/>
    <n v="0"/>
    <n v="0"/>
    <s v="-"/>
    <n v="0"/>
    <n v="0"/>
    <s v="-"/>
    <n v="0"/>
    <n v="0"/>
    <s v="-"/>
    <n v="0"/>
  </r>
  <r>
    <s v="62"/>
    <x v="15"/>
    <x v="0"/>
    <s v="011"/>
    <s v="Z1F0004616"/>
    <s v="1054-1054"/>
    <s v="FC"/>
    <s v="00144388-00144519"/>
    <s v=""/>
    <s v=""/>
    <s v=""/>
    <s v=""/>
    <n v="0"/>
    <s v=""/>
    <s v="VENTAS NO CONTRIBUYENTES"/>
    <s v=""/>
    <n v="2092.6317499999996"/>
    <n v="0"/>
    <n v="1939.8036500000003"/>
    <n v="0"/>
    <s v="-"/>
    <n v="0"/>
    <n v="131.74840000000003"/>
    <s v="-"/>
    <n v="21.079699999999999"/>
    <n v="0"/>
    <s v="-"/>
    <n v="0"/>
    <n v="0"/>
    <s v="-"/>
    <n v="0"/>
  </r>
  <r>
    <s v="63"/>
    <x v="15"/>
    <x v="0"/>
    <s v="011"/>
    <s v="Z1F0004616"/>
    <s v="1054"/>
    <s v="NC"/>
    <s v=""/>
    <s v="00000170"/>
    <s v=""/>
    <s v="00144469"/>
    <s v="16/2/2022"/>
    <n v="16.48"/>
    <s v="VEN"/>
    <s v="LEINNY CASTILLO"/>
    <s v="V10278214 "/>
    <n v="-0.8569"/>
    <n v="0"/>
    <n v="-0.8569"/>
    <n v="0"/>
    <s v="-"/>
    <n v="0"/>
    <n v="0"/>
    <s v="-"/>
    <n v="0"/>
    <n v="0"/>
    <s v="-"/>
    <n v="0"/>
    <n v="0"/>
    <s v="-"/>
    <n v="0"/>
  </r>
  <r>
    <s v="64"/>
    <x v="15"/>
    <x v="0"/>
    <s v="012"/>
    <s v="Z1F0002472"/>
    <s v="0292"/>
    <s v="FC"/>
    <s v="00040886-00040902"/>
    <s v=""/>
    <s v=""/>
    <s v=""/>
    <s v=""/>
    <n v="0"/>
    <s v=""/>
    <s v="VENTAS NO CONTRIBUYENTES"/>
    <s v=""/>
    <n v="642.62305000000003"/>
    <n v="0"/>
    <n v="466.50024999999994"/>
    <n v="0"/>
    <s v="-"/>
    <n v="0"/>
    <n v="151.83000000000001"/>
    <s v="16"/>
    <n v="24.2928"/>
    <n v="0"/>
    <s v="-"/>
    <n v="0"/>
    <n v="0"/>
    <s v="-"/>
    <n v="0"/>
  </r>
  <r>
    <s v="65"/>
    <x v="15"/>
    <x v="0"/>
    <s v="012"/>
    <s v="Z1F0002472"/>
    <s v="0292"/>
    <s v="FC"/>
    <s v="00040903-00040908"/>
    <s v=""/>
    <s v=""/>
    <s v=""/>
    <s v=""/>
    <n v="0"/>
    <s v=""/>
    <s v="VENTAS NO CONTRIBUYENTES"/>
    <s v=""/>
    <n v="131.53004999999999"/>
    <n v="0"/>
    <n v="28.533649999999994"/>
    <n v="0"/>
    <s v="-"/>
    <n v="0"/>
    <n v="88.79"/>
    <s v="16"/>
    <n v="14.2064"/>
    <n v="0"/>
    <s v="-"/>
    <n v="0"/>
    <n v="0"/>
    <s v="-"/>
    <n v="0"/>
  </r>
  <r>
    <s v="66"/>
    <x v="15"/>
    <x v="0"/>
    <s v="012"/>
    <s v="Z1F0002472"/>
    <s v="0292"/>
    <s v="FC"/>
    <s v="00040909-00040931"/>
    <s v=""/>
    <s v=""/>
    <s v=""/>
    <s v=""/>
    <n v="0"/>
    <s v=""/>
    <s v="VENTAS NO CONTRIBUYENTES"/>
    <s v=""/>
    <n v="716.52190000000007"/>
    <n v="0"/>
    <n v="269.13309999999996"/>
    <n v="0"/>
    <s v="-"/>
    <n v="0"/>
    <n v="385.68"/>
    <s v="16"/>
    <n v="61.708800000000004"/>
    <n v="0"/>
    <s v="-"/>
    <n v="0"/>
    <n v="0"/>
    <s v="-"/>
    <n v="0"/>
  </r>
  <r>
    <s v="67"/>
    <x v="15"/>
    <x v="0"/>
    <s v="012"/>
    <s v="Z1F0002472"/>
    <s v="0292"/>
    <s v="FC"/>
    <s v="00040932-00040935"/>
    <s v=""/>
    <s v=""/>
    <s v=""/>
    <s v=""/>
    <n v="0"/>
    <s v=""/>
    <s v="VENTAS NO CONTRIBUYENTES"/>
    <s v=""/>
    <n v="100.73169999999999"/>
    <n v="0"/>
    <n v="96.242499999999978"/>
    <n v="0"/>
    <s v="-"/>
    <n v="0"/>
    <n v="3.87"/>
    <s v="-"/>
    <n v="0.61919999999999997"/>
    <n v="0"/>
    <s v="-"/>
    <n v="0"/>
    <n v="0"/>
    <s v="-"/>
    <n v="0"/>
  </r>
  <r>
    <s v="68"/>
    <x v="15"/>
    <x v="0"/>
    <s v="012"/>
    <s v="Z1F0002472"/>
    <s v="0292"/>
    <s v="FC"/>
    <s v="00040936-00040939"/>
    <s v=""/>
    <s v=""/>
    <s v=""/>
    <s v=""/>
    <n v="0"/>
    <s v=""/>
    <s v="VENTAS NO CONTRIBUYENTES"/>
    <s v=""/>
    <n v="367.07835"/>
    <n v="0"/>
    <n v="148.75474999999997"/>
    <n v="0"/>
    <s v="-"/>
    <n v="0"/>
    <n v="188.21"/>
    <s v="16"/>
    <n v="30.113600000000002"/>
    <n v="0"/>
    <s v="-"/>
    <n v="0"/>
    <n v="0"/>
    <s v="-"/>
    <n v="0"/>
  </r>
  <r>
    <s v="69"/>
    <x v="15"/>
    <x v="0"/>
    <s v="012"/>
    <s v="Z1F0002472"/>
    <s v="0292"/>
    <s v="FC"/>
    <s v="00040940-00040941"/>
    <s v=""/>
    <s v=""/>
    <s v=""/>
    <s v=""/>
    <n v="0"/>
    <s v=""/>
    <s v="VENTAS NO CONTRIBUYENTES"/>
    <s v=""/>
    <n v="315.32600000000002"/>
    <n v="0"/>
    <n v="192.33070000000004"/>
    <n v="0"/>
    <s v="-"/>
    <n v="0"/>
    <n v="106.0304"/>
    <s v="16"/>
    <n v="16.9649"/>
    <n v="0"/>
    <s v="-"/>
    <n v="0"/>
    <n v="0"/>
    <s v="-"/>
    <n v="0"/>
  </r>
  <r>
    <s v="70"/>
    <x v="15"/>
    <x v="0"/>
    <s v="012"/>
    <s v="Z1F0002472"/>
    <s v="0292"/>
    <s v="FC"/>
    <s v="00040942-00040947"/>
    <s v=""/>
    <s v=""/>
    <s v=""/>
    <s v=""/>
    <n v="0"/>
    <s v=""/>
    <s v="VENTAS NO CONTRIBUYENTES"/>
    <s v=""/>
    <n v="149.55255"/>
    <n v="0"/>
    <n v="103.00174999999999"/>
    <n v="0"/>
    <s v="-"/>
    <n v="0"/>
    <n v="40.129999999999995"/>
    <s v="16"/>
    <n v="6.4207999999999998"/>
    <n v="0"/>
    <s v="-"/>
    <n v="0"/>
    <n v="0"/>
    <s v="-"/>
    <n v="0"/>
  </r>
  <r>
    <s v="71"/>
    <x v="15"/>
    <x v="0"/>
    <s v="013"/>
    <s v="Z1B8050578"/>
    <s v="1964-1964"/>
    <s v="FC"/>
    <s v="00174309-00174374"/>
    <s v=""/>
    <s v=""/>
    <s v=""/>
    <s v=""/>
    <n v="0"/>
    <s v=""/>
    <s v="VENTAS NO CONTRIBUYENTES"/>
    <s v=""/>
    <n v="914.9991500000001"/>
    <n v="0"/>
    <n v="835.54285000000016"/>
    <n v="0"/>
    <s v="-"/>
    <n v="0"/>
    <n v="68.496799999999993"/>
    <s v="-"/>
    <n v="10.9595"/>
    <n v="0"/>
    <s v="-"/>
    <n v="0"/>
    <n v="0"/>
    <s v="-"/>
    <n v="0"/>
  </r>
  <r>
    <s v="72"/>
    <x v="15"/>
    <x v="0"/>
    <s v="013"/>
    <s v="Z1B8050578"/>
    <s v="1964"/>
    <s v="NC"/>
    <s v=""/>
    <s v="00000089"/>
    <s v=""/>
    <s v="00174334"/>
    <s v="16/2/2022"/>
    <n v="13.63"/>
    <s v="VEN"/>
    <s v="KEYNER MEDINA"/>
    <s v="V31177671"/>
    <n v="-6.45"/>
    <n v="0"/>
    <n v="-6.45"/>
    <n v="0"/>
    <s v="-"/>
    <n v="0"/>
    <n v="0"/>
    <s v="-"/>
    <n v="0"/>
    <n v="0"/>
    <s v="-"/>
    <n v="0"/>
    <n v="0"/>
    <s v="-"/>
    <n v="0"/>
  </r>
  <r>
    <s v="73"/>
    <x v="15"/>
    <x v="0"/>
    <s v="013"/>
    <s v="Z1F0000338"/>
    <s v="1808-1808"/>
    <s v="FC"/>
    <s v="82081000-82160000"/>
    <s v=""/>
    <s v=""/>
    <s v=""/>
    <s v=""/>
    <n v="0"/>
    <s v=""/>
    <s v="VENTAS NO CONTRIBUYENTES"/>
    <s v=""/>
    <n v="2205.9381139999996"/>
    <n v="0"/>
    <n v="1772.1389500000002"/>
    <n v="0"/>
    <s v="-"/>
    <n v="0"/>
    <n v="373.96480000000003"/>
    <s v="-"/>
    <n v="59.834363999999994"/>
    <n v="0"/>
    <s v="-"/>
    <n v="0"/>
    <n v="0"/>
    <s v="-"/>
    <n v="0"/>
  </r>
  <r>
    <s v="74"/>
    <x v="15"/>
    <x v="0"/>
    <s v="013"/>
    <s v="Z1F0000338"/>
    <s v="1808"/>
    <s v="NC"/>
    <s v=""/>
    <s v="00000095"/>
    <s v=""/>
    <s v="82098000"/>
    <s v="16/2/2022"/>
    <n v="17.93"/>
    <s v="VEN"/>
    <s v="LUIS PEREZ"/>
    <s v="V29676987"/>
    <n v="-17.93"/>
    <n v="0"/>
    <n v="-17.93"/>
    <n v="0"/>
    <s v="-"/>
    <n v="0"/>
    <n v="0"/>
    <s v="-"/>
    <n v="0"/>
    <n v="0"/>
    <s v="-"/>
    <n v="0"/>
    <n v="0"/>
    <s v="-"/>
    <n v="0"/>
  </r>
  <r>
    <s v="75"/>
    <x v="15"/>
    <x v="0"/>
    <s v="015"/>
    <s v="Z1B8050356"/>
    <s v="1974"/>
    <s v="FC"/>
    <s v="00099452-00099490"/>
    <s v=""/>
    <s v=""/>
    <s v=""/>
    <s v=""/>
    <n v="0"/>
    <s v=""/>
    <s v="VENTAS NO CONTRIBUYENTES"/>
    <s v=""/>
    <n v="2335.6945220000002"/>
    <n v="0"/>
    <n v="1666.9614999999999"/>
    <n v="0"/>
    <s v="-"/>
    <n v="0"/>
    <n v="576.49394999999993"/>
    <s v="16"/>
    <n v="92.239071999999993"/>
    <n v="0"/>
    <s v="-"/>
    <n v="0"/>
    <n v="0"/>
    <s v="-"/>
    <n v="0"/>
  </r>
  <r>
    <s v="76"/>
    <x v="16"/>
    <x v="0"/>
    <s v="001"/>
    <s v="Z1F0000700"/>
    <s v="1819"/>
    <s v="FC"/>
    <s v="00151451-00151567"/>
    <s v=""/>
    <s v=""/>
    <s v=""/>
    <s v=""/>
    <n v="0"/>
    <s v=""/>
    <s v="VENTAS NO CONTRIBUYENTES"/>
    <s v=""/>
    <n v="6305.4078220000019"/>
    <n v="0"/>
    <n v="5029.4927000000007"/>
    <n v="0"/>
    <s v="-"/>
    <n v="0"/>
    <n v="1099.9268499999998"/>
    <s v="-"/>
    <n v="175.98827200000002"/>
    <n v="0"/>
    <s v="-"/>
    <n v="0"/>
    <n v="0"/>
    <s v="-"/>
    <n v="0"/>
  </r>
  <r>
    <s v="77"/>
    <x v="16"/>
    <x v="2"/>
    <s v="001"/>
    <s v="Z7C7008321"/>
    <s v="0165-0165"/>
    <s v="FC"/>
    <s v="00019805-00019899"/>
    <s v=""/>
    <s v=""/>
    <s v=""/>
    <s v=""/>
    <n v="0"/>
    <s v=""/>
    <s v="VENTAS NO CONTRIBUYENTES"/>
    <s v=""/>
    <n v="2586.4540039999993"/>
    <n v="0"/>
    <n v="2034.279399999999"/>
    <n v="0"/>
    <s v="-"/>
    <n v="0"/>
    <n v="476.01260000000002"/>
    <s v="-"/>
    <n v="76.162003999999996"/>
    <n v="0"/>
    <s v="-"/>
    <n v="0"/>
    <n v="0"/>
    <s v="-"/>
    <n v="0"/>
  </r>
  <r>
    <s v="78"/>
    <x v="16"/>
    <x v="1"/>
    <s v="001"/>
    <s v="Z1F0017854"/>
    <s v="0735-0735"/>
    <s v="FC"/>
    <s v="00046886-00046964"/>
    <s v=""/>
    <s v=""/>
    <s v=""/>
    <s v=""/>
    <n v="0"/>
    <s v=""/>
    <s v="VENTAS NO CONTRIBUYENTES"/>
    <s v=""/>
    <n v="2968.2743799999989"/>
    <n v="0"/>
    <n v="2358.8242999999993"/>
    <n v="0"/>
    <s v="-"/>
    <n v="0"/>
    <n v="525.38800000000003"/>
    <s v="-"/>
    <n v="84.062079999999995"/>
    <n v="0"/>
    <s v="-"/>
    <n v="0"/>
    <n v="0"/>
    <s v="-"/>
    <n v="0"/>
  </r>
  <r>
    <s v="79"/>
    <x v="16"/>
    <x v="1"/>
    <s v="001"/>
    <s v="Z1F0017854"/>
    <s v="0735"/>
    <s v="NC"/>
    <s v=""/>
    <s v="00000186"/>
    <s v=""/>
    <s v="00046910"/>
    <s v="17-02-2022"/>
    <n v="84.66"/>
    <s v="VEN"/>
    <s v="CHEN CHENGFA"/>
    <s v="E82278456"/>
    <n v="-7.9349999999999996"/>
    <n v="0"/>
    <n v="-7.9349999999999996"/>
    <n v="0"/>
    <s v="-"/>
    <n v="0"/>
    <n v="0"/>
    <s v="-"/>
    <n v="0"/>
    <n v="0"/>
    <s v="-"/>
    <n v="0"/>
    <n v="0"/>
    <s v="-"/>
    <n v="0"/>
  </r>
  <r>
    <s v="80"/>
    <x v="16"/>
    <x v="1"/>
    <s v="001"/>
    <s v="Z1F0017854"/>
    <s v="0735"/>
    <s v="NC"/>
    <s v=""/>
    <s v="00000187"/>
    <s v=""/>
    <s v="00046957"/>
    <s v="17-02-2022"/>
    <n v="97.35"/>
    <s v="VEN"/>
    <s v="NEOMAR MORENO"/>
    <s v="V18053671"/>
    <n v="-0.83025000000000004"/>
    <n v="0"/>
    <n v="-0.83025000000000004"/>
    <n v="0"/>
    <s v="-"/>
    <n v="0"/>
    <n v="0"/>
    <s v="-"/>
    <n v="0"/>
    <n v="0"/>
    <s v="-"/>
    <n v="0"/>
    <n v="0"/>
    <s v="-"/>
    <n v="0"/>
  </r>
  <r>
    <s v="81"/>
    <x v="16"/>
    <x v="0"/>
    <s v="002"/>
    <s v="Z1B8050002"/>
    <s v="0157"/>
    <s v="FC"/>
    <s v="00012439-00012503"/>
    <s v=""/>
    <s v=""/>
    <s v=""/>
    <s v=""/>
    <n v="0"/>
    <s v=""/>
    <s v="VENTAS NO CONTRIBUYENTES"/>
    <s v=""/>
    <n v="3399.3681459999998"/>
    <n v="0"/>
    <n v="2550.6749000000004"/>
    <n v="0"/>
    <s v="-"/>
    <n v="0"/>
    <n v="731.63215000000002"/>
    <s v="16"/>
    <n v="117.06109599999999"/>
    <n v="0"/>
    <s v="-"/>
    <n v="0"/>
    <n v="0"/>
    <s v="-"/>
    <n v="0"/>
  </r>
  <r>
    <s v="82"/>
    <x v="16"/>
    <x v="0"/>
    <s v="002"/>
    <s v="Z1B8050002"/>
    <s v="0157"/>
    <s v="FC"/>
    <s v="00012504"/>
    <s v=""/>
    <s v=""/>
    <s v=""/>
    <s v=""/>
    <n v="0"/>
    <s v=""/>
    <s v="UE INSTITUTO VICTEGUI CA"/>
    <s v="J308775185"/>
    <n v="167.35839999999999"/>
    <n v="0"/>
    <n v="91.100000000000009"/>
    <n v="65.739999999999995"/>
    <s v="16"/>
    <n v="10.5184"/>
    <n v="0"/>
    <s v="-"/>
    <n v="0"/>
    <n v="0"/>
    <s v="-"/>
    <n v="0"/>
    <n v="0"/>
    <s v="-"/>
    <n v="0"/>
  </r>
  <r>
    <s v="83"/>
    <x v="16"/>
    <x v="0"/>
    <s v="002"/>
    <s v="Z1B8050002"/>
    <s v="0157"/>
    <s v="FC"/>
    <s v="00012505-00012564"/>
    <s v=""/>
    <s v=""/>
    <s v=""/>
    <s v=""/>
    <n v="0"/>
    <s v=""/>
    <s v="VENTAS NO CONTRIBUYENTES"/>
    <s v=""/>
    <n v="2921.8138340000005"/>
    <n v="0"/>
    <n v="2105.28035"/>
    <n v="0"/>
    <s v="-"/>
    <n v="0"/>
    <n v="703.90820000000008"/>
    <s v="16"/>
    <n v="112.62528400000001"/>
    <n v="0"/>
    <s v="-"/>
    <n v="0"/>
    <n v="0"/>
    <s v="-"/>
    <n v="0"/>
  </r>
  <r>
    <s v="84"/>
    <x v="16"/>
    <x v="1"/>
    <s v="002"/>
    <s v="Z1F0017966"/>
    <s v="0730-0730"/>
    <s v="FC"/>
    <s v="00030682-00030694"/>
    <s v=""/>
    <s v=""/>
    <s v=""/>
    <s v=""/>
    <n v="0"/>
    <s v=""/>
    <s v="VENTAS NO CONTRIBUYENTES"/>
    <s v=""/>
    <n v="432.14509999999996"/>
    <n v="0"/>
    <n v="297.86349999999999"/>
    <n v="0"/>
    <s v="-"/>
    <n v="0"/>
    <n v="115.75999999999999"/>
    <s v="-"/>
    <n v="18.521599999999999"/>
    <n v="0"/>
    <s v="-"/>
    <n v="0"/>
    <n v="0"/>
    <s v="-"/>
    <n v="0"/>
  </r>
  <r>
    <s v="85"/>
    <x v="16"/>
    <x v="3"/>
    <s v="002"/>
    <s v="Z1F0008858"/>
    <s v="1184-1184"/>
    <s v="FC"/>
    <s v="00160693-00160857"/>
    <s v=""/>
    <s v=""/>
    <s v=""/>
    <s v=""/>
    <n v="0"/>
    <s v=""/>
    <s v="VENTAS NO CONTRIBUYENTES"/>
    <s v=""/>
    <n v="3333.3990000000003"/>
    <n v="0"/>
    <n v="3010.6560500000005"/>
    <n v="0"/>
    <s v="-"/>
    <n v="0"/>
    <n v="278.22675000000004"/>
    <s v="-"/>
    <n v="44.516199999999991"/>
    <n v="0"/>
    <s v="-"/>
    <n v="0"/>
    <n v="0"/>
    <s v="-"/>
    <n v="0"/>
  </r>
  <r>
    <s v="86"/>
    <x v="16"/>
    <x v="2"/>
    <s v="002"/>
    <s v="Z7C7008340"/>
    <s v="0165-0165"/>
    <s v="FC"/>
    <s v="00023016-00023142"/>
    <s v=""/>
    <s v=""/>
    <s v=""/>
    <s v=""/>
    <n v="0"/>
    <s v=""/>
    <s v="VENTAS NO CONTRIBUYENTES"/>
    <s v=""/>
    <n v="3054.8460020000002"/>
    <n v="0"/>
    <n v="2418.1180000000004"/>
    <n v="0"/>
    <s v="-"/>
    <n v="0"/>
    <n v="548.90344999999991"/>
    <s v="-"/>
    <n v="87.824551999999997"/>
    <n v="0"/>
    <s v="-"/>
    <n v="0"/>
    <n v="0"/>
    <s v="-"/>
    <n v="0"/>
  </r>
  <r>
    <s v="87"/>
    <x v="16"/>
    <x v="0"/>
    <s v="002"/>
    <s v="Z1B8050149"/>
    <s v="0097"/>
    <s v="FC"/>
    <s v="0000215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8"/>
    <x v="16"/>
    <x v="0"/>
    <s v="002"/>
    <s v="Z1B8050365"/>
    <s v="1570"/>
    <s v="FC"/>
    <s v="00102625-00102708"/>
    <s v=""/>
    <s v=""/>
    <s v=""/>
    <s v=""/>
    <n v="0"/>
    <s v=""/>
    <s v="CAJA SIN ACTIVIDAD"/>
    <s v=""/>
    <n v="2020.32"/>
    <n v="0"/>
    <n v="2020.32"/>
    <n v="0"/>
    <s v="-"/>
    <n v="0"/>
    <n v="0"/>
    <s v="16"/>
    <n v="0"/>
    <n v="0"/>
    <s v="-"/>
    <n v="0"/>
    <n v="0"/>
    <s v="-"/>
    <n v="0"/>
  </r>
  <r>
    <s v="89"/>
    <x v="16"/>
    <x v="0"/>
    <s v="002"/>
    <s v="Z7C0004030"/>
    <s v="0354"/>
    <s v="FC"/>
    <s v="00005677-00005771"/>
    <s v=""/>
    <s v=""/>
    <s v=""/>
    <s v=""/>
    <n v="0"/>
    <s v=""/>
    <s v="VENTAS NO CONTRIBUYENTES"/>
    <s v=""/>
    <n v="2309.2980000000002"/>
    <n v="0"/>
    <n v="1995.17"/>
    <n v="0"/>
    <s v="-"/>
    <n v="0"/>
    <n v="270.8"/>
    <s v="16"/>
    <n v="43.328000000000003"/>
    <n v="0"/>
    <s v="-"/>
    <n v="0"/>
    <n v="0"/>
    <s v="-"/>
    <n v="0"/>
  </r>
  <r>
    <s v="90"/>
    <x v="16"/>
    <x v="0"/>
    <s v="003"/>
    <s v="Z1B8051199"/>
    <s v="0238"/>
    <s v="FC"/>
    <s v="00023001-00023100"/>
    <s v=""/>
    <s v=""/>
    <s v=""/>
    <s v=""/>
    <n v="0"/>
    <s v=""/>
    <s v="VENTAS NO CONTRIBUYENTES"/>
    <s v=""/>
    <n v="4451.7189220000009"/>
    <n v="0"/>
    <n v="3716.5502999999999"/>
    <n v="0"/>
    <s v="-"/>
    <n v="0"/>
    <n v="633.76605000000006"/>
    <s v="16"/>
    <n v="101.40257200000001"/>
    <n v="0"/>
    <s v="-"/>
    <n v="0"/>
    <n v="0"/>
    <s v="-"/>
    <n v="0"/>
  </r>
  <r>
    <s v="91"/>
    <x v="16"/>
    <x v="1"/>
    <s v="003"/>
    <s v="Z1F0017848"/>
    <s v="0719-0719"/>
    <s v="FC"/>
    <s v="00040138-00040231"/>
    <s v=""/>
    <s v=""/>
    <s v=""/>
    <s v=""/>
    <n v="0"/>
    <s v=""/>
    <s v="VENTAS NO CONTRIBUYENTES"/>
    <s v=""/>
    <n v="3742.6872539999986"/>
    <n v="0"/>
    <n v="2656.3522999999977"/>
    <n v="0"/>
    <s v="-"/>
    <n v="0"/>
    <n v="936.49565000000007"/>
    <s v="16"/>
    <n v="149.839304"/>
    <n v="0"/>
    <s v="-"/>
    <n v="0"/>
    <n v="0"/>
    <s v="-"/>
    <n v="0"/>
  </r>
  <r>
    <s v="92"/>
    <x v="16"/>
    <x v="3"/>
    <s v="003"/>
    <s v="Z1F0008965"/>
    <s v="1167-1167"/>
    <s v="FC"/>
    <s v="00153156-00153255"/>
    <s v=""/>
    <s v=""/>
    <s v=""/>
    <s v=""/>
    <n v="0"/>
    <s v=""/>
    <s v="VENTAS NO CONTRIBUYENTES"/>
    <s v=""/>
    <n v="1803.02"/>
    <n v="0"/>
    <n v="1660.65"/>
    <n v="0"/>
    <s v="-"/>
    <n v="0"/>
    <n v="122.72999999999999"/>
    <s v="-"/>
    <n v="19.636799999999997"/>
    <n v="0"/>
    <s v="-"/>
    <n v="0"/>
    <n v="0"/>
    <s v="-"/>
    <n v="0"/>
  </r>
  <r>
    <s v="93"/>
    <x v="16"/>
    <x v="2"/>
    <s v="003"/>
    <s v="Z7C7008438"/>
    <s v="0165-0165"/>
    <s v="FC"/>
    <s v="00021934-00022075"/>
    <s v=""/>
    <s v=""/>
    <s v=""/>
    <s v=""/>
    <n v="0"/>
    <s v=""/>
    <s v="VENTAS NO CONTRIBUYENTES"/>
    <s v=""/>
    <n v="3405.561638000001"/>
    <n v="0"/>
    <n v="2763.0573000000004"/>
    <n v="0"/>
    <s v="-"/>
    <n v="0"/>
    <n v="553.88305000000003"/>
    <s v="-"/>
    <n v="88.621287999999993"/>
    <n v="0"/>
    <s v="-"/>
    <n v="0"/>
    <n v="0"/>
    <s v="-"/>
    <n v="0"/>
  </r>
  <r>
    <s v="94"/>
    <x v="16"/>
    <x v="0"/>
    <s v="004"/>
    <s v="Z1B8050937"/>
    <s v="0097"/>
    <s v="FC"/>
    <s v="00009024-00009058"/>
    <s v=""/>
    <s v=""/>
    <s v=""/>
    <s v=""/>
    <n v="0"/>
    <s v=""/>
    <s v="VENTAS NO CONTRIBUYENTES"/>
    <s v=""/>
    <n v="2013.2163499999999"/>
    <n v="0"/>
    <n v="1623.1903499999996"/>
    <n v="0"/>
    <s v="-"/>
    <n v="0"/>
    <n v="336.22930000000002"/>
    <s v="16"/>
    <n v="53.796699999999994"/>
    <n v="0"/>
    <s v="-"/>
    <n v="0"/>
    <n v="0"/>
    <s v="-"/>
    <n v="0"/>
  </r>
  <r>
    <s v="95"/>
    <x v="16"/>
    <x v="0"/>
    <s v="004"/>
    <s v="Z1B8050937"/>
    <s v="0097"/>
    <s v="FC"/>
    <s v="00009059"/>
    <s v=""/>
    <s v=""/>
    <s v=""/>
    <s v=""/>
    <n v="0"/>
    <s v=""/>
    <s v="ALIMENTOS COMARCA"/>
    <s v="J40706967-5 "/>
    <n v="60.03"/>
    <n v="0"/>
    <n v="0"/>
    <n v="51.75"/>
    <s v="16"/>
    <n v="8.2799999999999994"/>
    <n v="0"/>
    <s v="-"/>
    <n v="0"/>
    <n v="0"/>
    <s v="-"/>
    <n v="0"/>
    <n v="0"/>
    <s v="-"/>
    <n v="0"/>
  </r>
  <r>
    <s v="96"/>
    <x v="16"/>
    <x v="0"/>
    <s v="004"/>
    <s v="Z1B8050937"/>
    <s v="0097"/>
    <s v="FC"/>
    <s v="00009060-00009160"/>
    <s v=""/>
    <s v=""/>
    <s v=""/>
    <s v=""/>
    <n v="0"/>
    <s v=""/>
    <s v="VENTAS NO CONTRIBUYENTES"/>
    <s v=""/>
    <n v="5543.2390980000018"/>
    <n v="0"/>
    <n v="4103.1819000000014"/>
    <n v="0"/>
    <s v="-"/>
    <n v="0"/>
    <n v="1241.4286499999998"/>
    <s v="-"/>
    <n v="198.62854800000002"/>
    <n v="0"/>
    <s v="-"/>
    <n v="0"/>
    <n v="0"/>
    <s v="-"/>
    <n v="0"/>
  </r>
  <r>
    <s v="97"/>
    <x v="16"/>
    <x v="0"/>
    <s v="004"/>
    <s v="Z1B8050937"/>
    <s v="0097"/>
    <s v="NC"/>
    <s v=""/>
    <s v="00000018"/>
    <s v=""/>
    <s v="00009033"/>
    <s v="17/2/2022"/>
    <n v="15.05"/>
    <s v="VEN"/>
    <s v="GUILLERMO PEREZ"/>
    <s v="V8680321 "/>
    <n v="-7.9287999999999998"/>
    <n v="0"/>
    <n v="-7.9287999999999998"/>
    <n v="0"/>
    <s v="-"/>
    <n v="0"/>
    <n v="0"/>
    <s v="-"/>
    <n v="0"/>
    <n v="0"/>
    <s v="-"/>
    <n v="0"/>
    <n v="0"/>
    <s v="-"/>
    <n v="0"/>
  </r>
  <r>
    <s v="98"/>
    <x v="16"/>
    <x v="0"/>
    <s v="004"/>
    <s v="Z1B8050937"/>
    <s v="0097"/>
    <s v="NC"/>
    <s v=""/>
    <s v="00000019"/>
    <s v=""/>
    <s v="00007061"/>
    <s v="16/2/2022"/>
    <n v="197.59"/>
    <s v="VEN"/>
    <s v="JESUS RODRIGUEZ"/>
    <s v="V21115023"/>
    <n v="-197.59440000000001"/>
    <n v="0"/>
    <n v="0"/>
    <n v="0"/>
    <s v="-"/>
    <n v="0"/>
    <n v="-170.34"/>
    <s v="16"/>
    <n v="-27.2544"/>
    <n v="0"/>
    <s v="-"/>
    <n v="0"/>
    <n v="0"/>
    <s v="-"/>
    <n v="0"/>
  </r>
  <r>
    <s v="99"/>
    <x v="16"/>
    <x v="1"/>
    <s v="004"/>
    <s v="Z1F0017963"/>
    <s v="0730-0730"/>
    <s v="FC"/>
    <s v="00029991-00030040"/>
    <s v=""/>
    <s v=""/>
    <s v=""/>
    <s v=""/>
    <n v="0"/>
    <s v=""/>
    <s v="VENTAS NO CONTRIBUYENTES"/>
    <s v=""/>
    <n v="2282.9633099999996"/>
    <n v="0"/>
    <n v="1571.8038500000002"/>
    <n v="0"/>
    <s v="-"/>
    <n v="0"/>
    <n v="613.06849999999997"/>
    <s v="16"/>
    <n v="98.090959999999995"/>
    <n v="0"/>
    <s v="-"/>
    <n v="0"/>
    <n v="0"/>
    <s v="-"/>
    <n v="0"/>
  </r>
  <r>
    <s v="100"/>
    <x v="16"/>
    <x v="1"/>
    <s v="004"/>
    <s v="Z1F0017963"/>
    <s v="0730"/>
    <s v="FC"/>
    <s v="00030041"/>
    <s v=""/>
    <s v=""/>
    <s v=""/>
    <s v=""/>
    <n v="0"/>
    <s v=""/>
    <s v="AUTOSERVICIOS CRISS"/>
    <s v="J294282792"/>
    <n v="103.57989999999999"/>
    <n v="0"/>
    <n v="89.021900000000002"/>
    <n v="12.55"/>
    <s v="16"/>
    <n v="2.008"/>
    <n v="0"/>
    <s v="-"/>
    <n v="0"/>
    <n v="0"/>
    <s v="-"/>
    <n v="0"/>
    <n v="0"/>
    <s v="-"/>
    <n v="0"/>
  </r>
  <r>
    <s v="101"/>
    <x v="16"/>
    <x v="1"/>
    <s v="004"/>
    <s v="Z1F0017963"/>
    <s v="0730-0730"/>
    <s v="FC"/>
    <s v="00030042-00030046"/>
    <s v=""/>
    <s v=""/>
    <s v=""/>
    <s v=""/>
    <n v="0"/>
    <s v=""/>
    <s v="VENTAS NO CONTRIBUYENTES"/>
    <s v=""/>
    <n v="291.47445000000005"/>
    <n v="0"/>
    <n v="142.78564999999998"/>
    <n v="0"/>
    <s v="-"/>
    <n v="0"/>
    <n v="128.18"/>
    <s v="16"/>
    <n v="20.508800000000001"/>
    <n v="0"/>
    <s v="-"/>
    <n v="0"/>
    <n v="0"/>
    <s v="-"/>
    <n v="0"/>
  </r>
  <r>
    <s v="102"/>
    <x v="16"/>
    <x v="0"/>
    <s v="005"/>
    <s v="Z1B8050363"/>
    <s v="0240"/>
    <s v="FC"/>
    <s v="00025882-00025897"/>
    <s v=""/>
    <s v=""/>
    <s v=""/>
    <s v=""/>
    <n v="0"/>
    <s v=""/>
    <s v="VENTAS NO CONTRIBUYENTES"/>
    <s v=""/>
    <n v="1196.7438500000003"/>
    <n v="0"/>
    <n v="949.72475000000009"/>
    <n v="0"/>
    <s v="-"/>
    <n v="0"/>
    <n v="212.94750000000002"/>
    <s v="16"/>
    <n v="34.071600000000004"/>
    <n v="0"/>
    <s v="-"/>
    <n v="0"/>
    <n v="0"/>
    <s v="-"/>
    <n v="0"/>
  </r>
  <r>
    <s v="103"/>
    <x v="16"/>
    <x v="0"/>
    <s v="005"/>
    <s v="Z1B8050363"/>
    <s v="0240"/>
    <s v="FC"/>
    <s v="00025898"/>
    <s v=""/>
    <s v=""/>
    <s v=""/>
    <s v=""/>
    <n v="0"/>
    <s v=""/>
    <s v="EL DUO DE LA CARNE"/>
    <s v="J-408492636"/>
    <n v="598.13274999999999"/>
    <n v="0"/>
    <n v="586.67195000000004"/>
    <n v="9.8800000000000008"/>
    <s v="16"/>
    <n v="1.5808"/>
    <n v="0"/>
    <s v="-"/>
    <n v="0"/>
    <n v="0"/>
    <s v="-"/>
    <n v="0"/>
    <n v="0"/>
    <s v="-"/>
    <n v="0"/>
  </r>
  <r>
    <s v="104"/>
    <x v="16"/>
    <x v="0"/>
    <s v="005"/>
    <s v="Z1B8050363"/>
    <s v="0240"/>
    <s v="FC"/>
    <s v="00025899-00025986"/>
    <s v=""/>
    <s v=""/>
    <s v=""/>
    <s v=""/>
    <n v="0"/>
    <s v=""/>
    <s v="VENTAS NO CONTRIBUYENTES"/>
    <s v=""/>
    <n v="6662.4722680000004"/>
    <n v="0"/>
    <n v="5090.67065"/>
    <n v="0"/>
    <s v="-"/>
    <n v="0"/>
    <n v="1355.0014500000002"/>
    <s v="16"/>
    <n v="216.80016800000007"/>
    <n v="0"/>
    <s v="-"/>
    <n v="0"/>
    <n v="0"/>
    <s v="-"/>
    <n v="0"/>
  </r>
  <r>
    <s v="105"/>
    <x v="16"/>
    <x v="1"/>
    <s v="005"/>
    <s v="Z1F0017998"/>
    <s v="0721-0721"/>
    <s v="FC"/>
    <s v="00034665-00034720"/>
    <s v=""/>
    <s v=""/>
    <s v=""/>
    <s v=""/>
    <n v="0"/>
    <s v=""/>
    <s v="VENTAS NO CONTRIBUYENTES"/>
    <s v=""/>
    <n v="3325.6330160000002"/>
    <n v="0"/>
    <n v="2457.0663499999991"/>
    <n v="0"/>
    <s v="-"/>
    <n v="0"/>
    <n v="748.76434999999981"/>
    <s v="16"/>
    <n v="119.80231600000002"/>
    <n v="0"/>
    <s v="-"/>
    <n v="0"/>
    <n v="0"/>
    <s v="-"/>
    <n v="0"/>
  </r>
  <r>
    <s v="106"/>
    <x v="16"/>
    <x v="0"/>
    <s v="006"/>
    <s v="Z1B8044815"/>
    <s v="0133"/>
    <s v="FC"/>
    <s v="00011238-00011321"/>
    <s v=""/>
    <s v=""/>
    <s v=""/>
    <s v=""/>
    <n v="0"/>
    <s v=""/>
    <s v="VENTAS NO CONTRIBUYENTES"/>
    <s v=""/>
    <n v="6528.832314000002"/>
    <n v="0"/>
    <n v="5016.9259000000011"/>
    <n v="0"/>
    <s v="-"/>
    <n v="0"/>
    <n v="1303.3675500000002"/>
    <s v="-"/>
    <n v="208.53886399999999"/>
    <n v="0"/>
    <s v="-"/>
    <n v="0"/>
    <n v="0"/>
    <s v="-"/>
    <n v="0"/>
  </r>
  <r>
    <s v="107"/>
    <x v="16"/>
    <x v="1"/>
    <s v="006"/>
    <s v="Z1F0017787"/>
    <s v="0694-0694"/>
    <s v="FC"/>
    <s v="00019839-00019903"/>
    <s v=""/>
    <s v=""/>
    <s v=""/>
    <s v=""/>
    <n v="0"/>
    <s v=""/>
    <s v="VENTAS NO CONTRIBUYENTES"/>
    <s v=""/>
    <n v="1604.5623660000001"/>
    <n v="0"/>
    <n v="1212.5895500000006"/>
    <n v="0"/>
    <s v="-"/>
    <n v="0"/>
    <n v="337.9076"/>
    <s v="-"/>
    <n v="54.065216000000007"/>
    <n v="0"/>
    <s v="-"/>
    <n v="0"/>
    <n v="0"/>
    <s v="-"/>
    <n v="0"/>
  </r>
  <r>
    <s v="108"/>
    <x v="16"/>
    <x v="0"/>
    <s v="007"/>
    <s v="Z1B8050013"/>
    <s v="0169"/>
    <s v="FC"/>
    <s v="00012775-00012815"/>
    <s v=""/>
    <s v=""/>
    <s v=""/>
    <s v=""/>
    <n v="0"/>
    <s v=""/>
    <s v="VENTAS NO CONTRIBUYENTES"/>
    <s v=""/>
    <n v="1479.3249500000004"/>
    <n v="0"/>
    <n v="1224.8524500000005"/>
    <n v="0"/>
    <s v="-"/>
    <n v="0"/>
    <n v="219.37279999999996"/>
    <s v="-"/>
    <n v="35.099700000000006"/>
    <n v="0"/>
    <s v="-"/>
    <n v="0"/>
    <n v="0"/>
    <s v="-"/>
    <n v="0"/>
  </r>
  <r>
    <s v="109"/>
    <x v="16"/>
    <x v="0"/>
    <s v="007"/>
    <s v="Z1B8050013"/>
    <s v="0169"/>
    <s v="NC"/>
    <s v=""/>
    <s v="00000024"/>
    <s v=""/>
    <s v="00012811"/>
    <s v="17/2/2022"/>
    <n v="14.09"/>
    <s v="VEN"/>
    <s v="RODRIGUEZ LIZANDRO"/>
    <s v="V14059027"/>
    <n v="-9.8556000000000008"/>
    <n v="0"/>
    <n v="-9.8556000000000008"/>
    <n v="0"/>
    <s v="-"/>
    <n v="0"/>
    <n v="0"/>
    <s v="-"/>
    <n v="0"/>
    <n v="0"/>
    <s v="-"/>
    <n v="0"/>
    <n v="0"/>
    <s v="-"/>
    <n v="0"/>
  </r>
  <r>
    <s v="110"/>
    <x v="16"/>
    <x v="0"/>
    <s v="008"/>
    <s v="Z1B8050003"/>
    <s v="0103"/>
    <s v="FC"/>
    <s v="00007093-00007133"/>
    <s v=""/>
    <s v=""/>
    <s v=""/>
    <s v=""/>
    <n v="0"/>
    <s v=""/>
    <s v="VENTAS NO CONTRIBUYENTES"/>
    <s v=""/>
    <n v="2612.4807240000009"/>
    <n v="0"/>
    <n v="2088.8298500000005"/>
    <n v="0"/>
    <s v="-"/>
    <n v="0"/>
    <n v="451.42325"/>
    <s v="16"/>
    <n v="72.227624000000006"/>
    <n v="0"/>
    <s v="-"/>
    <n v="0"/>
    <n v="0"/>
    <s v="-"/>
    <n v="0"/>
  </r>
  <r>
    <s v="111"/>
    <x v="16"/>
    <x v="1"/>
    <s v="008"/>
    <s v="Z1F0017970"/>
    <s v="0352-0352"/>
    <s v="FC"/>
    <s v="00004562-00004571"/>
    <s v=""/>
    <s v=""/>
    <s v=""/>
    <s v=""/>
    <n v="0"/>
    <s v=""/>
    <s v="VENTAS NO CONTRIBUYENTES"/>
    <s v=""/>
    <n v="209.10760000000002"/>
    <n v="0"/>
    <n v="23.670000000000016"/>
    <n v="0"/>
    <s v="-"/>
    <n v="0"/>
    <n v="159.86000000000001"/>
    <s v="16"/>
    <n v="25.577599999999997"/>
    <n v="0"/>
    <s v="-"/>
    <n v="0"/>
    <n v="0"/>
    <s v="-"/>
    <n v="0"/>
  </r>
  <r>
    <s v="112"/>
    <x v="16"/>
    <x v="0"/>
    <s v="009"/>
    <s v="Z1B8014458"/>
    <s v="0130"/>
    <s v="FC"/>
    <s v="00007048-00007063"/>
    <s v=""/>
    <s v=""/>
    <s v=""/>
    <s v=""/>
    <n v="0"/>
    <s v=""/>
    <s v="VENTAS NO CONTRIBUYENTES"/>
    <s v=""/>
    <n v="1811.7291540000001"/>
    <n v="0"/>
    <n v="1361.4027499999997"/>
    <n v="0"/>
    <s v="-"/>
    <n v="0"/>
    <n v="388.2124"/>
    <s v="-"/>
    <n v="62.114003999999994"/>
    <n v="0"/>
    <s v="-"/>
    <n v="0"/>
    <n v="0"/>
    <s v="-"/>
    <n v="0"/>
  </r>
  <r>
    <s v="113"/>
    <x v="16"/>
    <x v="0"/>
    <s v="011"/>
    <s v="Z1F0004616"/>
    <s v="1055-1055"/>
    <s v="FC"/>
    <s v="00144520-00144692"/>
    <s v=""/>
    <s v=""/>
    <s v=""/>
    <s v=""/>
    <n v="0"/>
    <s v=""/>
    <s v="VENTAS NO CONTRIBUYENTES"/>
    <s v=""/>
    <n v="3012.3585999999996"/>
    <n v="0"/>
    <n v="2784.0368999999996"/>
    <n v="0"/>
    <s v="-"/>
    <n v="0"/>
    <n v="196.82900000000001"/>
    <s v="16"/>
    <n v="31.492700000000006"/>
    <n v="0"/>
    <s v="-"/>
    <n v="0"/>
    <n v="0"/>
    <s v="-"/>
    <n v="0"/>
  </r>
  <r>
    <s v="114"/>
    <x v="16"/>
    <x v="0"/>
    <s v="012"/>
    <s v="Z1F0002472"/>
    <s v="0292"/>
    <s v="FC"/>
    <s v="00040948"/>
    <s v=""/>
    <s v=""/>
    <s v=""/>
    <s v=""/>
    <n v="0"/>
    <s v=""/>
    <s v="VALERIA TORRES"/>
    <s v="V29676687"/>
    <n v="2.7376"/>
    <n v="0"/>
    <n v="0"/>
    <n v="0"/>
    <s v="-"/>
    <n v="0"/>
    <n v="2.36"/>
    <s v="16"/>
    <n v="0.37759999999999999"/>
    <n v="0"/>
    <s v="-"/>
    <n v="0"/>
    <n v="0"/>
    <s v="-"/>
    <n v="0"/>
  </r>
  <r>
    <s v="115"/>
    <x v="16"/>
    <x v="0"/>
    <s v="012"/>
    <s v="Z1F0002472"/>
    <s v="0292"/>
    <s v="FC"/>
    <s v="00040949-00040958"/>
    <s v=""/>
    <s v=""/>
    <s v=""/>
    <s v=""/>
    <n v="0"/>
    <s v=""/>
    <s v="VENTAS NO CONTRIBUYENTES"/>
    <s v=""/>
    <n v="99.11320000000002"/>
    <n v="0"/>
    <n v="42.540000000000006"/>
    <n v="0"/>
    <s v="-"/>
    <n v="0"/>
    <n v="48.77000000000001"/>
    <s v="16"/>
    <n v="7.8032000000000004"/>
    <n v="0"/>
    <s v="-"/>
    <n v="0"/>
    <n v="0"/>
    <s v="-"/>
    <n v="0"/>
  </r>
  <r>
    <s v="116"/>
    <x v="16"/>
    <x v="0"/>
    <s v="012"/>
    <s v="Z1F0002472"/>
    <s v="0292"/>
    <s v="FC"/>
    <s v="00040959"/>
    <s v=""/>
    <s v=""/>
    <s v=""/>
    <s v=""/>
    <n v="0"/>
    <s v=""/>
    <s v="PEREZ CHOQUE GABRIELA"/>
    <s v="E84572554 "/>
    <n v="23.745200000000001"/>
    <n v="0"/>
    <n v="0"/>
    <n v="0"/>
    <s v="-"/>
    <n v="0"/>
    <n v="20.47"/>
    <s v="16"/>
    <n v="3.2751999999999999"/>
    <n v="0"/>
    <s v="-"/>
    <n v="0"/>
    <n v="0"/>
    <s v="-"/>
    <n v="0"/>
  </r>
  <r>
    <s v="117"/>
    <x v="16"/>
    <x v="0"/>
    <s v="012"/>
    <s v="Z1F0002472"/>
    <s v="0292"/>
    <s v="FC"/>
    <s v="00040960-00040967"/>
    <s v=""/>
    <s v=""/>
    <s v=""/>
    <s v=""/>
    <n v="0"/>
    <s v=""/>
    <s v="VENTAS NO CONTRIBUYENTES"/>
    <s v=""/>
    <n v="386.84074999999996"/>
    <n v="0"/>
    <n v="224.13915"/>
    <n v="0"/>
    <s v="-"/>
    <n v="0"/>
    <n v="140.26000000000002"/>
    <s v="16"/>
    <n v="22.441599999999998"/>
    <n v="0"/>
    <s v="-"/>
    <n v="0"/>
    <n v="0"/>
    <s v="-"/>
    <n v="0"/>
  </r>
  <r>
    <s v="118"/>
    <x v="16"/>
    <x v="0"/>
    <s v="012"/>
    <s v="Z1F0002472"/>
    <s v="0292"/>
    <s v="FC"/>
    <s v="00040968"/>
    <s v=""/>
    <s v=""/>
    <s v=""/>
    <s v=""/>
    <n v="0"/>
    <s v=""/>
    <s v="INVERSIONES8266"/>
    <s v="J406866148"/>
    <n v="44.95"/>
    <n v="0"/>
    <n v="44.95"/>
    <n v="0"/>
    <s v="-"/>
    <n v="0"/>
    <n v="0"/>
    <s v="-"/>
    <n v="0"/>
    <n v="0"/>
    <s v="-"/>
    <n v="0"/>
    <n v="0"/>
    <s v="-"/>
    <n v="0"/>
  </r>
  <r>
    <s v="119"/>
    <x v="16"/>
    <x v="0"/>
    <s v="012"/>
    <s v="Z1F0002472"/>
    <s v="0292"/>
    <s v="FC"/>
    <s v="00040969-00040986"/>
    <s v=""/>
    <s v=""/>
    <s v=""/>
    <s v=""/>
    <n v="0"/>
    <s v=""/>
    <s v="VENTAS NO CONTRIBUYENTES"/>
    <s v=""/>
    <n v="659.37079999999992"/>
    <n v="0"/>
    <n v="371.26440000000002"/>
    <n v="0"/>
    <s v="-"/>
    <n v="0"/>
    <n v="248.36760000000004"/>
    <s v="16"/>
    <n v="39.738800000000005"/>
    <n v="0"/>
    <s v="-"/>
    <n v="0"/>
    <n v="0"/>
    <s v="-"/>
    <n v="0"/>
  </r>
  <r>
    <s v="120"/>
    <x v="16"/>
    <x v="0"/>
    <s v="012"/>
    <s v="Z1F0002472"/>
    <s v="0292"/>
    <s v="FC"/>
    <s v="00040987-00040992"/>
    <s v=""/>
    <s v=""/>
    <s v=""/>
    <s v=""/>
    <n v="0"/>
    <s v=""/>
    <s v="VENTAS NO CONTRIBUYENTES"/>
    <s v=""/>
    <n v="61.749299999999991"/>
    <n v="0"/>
    <n v="36.032099999999993"/>
    <n v="0"/>
    <s v="-"/>
    <n v="0"/>
    <n v="22.17"/>
    <s v="16"/>
    <n v="3.5471999999999997"/>
    <n v="0"/>
    <s v="-"/>
    <n v="0"/>
    <n v="0"/>
    <s v="-"/>
    <n v="0"/>
  </r>
  <r>
    <s v="121"/>
    <x v="16"/>
    <x v="0"/>
    <s v="013"/>
    <s v="Z1B8050578"/>
    <s v="1965-1965"/>
    <s v="FC"/>
    <s v="00174375-00174433"/>
    <s v=""/>
    <s v=""/>
    <s v=""/>
    <s v=""/>
    <n v="0"/>
    <s v=""/>
    <s v="VENTAS NO CONTRIBUYENTES"/>
    <s v=""/>
    <n v="1169.6252499999998"/>
    <n v="0"/>
    <n v="1011.1753499999999"/>
    <n v="0"/>
    <s v="-"/>
    <n v="0"/>
    <n v="136.59470000000002"/>
    <s v="-"/>
    <n v="21.855199999999996"/>
    <n v="0"/>
    <s v="-"/>
    <n v="0"/>
    <n v="0"/>
    <s v="-"/>
    <n v="0"/>
  </r>
  <r>
    <s v="122"/>
    <x v="16"/>
    <x v="0"/>
    <s v="013"/>
    <s v="Z1F0000338"/>
    <s v="1809-1809"/>
    <s v="FC"/>
    <s v="82161000-82243000"/>
    <s v=""/>
    <s v=""/>
    <s v=""/>
    <s v=""/>
    <n v="0"/>
    <s v=""/>
    <s v="VENTAS NO CONTRIBUYENTES"/>
    <s v=""/>
    <n v="1817.8258719999994"/>
    <n v="0"/>
    <n v="1452.1846499999992"/>
    <n v="0"/>
    <s v="-"/>
    <n v="0"/>
    <n v="315.2079500000001"/>
    <s v="16"/>
    <n v="50.433271999999995"/>
    <n v="0"/>
    <s v="-"/>
    <n v="0"/>
    <n v="0"/>
    <s v="-"/>
    <n v="0"/>
  </r>
  <r>
    <s v="123"/>
    <x v="17"/>
    <x v="0"/>
    <s v="001"/>
    <s v="Z1F0000700"/>
    <s v="1820"/>
    <s v="FC"/>
    <s v="00151568-00151613"/>
    <s v=""/>
    <s v=""/>
    <s v=""/>
    <s v=""/>
    <n v="0"/>
    <s v=""/>
    <s v="VENTAS NO CONTRIBUYENTES"/>
    <s v=""/>
    <n v="1574.6873099999998"/>
    <n v="0"/>
    <n v="1119.8762499999998"/>
    <n v="0"/>
    <s v="-"/>
    <n v="0"/>
    <n v="392.07849999999991"/>
    <s v="-"/>
    <n v="62.732560000000007"/>
    <n v="0"/>
    <s v="-"/>
    <n v="0"/>
    <n v="0"/>
    <s v="-"/>
    <n v="0"/>
  </r>
  <r>
    <s v="124"/>
    <x v="17"/>
    <x v="0"/>
    <s v="001"/>
    <s v="Z1F0000700"/>
    <s v="1820"/>
    <s v="NC"/>
    <s v=""/>
    <s v="00000329"/>
    <s v=""/>
    <s v="00151581"/>
    <s v="18/2/2022"/>
    <n v="15.31"/>
    <s v="VEN"/>
    <s v="JOSE SANCHEZ"/>
    <s v="V8680595 "/>
    <n v="-4.1992000000000003"/>
    <n v="0"/>
    <n v="0"/>
    <n v="0"/>
    <s v="-"/>
    <n v="0"/>
    <n v="-3.62"/>
    <s v="16"/>
    <n v="-0.57920000000000005"/>
    <n v="0"/>
    <s v="-"/>
    <n v="0"/>
    <n v="0"/>
    <s v="-"/>
    <n v="0"/>
  </r>
  <r>
    <s v="125"/>
    <x v="17"/>
    <x v="2"/>
    <s v="001"/>
    <s v="Z7C7008321"/>
    <s v="0166-0166"/>
    <s v="FC"/>
    <s v="00019900-00020010"/>
    <s v=""/>
    <s v=""/>
    <s v=""/>
    <s v=""/>
    <n v="0"/>
    <s v=""/>
    <s v="VENTAS NO CONTRIBUYENTES"/>
    <s v=""/>
    <n v="2883.1537739999985"/>
    <n v="0"/>
    <n v="2405.9373499999992"/>
    <n v="0"/>
    <s v="-"/>
    <n v="0"/>
    <n v="411.3934999999999"/>
    <s v="16"/>
    <n v="65.822923999999986"/>
    <n v="0"/>
    <s v="-"/>
    <n v="0"/>
    <n v="0"/>
    <s v="-"/>
    <n v="0"/>
  </r>
  <r>
    <s v="126"/>
    <x v="17"/>
    <x v="1"/>
    <s v="001"/>
    <s v="Z1F0017854"/>
    <s v="0736-0736"/>
    <s v="FC"/>
    <s v="00046965-00047055"/>
    <s v=""/>
    <s v=""/>
    <s v=""/>
    <s v=""/>
    <n v="0"/>
    <s v=""/>
    <s v="VENTAS NO CONTRIBUYENTES"/>
    <s v=""/>
    <n v="3568.8299159999997"/>
    <n v="0"/>
    <n v="2650.7231499999998"/>
    <n v="0"/>
    <s v="-"/>
    <n v="0"/>
    <n v="791.47135000000014"/>
    <s v="16"/>
    <n v="126.63541599999999"/>
    <n v="0"/>
    <s v="-"/>
    <n v="0"/>
    <n v="0"/>
    <s v="-"/>
    <n v="0"/>
  </r>
  <r>
    <s v="127"/>
    <x v="17"/>
    <x v="0"/>
    <s v="002"/>
    <s v="Z1B8050002"/>
    <s v="0158"/>
    <s v="FC"/>
    <s v="00012565-00012656"/>
    <s v=""/>
    <s v=""/>
    <s v=""/>
    <s v=""/>
    <n v="0"/>
    <s v=""/>
    <s v="VENTAS NO CONTRIBUYENTES"/>
    <s v=""/>
    <n v="3805.1423600000007"/>
    <n v="0"/>
    <n v="3132.0527500000007"/>
    <n v="0"/>
    <s v="-"/>
    <n v="0"/>
    <n v="580.24975000000018"/>
    <s v="16"/>
    <n v="92.839860000000002"/>
    <n v="0"/>
    <s v="-"/>
    <n v="0"/>
    <n v="0"/>
    <s v="-"/>
    <n v="0"/>
  </r>
  <r>
    <s v="128"/>
    <x v="17"/>
    <x v="0"/>
    <s v="002"/>
    <s v="Z1B8050002"/>
    <s v="0158"/>
    <s v="FC"/>
    <s v="00012657"/>
    <s v=""/>
    <s v=""/>
    <s v=""/>
    <s v=""/>
    <n v="0"/>
    <s v=""/>
    <s v="INVERSIONES MARLEYS FOOD. C.A."/>
    <s v="J501635536"/>
    <n v="22.523800000000001"/>
    <n v="0"/>
    <n v="22.523800000000001"/>
    <n v="0"/>
    <s v="-"/>
    <n v="0"/>
    <n v="0"/>
    <s v="-"/>
    <n v="0"/>
    <n v="0"/>
    <s v="-"/>
    <n v="0"/>
    <n v="0"/>
    <s v="-"/>
    <n v="0"/>
  </r>
  <r>
    <s v="129"/>
    <x v="17"/>
    <x v="0"/>
    <s v="002"/>
    <s v="Z1B8050002"/>
    <s v="0158"/>
    <s v="FC"/>
    <s v="00012658-00012691"/>
    <s v=""/>
    <s v=""/>
    <s v=""/>
    <s v=""/>
    <n v="0"/>
    <s v=""/>
    <s v="VENTAS NO CONTRIBUYENTES"/>
    <s v=""/>
    <n v="1917.0149700000004"/>
    <n v="0"/>
    <n v="1241.1510500000004"/>
    <n v="0"/>
    <s v="-"/>
    <n v="0"/>
    <n v="582.64129999999977"/>
    <s v="16"/>
    <n v="93.22262000000002"/>
    <n v="0"/>
    <s v="-"/>
    <n v="0"/>
    <n v="0"/>
    <s v="-"/>
    <n v="0"/>
  </r>
  <r>
    <s v="130"/>
    <x v="17"/>
    <x v="0"/>
    <s v="002"/>
    <s v="Z1B8050002"/>
    <s v="0158"/>
    <s v="NC"/>
    <s v=""/>
    <s v="00000038"/>
    <s v=""/>
    <s v="00012605"/>
    <s v="18/2/2022"/>
    <n v="4.8600000000000003"/>
    <s v="VEN"/>
    <s v="GLENDA"/>
    <s v="V19930152 "/>
    <n v="-4.8604000000000003"/>
    <n v="0"/>
    <n v="0"/>
    <n v="0"/>
    <s v="-"/>
    <n v="0"/>
    <n v="-4.1900000000000004"/>
    <s v="16"/>
    <n v="-0.6704"/>
    <n v="0"/>
    <s v="-"/>
    <n v="0"/>
    <n v="0"/>
    <s v="-"/>
    <n v="0"/>
  </r>
  <r>
    <s v="131"/>
    <x v="17"/>
    <x v="1"/>
    <s v="002"/>
    <s v="Z1F0017966"/>
    <s v="0731-0731"/>
    <s v="FC"/>
    <s v="00030696-00030698"/>
    <s v=""/>
    <s v=""/>
    <s v=""/>
    <s v=""/>
    <n v="0"/>
    <s v=""/>
    <s v="VENTAS NO CONTRIBUYENTES"/>
    <s v=""/>
    <n v="11.8344"/>
    <n v="0"/>
    <n v="9.41"/>
    <n v="0"/>
    <s v="-"/>
    <n v="0"/>
    <n v="2.09"/>
    <s v="-"/>
    <n v="0.33439999999999998"/>
    <n v="0"/>
    <s v="-"/>
    <n v="0"/>
    <n v="0"/>
    <s v="-"/>
    <n v="0"/>
  </r>
  <r>
    <s v="132"/>
    <x v="17"/>
    <x v="1"/>
    <s v="002"/>
    <s v="Z1F0017966"/>
    <s v="0731"/>
    <s v="FC"/>
    <s v="00030699"/>
    <s v=""/>
    <s v=""/>
    <s v=""/>
    <s v=""/>
    <n v="0"/>
    <s v=""/>
    <s v="DISTRUIBIDORA SACF"/>
    <s v="J411201863"/>
    <n v="176.9872"/>
    <n v="0"/>
    <n v="139.95999999999998"/>
    <n v="31.92"/>
    <s v="16"/>
    <n v="5.1071999999999997"/>
    <n v="0"/>
    <s v="-"/>
    <n v="0"/>
    <n v="0"/>
    <s v="-"/>
    <n v="0"/>
    <n v="0"/>
    <s v="-"/>
    <n v="0"/>
  </r>
  <r>
    <s v="133"/>
    <x v="17"/>
    <x v="1"/>
    <s v="002"/>
    <s v="Z1F0017966"/>
    <s v="0731-0731"/>
    <s v="FC"/>
    <s v="00030700-00030758"/>
    <s v=""/>
    <s v=""/>
    <s v=""/>
    <s v=""/>
    <n v="0"/>
    <s v=""/>
    <s v="VENTAS NO CONTRIBUYENTES"/>
    <s v=""/>
    <n v="3704.1901739999994"/>
    <n v="0"/>
    <n v="2657.637999999999"/>
    <n v="0"/>
    <s v="-"/>
    <n v="0"/>
    <n v="902.20014999999989"/>
    <s v="16"/>
    <n v="144.352024"/>
    <n v="0"/>
    <s v="-"/>
    <n v="0"/>
    <n v="0"/>
    <s v="-"/>
    <n v="0"/>
  </r>
  <r>
    <s v="134"/>
    <x v="17"/>
    <x v="3"/>
    <s v="002"/>
    <s v="Z1F0008858"/>
    <s v="1185-1185"/>
    <s v="FC"/>
    <s v="00160858-00161013"/>
    <s v=""/>
    <s v=""/>
    <s v=""/>
    <s v=""/>
    <n v="0"/>
    <s v=""/>
    <s v="VENTAS NO CONTRIBUYENTES"/>
    <s v=""/>
    <n v="2886.8282499999987"/>
    <n v="0"/>
    <n v="2557.5622499999995"/>
    <n v="0"/>
    <s v="-"/>
    <n v="0"/>
    <n v="283.85000000000002"/>
    <s v="16"/>
    <n v="45.416000000000004"/>
    <n v="0"/>
    <s v="-"/>
    <n v="0"/>
    <n v="0"/>
    <s v="-"/>
    <n v="0"/>
  </r>
  <r>
    <s v="135"/>
    <x v="17"/>
    <x v="2"/>
    <s v="002"/>
    <s v="Z7C7008340"/>
    <s v="0166-0166"/>
    <s v="FC"/>
    <s v="00023143-00023253"/>
    <s v=""/>
    <s v=""/>
    <s v=""/>
    <s v=""/>
    <n v="0"/>
    <s v=""/>
    <s v="VENTAS NO CONTRIBUYENTES"/>
    <s v=""/>
    <n v="2670.4551559999986"/>
    <n v="0"/>
    <n v="2254.7927499999996"/>
    <n v="0"/>
    <s v="-"/>
    <n v="0"/>
    <n v="358.32964999999996"/>
    <s v="-"/>
    <n v="57.332756000000003"/>
    <n v="0"/>
    <s v="-"/>
    <n v="0"/>
    <n v="0"/>
    <s v="-"/>
    <n v="0"/>
  </r>
  <r>
    <s v="136"/>
    <x v="17"/>
    <x v="2"/>
    <s v="002"/>
    <s v="Z7C7008340"/>
    <s v="0166"/>
    <s v="FC"/>
    <s v="00023254"/>
    <s v=""/>
    <s v=""/>
    <s v=""/>
    <s v=""/>
    <n v="0"/>
    <s v=""/>
    <s v="FINCA AGRILUGO 2018C.A"/>
    <s v="J412407619"/>
    <n v="24.189602000000001"/>
    <n v="0"/>
    <n v="16.796399999999998"/>
    <n v="6.3734500000000001"/>
    <s v="16"/>
    <n v="1.019752"/>
    <n v="0"/>
    <s v="-"/>
    <n v="0"/>
    <n v="0"/>
    <s v="-"/>
    <n v="0"/>
    <n v="0"/>
    <s v="-"/>
    <n v="0"/>
  </r>
  <r>
    <s v="137"/>
    <x v="17"/>
    <x v="2"/>
    <s v="002"/>
    <s v="Z7C7008340"/>
    <s v="0166-0166"/>
    <s v="FC"/>
    <s v="00023255-00023297"/>
    <s v=""/>
    <s v=""/>
    <s v=""/>
    <s v=""/>
    <n v="0"/>
    <s v=""/>
    <s v="VENTAS NO CONTRIBUYENTES"/>
    <s v=""/>
    <n v="1047.9433020000001"/>
    <n v="0"/>
    <n v="783.39235000000008"/>
    <n v="0"/>
    <s v="-"/>
    <n v="0"/>
    <n v="228.06120000000001"/>
    <s v="-"/>
    <n v="36.48975200000001"/>
    <n v="0"/>
    <s v="-"/>
    <n v="0"/>
    <n v="0"/>
    <s v="-"/>
    <n v="0"/>
  </r>
  <r>
    <s v="138"/>
    <x v="17"/>
    <x v="0"/>
    <s v="002"/>
    <s v="Z7C0004030"/>
    <s v="0355"/>
    <s v="FC"/>
    <s v="00005772-00005841"/>
    <s v=""/>
    <s v=""/>
    <s v=""/>
    <s v=""/>
    <n v="0"/>
    <s v=""/>
    <s v="VENTAS NO CONTRIBUYENTES"/>
    <s v=""/>
    <n v="1321.6215999999999"/>
    <n v="0"/>
    <n v="1094.25"/>
    <n v="0"/>
    <s v="-"/>
    <n v="0"/>
    <n v="196.01"/>
    <s v="16"/>
    <n v="31.361599999999999"/>
    <n v="0"/>
    <s v="-"/>
    <n v="0"/>
    <n v="0"/>
    <s v="-"/>
    <n v="0"/>
  </r>
  <r>
    <s v="139"/>
    <x v="17"/>
    <x v="0"/>
    <s v="003"/>
    <s v="Z1B8051199"/>
    <s v="0239"/>
    <s v="FC"/>
    <s v="00023101-00023204"/>
    <s v=""/>
    <s v=""/>
    <s v=""/>
    <s v=""/>
    <n v="0"/>
    <s v=""/>
    <s v="VENTAS NO CONTRIBUYENTES"/>
    <s v=""/>
    <n v="4589.0725659999962"/>
    <n v="0"/>
    <n v="3662.4906999999998"/>
    <n v="0"/>
    <s v="-"/>
    <n v="0"/>
    <n v="798.77744999999993"/>
    <s v="-"/>
    <n v="127.804416"/>
    <n v="0"/>
    <s v="-"/>
    <n v="0"/>
    <n v="0"/>
    <s v="-"/>
    <n v="0"/>
  </r>
  <r>
    <s v="140"/>
    <x v="17"/>
    <x v="1"/>
    <s v="003"/>
    <s v="Z1F0017848"/>
    <s v="0720-0720"/>
    <s v="FC"/>
    <s v="00040232-00040281"/>
    <s v=""/>
    <s v=""/>
    <s v=""/>
    <s v=""/>
    <n v="0"/>
    <s v=""/>
    <s v="VENTAS NO CONTRIBUYENTES"/>
    <s v=""/>
    <n v="2797.419922"/>
    <n v="0"/>
    <n v="2017.4078499999991"/>
    <n v="0"/>
    <s v="-"/>
    <n v="0"/>
    <n v="672.42420000000004"/>
    <s v="16"/>
    <n v="107.587872"/>
    <n v="0"/>
    <s v="-"/>
    <n v="0"/>
    <n v="0"/>
    <s v="-"/>
    <n v="0"/>
  </r>
  <r>
    <s v="141"/>
    <x v="17"/>
    <x v="3"/>
    <s v="003"/>
    <s v="Z1F0008965"/>
    <s v="1168-1168"/>
    <s v="FC"/>
    <s v="00153256-00153465"/>
    <s v=""/>
    <s v=""/>
    <s v=""/>
    <s v=""/>
    <n v="0"/>
    <s v=""/>
    <s v="VENTAS NO CONTRIBUYENTES"/>
    <s v=""/>
    <n v="3570.5806499999999"/>
    <n v="0"/>
    <n v="3202.7868999999992"/>
    <n v="0"/>
    <s v="-"/>
    <n v="0"/>
    <n v="317.06355000000002"/>
    <s v="-"/>
    <n v="50.730199999999996"/>
    <n v="0"/>
    <s v="-"/>
    <n v="0"/>
    <n v="0"/>
    <s v="-"/>
    <n v="0"/>
  </r>
  <r>
    <s v="142"/>
    <x v="17"/>
    <x v="2"/>
    <s v="003"/>
    <s v="Z7C7008438"/>
    <s v="0166-0166"/>
    <s v="FC"/>
    <s v="00022076-00022232"/>
    <s v=""/>
    <s v=""/>
    <s v=""/>
    <s v=""/>
    <n v="0"/>
    <s v=""/>
    <s v="VENTAS NO CONTRIBUYENTES"/>
    <s v=""/>
    <n v="4606.4409119999973"/>
    <n v="0"/>
    <n v="3605.0207999999971"/>
    <n v="0"/>
    <s v="-"/>
    <n v="0"/>
    <n v="863.29319999999973"/>
    <s v="-"/>
    <n v="138.12691199999998"/>
    <n v="0"/>
    <s v="-"/>
    <n v="0"/>
    <n v="0"/>
    <s v="-"/>
    <n v="0"/>
  </r>
  <r>
    <s v="143"/>
    <x v="17"/>
    <x v="0"/>
    <s v="004"/>
    <s v="Z1B8050937"/>
    <s v="0098"/>
    <s v="FC"/>
    <s v="00009161-00009244"/>
    <s v=""/>
    <s v=""/>
    <s v=""/>
    <s v=""/>
    <n v="0"/>
    <s v=""/>
    <s v="VENTAS NO CONTRIBUYENTES"/>
    <s v=""/>
    <n v="5033.2246439999999"/>
    <n v="0"/>
    <n v="3747.0642499999994"/>
    <n v="0"/>
    <s v="-"/>
    <n v="0"/>
    <n v="1108.7589500000001"/>
    <s v="-"/>
    <n v="177.40144400000003"/>
    <n v="0"/>
    <s v="-"/>
    <n v="0"/>
    <n v="0"/>
    <s v="-"/>
    <n v="0"/>
  </r>
  <r>
    <s v="144"/>
    <x v="17"/>
    <x v="0"/>
    <s v="004"/>
    <s v="Z1B8050937"/>
    <s v="0098"/>
    <s v="FC"/>
    <s v="00009245"/>
    <s v=""/>
    <s v=""/>
    <s v=""/>
    <s v=""/>
    <n v="0"/>
    <s v=""/>
    <s v="MARBELIS GUZMAN"/>
    <s v="V260573691 "/>
    <n v="102.07915"/>
    <n v="0"/>
    <n v="74.289900000000003"/>
    <n v="23.956250000000001"/>
    <s v="16"/>
    <n v="3.8330000000000002"/>
    <n v="0"/>
    <s v="-"/>
    <n v="0"/>
    <n v="0"/>
    <s v="-"/>
    <n v="0"/>
    <n v="0"/>
    <s v="-"/>
    <n v="0"/>
  </r>
  <r>
    <s v="145"/>
    <x v="17"/>
    <x v="0"/>
    <s v="004"/>
    <s v="Z1B8050937"/>
    <s v="0098"/>
    <s v="FC"/>
    <s v="00009246-00009267"/>
    <s v=""/>
    <s v=""/>
    <s v=""/>
    <s v=""/>
    <n v="0"/>
    <s v=""/>
    <s v="VENTAS NO CONTRIBUYENTES"/>
    <s v=""/>
    <n v="588.69000000000005"/>
    <n v="0"/>
    <n v="467.82"/>
    <n v="0"/>
    <s v="-"/>
    <n v="0"/>
    <n v="104.19275000000002"/>
    <s v="-"/>
    <n v="16.670876000000003"/>
    <n v="0"/>
    <s v="-"/>
    <n v="0"/>
    <n v="0"/>
    <s v="-"/>
    <n v="0"/>
  </r>
  <r>
    <s v="146"/>
    <x v="17"/>
    <x v="1"/>
    <s v="004"/>
    <s v="Z1F0017963"/>
    <s v="0731-0731"/>
    <s v="FC"/>
    <s v="00030047-00030128"/>
    <s v=""/>
    <s v=""/>
    <s v=""/>
    <s v=""/>
    <n v="0"/>
    <s v=""/>
    <s v="VENTAS NO CONTRIBUYENTES"/>
    <s v=""/>
    <n v="3450.6114140000013"/>
    <n v="0"/>
    <n v="2403.7006500000007"/>
    <n v="0"/>
    <s v="-"/>
    <n v="0"/>
    <n v="902.50929999999994"/>
    <s v="16"/>
    <n v="144.401464"/>
    <n v="0"/>
    <s v="-"/>
    <n v="0"/>
    <n v="0"/>
    <s v="-"/>
    <n v="0"/>
  </r>
  <r>
    <s v="147"/>
    <x v="17"/>
    <x v="0"/>
    <s v="005"/>
    <s v="Z1B8050363"/>
    <s v="0241"/>
    <s v="FC"/>
    <s v="00025987-00026021"/>
    <s v=""/>
    <s v=""/>
    <s v=""/>
    <s v=""/>
    <n v="0"/>
    <s v=""/>
    <s v="VENTAS NO CONTRIBUYENTES"/>
    <s v=""/>
    <n v="2576.4104000000002"/>
    <n v="0"/>
    <n v="1737.3745000000001"/>
    <n v="0"/>
    <s v="-"/>
    <n v="0"/>
    <n v="723.30680000000007"/>
    <s v="16"/>
    <n v="115.72909999999999"/>
    <n v="0"/>
    <s v="-"/>
    <n v="0"/>
    <n v="0"/>
    <s v="-"/>
    <n v="0"/>
  </r>
  <r>
    <s v="148"/>
    <x v="17"/>
    <x v="0"/>
    <s v="005"/>
    <s v="Z1B8050363"/>
    <s v="0241"/>
    <s v="FC"/>
    <s v="00026022"/>
    <s v=""/>
    <s v=""/>
    <s v=""/>
    <s v=""/>
    <n v="0"/>
    <s v=""/>
    <s v="EL DUO DE LAS CARNES"/>
    <s v="J408492636 "/>
    <n v="329.67320000000001"/>
    <n v="0"/>
    <n v="197.81599999999997"/>
    <n v="113.67"/>
    <s v="16"/>
    <n v="18.187200000000001"/>
    <n v="0"/>
    <s v="-"/>
    <n v="0"/>
    <n v="0"/>
    <s v="-"/>
    <n v="0"/>
    <n v="0"/>
    <s v="-"/>
    <n v="0"/>
  </r>
  <r>
    <s v="149"/>
    <x v="17"/>
    <x v="0"/>
    <s v="005"/>
    <s v="Z1B8050363"/>
    <s v="0241"/>
    <s v="FC"/>
    <s v="00026023-00026079"/>
    <s v=""/>
    <s v=""/>
    <s v=""/>
    <s v=""/>
    <n v="0"/>
    <s v=""/>
    <s v="VENTAS NO CONTRIBUYENTES"/>
    <s v=""/>
    <n v="4857.9142579999998"/>
    <n v="0"/>
    <n v="3341.97"/>
    <n v="0"/>
    <s v="-"/>
    <n v="0"/>
    <n v="1306.8616999999999"/>
    <s v="16"/>
    <n v="209.09790800000002"/>
    <n v="0"/>
    <s v="-"/>
    <n v="0"/>
    <n v="0"/>
    <s v="-"/>
    <n v="0"/>
  </r>
  <r>
    <s v="150"/>
    <x v="17"/>
    <x v="1"/>
    <s v="005"/>
    <s v="Z1F0017998"/>
    <s v="0722-0722"/>
    <s v="FC"/>
    <s v="00034721-00034748"/>
    <s v=""/>
    <s v=""/>
    <s v=""/>
    <s v=""/>
    <n v="0"/>
    <s v=""/>
    <s v="VENTAS NO CONTRIBUYENTES"/>
    <s v=""/>
    <n v="1634.7961660000001"/>
    <n v="0"/>
    <n v="1216.0679499999997"/>
    <n v="0"/>
    <s v="-"/>
    <n v="0"/>
    <n v="360.9726"/>
    <s v="16"/>
    <n v="57.755615999999989"/>
    <n v="0"/>
    <s v="-"/>
    <n v="0"/>
    <n v="0"/>
    <s v="-"/>
    <n v="0"/>
  </r>
  <r>
    <s v="151"/>
    <x v="17"/>
    <x v="0"/>
    <s v="006"/>
    <s v="Z1B8044815"/>
    <s v="0134"/>
    <s v="FC"/>
    <s v="00011322-00011342"/>
    <s v=""/>
    <s v=""/>
    <s v=""/>
    <s v=""/>
    <n v="0"/>
    <s v=""/>
    <s v="VENTAS NO CONTRIBUYENTES"/>
    <s v=""/>
    <n v="1462.1036400000003"/>
    <n v="0"/>
    <n v="1290.8427499999998"/>
    <n v="0"/>
    <s v="-"/>
    <n v="0"/>
    <n v="147.63874999999999"/>
    <s v="-"/>
    <n v="23.622139999999995"/>
    <n v="0"/>
    <s v="-"/>
    <n v="0"/>
    <n v="0"/>
    <s v="-"/>
    <n v="0"/>
  </r>
  <r>
    <s v="152"/>
    <x v="17"/>
    <x v="0"/>
    <s v="006"/>
    <s v="Z1B8044815"/>
    <s v="0134"/>
    <s v="FC"/>
    <s v="00011343"/>
    <s v=""/>
    <s v=""/>
    <s v=""/>
    <s v=""/>
    <n v="0"/>
    <s v=""/>
    <s v="ALIMENTOS COMARCA,C.A."/>
    <s v="J407069675"/>
    <n v="1183.8368499999999"/>
    <n v="0"/>
    <n v="609.09500000000003"/>
    <n v="495.46715"/>
    <s v="16"/>
    <n v="79.274699999999996"/>
    <n v="0"/>
    <s v="-"/>
    <n v="0"/>
    <n v="0"/>
    <s v="-"/>
    <n v="0"/>
    <n v="0"/>
    <s v="-"/>
    <n v="0"/>
  </r>
  <r>
    <s v="153"/>
    <x v="17"/>
    <x v="0"/>
    <s v="006"/>
    <s v="Z1B8044815"/>
    <s v="0134"/>
    <s v="FC"/>
    <s v="00011344-00011365"/>
    <s v=""/>
    <s v=""/>
    <s v=""/>
    <s v=""/>
    <n v="0"/>
    <s v=""/>
    <s v="VENTAS NO CONTRIBUYENTES"/>
    <s v=""/>
    <n v="1214.0483919999999"/>
    <n v="0"/>
    <n v="1034.7484000000002"/>
    <n v="0"/>
    <s v="-"/>
    <n v="0"/>
    <n v="154.56899999999999"/>
    <s v="16"/>
    <n v="24.730991999999997"/>
    <n v="0"/>
    <s v="-"/>
    <n v="0"/>
    <n v="0"/>
    <s v="-"/>
    <n v="0"/>
  </r>
  <r>
    <s v="154"/>
    <x v="17"/>
    <x v="0"/>
    <s v="006"/>
    <s v="Z1B8044815"/>
    <s v="0134"/>
    <s v="FC"/>
    <s v="00011366"/>
    <s v=""/>
    <s v=""/>
    <s v=""/>
    <s v=""/>
    <n v="0"/>
    <s v=""/>
    <s v="EL DUO DE LAS CARNES"/>
    <s v="J408492636 "/>
    <n v="283.63125000000002"/>
    <n v="0"/>
    <n v="283.63125000000002"/>
    <n v="0"/>
    <s v="-"/>
    <n v="0"/>
    <n v="0"/>
    <s v="-"/>
    <n v="0"/>
    <n v="0"/>
    <s v="-"/>
    <n v="0"/>
    <n v="0"/>
    <s v="-"/>
    <n v="0"/>
  </r>
  <r>
    <s v="155"/>
    <x v="17"/>
    <x v="0"/>
    <s v="006"/>
    <s v="Z1B8044815"/>
    <s v="0134"/>
    <s v="FC"/>
    <s v="00011367-00011428"/>
    <s v=""/>
    <s v=""/>
    <s v=""/>
    <s v=""/>
    <n v="0"/>
    <s v=""/>
    <s v="VENTAS NO CONTRIBUYENTES"/>
    <s v=""/>
    <n v="3348.1524740000004"/>
    <n v="0"/>
    <n v="2431.6586500000003"/>
    <n v="0"/>
    <s v="-"/>
    <n v="0"/>
    <n v="790.08090000000027"/>
    <s v="16"/>
    <n v="126.41292399999999"/>
    <n v="0"/>
    <s v="-"/>
    <n v="0"/>
    <n v="0"/>
    <s v="-"/>
    <n v="0"/>
  </r>
  <r>
    <s v="156"/>
    <x v="17"/>
    <x v="1"/>
    <s v="006"/>
    <s v="Z1F0017787"/>
    <s v="0695-0695"/>
    <s v="FC"/>
    <s v="00019904-00019965"/>
    <s v=""/>
    <s v=""/>
    <s v=""/>
    <s v=""/>
    <n v="0"/>
    <s v=""/>
    <s v="VENTAS NO CONTRIBUYENTES"/>
    <s v=""/>
    <n v="2615.4826220000009"/>
    <n v="0"/>
    <n v="1802.5459499999999"/>
    <n v="0"/>
    <s v="-"/>
    <n v="0"/>
    <n v="700.80750000000012"/>
    <s v="-"/>
    <n v="112.12917200000001"/>
    <n v="0"/>
    <s v="-"/>
    <n v="0"/>
    <n v="0"/>
    <s v="-"/>
    <n v="0"/>
  </r>
  <r>
    <s v="157"/>
    <x v="17"/>
    <x v="0"/>
    <s v="007"/>
    <s v="Z1B8050013"/>
    <s v="0170"/>
    <s v="FC"/>
    <s v="00012816-00012899"/>
    <s v=""/>
    <s v=""/>
    <s v=""/>
    <s v=""/>
    <n v="0"/>
    <s v=""/>
    <s v="VENTAS NO CONTRIBUYENTES"/>
    <s v=""/>
    <n v="4947.6294600000019"/>
    <n v="0"/>
    <n v="3685.0969999999988"/>
    <n v="0"/>
    <s v="-"/>
    <n v="0"/>
    <n v="1088.3899999999996"/>
    <s v="16"/>
    <n v="174.14246000000003"/>
    <n v="0"/>
    <s v="-"/>
    <n v="0"/>
    <n v="0"/>
    <s v="-"/>
    <n v="0"/>
  </r>
  <r>
    <s v="158"/>
    <x v="17"/>
    <x v="0"/>
    <s v="008"/>
    <s v="Z1B8050003"/>
    <s v="0104"/>
    <s v="FC"/>
    <s v="00007134-00007145"/>
    <s v=""/>
    <s v=""/>
    <s v=""/>
    <s v=""/>
    <n v="0"/>
    <s v=""/>
    <s v="VENTAS NO CONTRIBUYENTES"/>
    <s v=""/>
    <n v="246.30529999999996"/>
    <n v="0"/>
    <n v="232.4897"/>
    <n v="0"/>
    <s v="-"/>
    <n v="0"/>
    <n v="11.909999999999998"/>
    <s v="16"/>
    <n v="1.9055999999999997"/>
    <n v="0"/>
    <s v="-"/>
    <n v="0"/>
    <n v="0"/>
    <s v="-"/>
    <n v="0"/>
  </r>
  <r>
    <s v="159"/>
    <x v="17"/>
    <x v="0"/>
    <s v="008"/>
    <s v="Z1B8050003"/>
    <s v="0104"/>
    <s v="FC"/>
    <s v="00007146"/>
    <s v=""/>
    <s v=""/>
    <s v=""/>
    <s v=""/>
    <n v="0"/>
    <s v=""/>
    <s v="COMERCIALIZADORA LA ESPETADA C.A"/>
    <s v="J-50040717-3"/>
    <n v="57.546550000000003"/>
    <n v="0"/>
    <n v="43.278549999999996"/>
    <n v="12.3"/>
    <s v="16"/>
    <n v="1.968"/>
    <n v="0"/>
    <s v="-"/>
    <n v="0"/>
    <n v="0"/>
    <s v="-"/>
    <n v="0"/>
    <n v="0"/>
    <s v="-"/>
    <n v="0"/>
  </r>
  <r>
    <s v="160"/>
    <x v="17"/>
    <x v="0"/>
    <s v="008"/>
    <s v="Z1B8050003"/>
    <s v="0104"/>
    <s v="FC"/>
    <s v="00007147-00007221"/>
    <s v=""/>
    <s v=""/>
    <s v=""/>
    <s v=""/>
    <n v="0"/>
    <s v=""/>
    <s v="VENTAS NO CONTRIBUYENTES"/>
    <s v=""/>
    <n v="4906.6816979999994"/>
    <n v="0"/>
    <n v="3661.7522499999986"/>
    <n v="0"/>
    <s v="-"/>
    <n v="0"/>
    <n v="1073.2150000000001"/>
    <s v="16"/>
    <n v="171.71444800000003"/>
    <n v="0"/>
    <s v="-"/>
    <n v="0"/>
    <n v="0"/>
    <s v="-"/>
    <n v="0"/>
  </r>
  <r>
    <s v="161"/>
    <x v="17"/>
    <x v="1"/>
    <s v="008"/>
    <s v="Z1F0017970"/>
    <s v="0353-0353"/>
    <s v="FC"/>
    <s v="00004572-00004583"/>
    <s v=""/>
    <s v=""/>
    <s v=""/>
    <s v=""/>
    <n v="0"/>
    <s v=""/>
    <s v="VENTAS NO CONTRIBUYENTES"/>
    <s v=""/>
    <n v="303.47199999999992"/>
    <n v="0"/>
    <n v="46.880000000000024"/>
    <n v="0"/>
    <s v="-"/>
    <n v="0"/>
    <n v="221.20000000000002"/>
    <s v="16"/>
    <n v="35.391999999999996"/>
    <n v="0"/>
    <s v="-"/>
    <n v="0"/>
    <n v="0"/>
    <s v="-"/>
    <n v="0"/>
  </r>
  <r>
    <s v="162"/>
    <x v="17"/>
    <x v="0"/>
    <s v="009"/>
    <s v="Z1B8014458"/>
    <s v="0131"/>
    <s v="FC"/>
    <s v="00007064-00007091"/>
    <s v=""/>
    <s v=""/>
    <s v=""/>
    <s v=""/>
    <n v="0"/>
    <s v=""/>
    <s v="VENTAS NO CONTRIBUYENTES"/>
    <s v=""/>
    <n v="1819.0028939999997"/>
    <n v="0"/>
    <n v="1511.5124500000002"/>
    <n v="0"/>
    <s v="-"/>
    <n v="0"/>
    <n v="265.07799999999997"/>
    <s v="-"/>
    <n v="42.412444000000001"/>
    <n v="0"/>
    <s v="-"/>
    <n v="0"/>
    <n v="0"/>
    <s v="-"/>
    <n v="0"/>
  </r>
  <r>
    <s v="163"/>
    <x v="17"/>
    <x v="0"/>
    <s v="009"/>
    <s v="Z1B8014458"/>
    <s v="0131"/>
    <s v="FC"/>
    <s v="00007092"/>
    <s v=""/>
    <s v=""/>
    <s v=""/>
    <s v=""/>
    <n v="0"/>
    <s v=""/>
    <s v="INVERSIONES8266"/>
    <s v="J406866148 "/>
    <n v="32.886000000000003"/>
    <n v="0"/>
    <n v="0"/>
    <n v="28.35"/>
    <s v="16"/>
    <n v="4.5359999999999996"/>
    <n v="0"/>
    <s v="-"/>
    <n v="0"/>
    <n v="0"/>
    <s v="-"/>
    <n v="0"/>
    <n v="0"/>
    <s v="-"/>
    <n v="0"/>
  </r>
  <r>
    <s v="164"/>
    <x v="17"/>
    <x v="0"/>
    <s v="009"/>
    <s v="Z1B8014458"/>
    <s v="0131"/>
    <s v="FC"/>
    <s v="00007093-00007096"/>
    <s v=""/>
    <s v=""/>
    <s v=""/>
    <s v=""/>
    <n v="0"/>
    <s v=""/>
    <s v="VENTAS NO CONTRIBUYENTES"/>
    <s v=""/>
    <n v="172.10306"/>
    <n v="0"/>
    <n v="157.54535000000001"/>
    <n v="0"/>
    <s v="-"/>
    <n v="0"/>
    <n v="12.54975"/>
    <s v="16"/>
    <n v="2.0079600000000002"/>
    <n v="0"/>
    <s v="-"/>
    <n v="0"/>
    <n v="0"/>
    <s v="-"/>
    <n v="0"/>
  </r>
  <r>
    <s v="165"/>
    <x v="17"/>
    <x v="0"/>
    <s v="009"/>
    <s v="Z1B8014458"/>
    <s v="0131"/>
    <s v="FC"/>
    <s v="00007097"/>
    <s v=""/>
    <s v=""/>
    <s v=""/>
    <s v=""/>
    <n v="0"/>
    <s v=""/>
    <s v="HARRYS PACHECO"/>
    <s v="V157584711 "/>
    <n v="83.734613999999993"/>
    <n v="0"/>
    <n v="64.827600000000004"/>
    <n v="16.299150000000001"/>
    <s v="16"/>
    <n v="2.6078640000000002"/>
    <n v="0"/>
    <s v="-"/>
    <n v="0"/>
    <n v="0"/>
    <s v="-"/>
    <n v="0"/>
    <n v="0"/>
    <s v="-"/>
    <n v="0"/>
  </r>
  <r>
    <s v="166"/>
    <x v="17"/>
    <x v="0"/>
    <s v="009"/>
    <s v="Z1B8014458"/>
    <s v="0131"/>
    <s v="FC"/>
    <s v="00007098"/>
    <s v=""/>
    <s v=""/>
    <s v=""/>
    <s v=""/>
    <n v="0"/>
    <s v=""/>
    <s v="HARRYS PACHECO"/>
    <s v="V157584711"/>
    <n v="0.44"/>
    <n v="0"/>
    <n v="0.44"/>
    <n v="0"/>
    <s v="-"/>
    <n v="0"/>
    <n v="0"/>
    <s v="-"/>
    <n v="0"/>
    <n v="0"/>
    <s v="-"/>
    <n v="0"/>
    <n v="0"/>
    <s v="-"/>
    <n v="0"/>
  </r>
  <r>
    <s v="167"/>
    <x v="17"/>
    <x v="0"/>
    <s v="009"/>
    <s v="Z1B8014458"/>
    <s v="0131"/>
    <s v="FC"/>
    <s v="00007099-00007119"/>
    <s v=""/>
    <s v=""/>
    <s v=""/>
    <s v=""/>
    <n v="0"/>
    <s v=""/>
    <s v="VENTAS NO CONTRIBUYENTES"/>
    <s v=""/>
    <n v="994.38089399999978"/>
    <n v="0"/>
    <n v="680.45630000000006"/>
    <n v="0"/>
    <s v="-"/>
    <n v="0"/>
    <n v="270.62464999999997"/>
    <s v="-"/>
    <n v="43.299943999999996"/>
    <n v="0"/>
    <s v="-"/>
    <n v="0"/>
    <n v="0"/>
    <s v="-"/>
    <n v="0"/>
  </r>
  <r>
    <s v="168"/>
    <x v="17"/>
    <x v="0"/>
    <s v="010"/>
    <s v="Z1F0000341"/>
    <s v="1618"/>
    <s v="FC"/>
    <s v="92819-92862"/>
    <s v=""/>
    <s v=""/>
    <s v=""/>
    <s v=""/>
    <n v="0"/>
    <s v=""/>
    <s v="VENTAS NO CONTRIBUYENTES"/>
    <s v=""/>
    <n v="3385.3496640000003"/>
    <n v="0"/>
    <n v="2627.9259000000002"/>
    <n v="0"/>
    <s v="-"/>
    <n v="0"/>
    <n v="652.9514999999999"/>
    <s v="16"/>
    <n v="104.47226399999998"/>
    <n v="0"/>
    <s v="-"/>
    <n v="0"/>
    <n v="0"/>
    <s v="-"/>
    <n v="0"/>
  </r>
  <r>
    <s v="169"/>
    <x v="17"/>
    <x v="0"/>
    <s v="011"/>
    <s v="Z1F0004616"/>
    <s v="1056-1056"/>
    <s v="FC"/>
    <s v="00144693-00144695"/>
    <s v=""/>
    <s v=""/>
    <s v=""/>
    <s v=""/>
    <n v="0"/>
    <s v=""/>
    <s v="VENTAS NO CONTRIBUYENTES"/>
    <s v=""/>
    <n v="93.058999999999997"/>
    <n v="0"/>
    <n v="93.058999999999997"/>
    <n v="0"/>
    <s v="-"/>
    <n v="0"/>
    <n v="0"/>
    <s v="-"/>
    <n v="0"/>
    <n v="0"/>
    <s v="-"/>
    <n v="0"/>
    <n v="0"/>
    <s v="-"/>
    <n v="0"/>
  </r>
  <r>
    <s v="170"/>
    <x v="17"/>
    <x v="0"/>
    <s v="011"/>
    <s v="Z1F0004616"/>
    <s v="1056"/>
    <s v="FC"/>
    <s v="00144696"/>
    <s v=""/>
    <s v=""/>
    <s v=""/>
    <s v=""/>
    <n v="0"/>
    <s v=""/>
    <s v="LUNCHERIA RESTAURAN LA ABUELA MARIA C.A"/>
    <s v="J308432229"/>
    <n v="182.45"/>
    <n v="0"/>
    <n v="182.45"/>
    <n v="0"/>
    <s v="-"/>
    <n v="0"/>
    <n v="0"/>
    <s v="-"/>
    <n v="0"/>
    <n v="0"/>
    <s v="-"/>
    <n v="0"/>
    <n v="0"/>
    <s v="-"/>
    <n v="0"/>
  </r>
  <r>
    <s v="171"/>
    <x v="17"/>
    <x v="0"/>
    <s v="011"/>
    <s v="Z1F0004616"/>
    <s v="1056-1056"/>
    <s v="FC"/>
    <s v="00144697-00144731"/>
    <s v=""/>
    <s v=""/>
    <s v=""/>
    <s v=""/>
    <n v="0"/>
    <s v=""/>
    <s v="VENTAS NO CONTRIBUYENTES"/>
    <s v=""/>
    <n v="563.34930000000008"/>
    <n v="0"/>
    <n v="555.56125000000009"/>
    <n v="0"/>
    <s v="-"/>
    <n v="0"/>
    <n v="6.7138499999999999"/>
    <s v="-"/>
    <n v="1.0742"/>
    <n v="0"/>
    <s v="-"/>
    <n v="0"/>
    <n v="0"/>
    <s v="-"/>
    <n v="0"/>
  </r>
  <r>
    <s v="172"/>
    <x v="17"/>
    <x v="0"/>
    <s v="011"/>
    <s v="Z1F0004616"/>
    <s v="1056"/>
    <s v="FC"/>
    <s v="00144732"/>
    <s v=""/>
    <s v=""/>
    <s v=""/>
    <s v=""/>
    <n v="0"/>
    <s v=""/>
    <s v="K"/>
    <s v="V921128066 "/>
    <n v="2.7143999999999999"/>
    <n v="0"/>
    <n v="0"/>
    <n v="2.34"/>
    <s v="16"/>
    <n v="0.37440000000000001"/>
    <n v="0"/>
    <s v="-"/>
    <n v="0"/>
    <n v="0"/>
    <s v="-"/>
    <n v="0"/>
    <n v="0"/>
    <s v="-"/>
    <n v="0"/>
  </r>
  <r>
    <s v="173"/>
    <x v="17"/>
    <x v="0"/>
    <s v="011"/>
    <s v="Z1F0004616"/>
    <s v="1056-1056"/>
    <s v="FC"/>
    <s v="00144733-00144894"/>
    <s v=""/>
    <s v=""/>
    <s v=""/>
    <s v=""/>
    <n v="0"/>
    <s v=""/>
    <s v="VENTAS NO CONTRIBUYENTES"/>
    <s v=""/>
    <n v="2506.9335500000007"/>
    <n v="0"/>
    <n v="2224.3343500000005"/>
    <n v="0"/>
    <s v="-"/>
    <n v="0"/>
    <n v="243.62"/>
    <s v="-"/>
    <n v="38.979199999999999"/>
    <n v="0"/>
    <s v="-"/>
    <n v="0"/>
    <n v="0"/>
    <s v="-"/>
    <n v="0"/>
  </r>
  <r>
    <s v="174"/>
    <x v="17"/>
    <x v="0"/>
    <s v="011"/>
    <s v="Z1F0004616"/>
    <s v="1056"/>
    <s v="NC"/>
    <s v=""/>
    <s v="00000171"/>
    <s v=""/>
    <s v="00144882"/>
    <s v="18/2/2022"/>
    <n v="37.26"/>
    <s v="VEN"/>
    <s v="MOISES QUINTERO"/>
    <s v="V13600214 "/>
    <n v="-16.71"/>
    <n v="0"/>
    <n v="-16.71"/>
    <n v="0"/>
    <s v="-"/>
    <n v="0"/>
    <n v="0"/>
    <s v="-"/>
    <n v="0"/>
    <n v="0"/>
    <s v="-"/>
    <n v="0"/>
    <n v="0"/>
    <s v="-"/>
    <n v="0"/>
  </r>
  <r>
    <s v="175"/>
    <x v="17"/>
    <x v="0"/>
    <s v="012"/>
    <s v="Z1F0002472"/>
    <s v="0293"/>
    <s v="FC"/>
    <s v="00040993-00040994"/>
    <s v=""/>
    <s v=""/>
    <s v=""/>
    <s v=""/>
    <n v="0"/>
    <s v=""/>
    <s v="VENTAS NO CONTRIBUYENTES"/>
    <s v=""/>
    <n v="73.825999999999993"/>
    <n v="0"/>
    <n v="33.690000000000005"/>
    <n v="0"/>
    <s v="-"/>
    <n v="0"/>
    <n v="34.6"/>
    <s v="16"/>
    <n v="5.5360000000000005"/>
    <n v="0"/>
    <s v="-"/>
    <n v="0"/>
    <n v="0"/>
    <s v="-"/>
    <n v="0"/>
  </r>
  <r>
    <s v="176"/>
    <x v="17"/>
    <x v="0"/>
    <s v="012"/>
    <s v="Z1F0002472"/>
    <s v="0293"/>
    <s v="FC"/>
    <s v="00040995-00040998"/>
    <s v=""/>
    <s v=""/>
    <s v=""/>
    <s v=""/>
    <n v="0"/>
    <s v=""/>
    <s v="VENTAS NO CONTRIBUYENTES"/>
    <s v=""/>
    <n v="42.358800000000002"/>
    <n v="0"/>
    <n v="4.4500000000000028"/>
    <n v="0"/>
    <s v="-"/>
    <n v="0"/>
    <n v="32.68"/>
    <s v="16"/>
    <n v="5.2287999999999997"/>
    <n v="0"/>
    <s v="-"/>
    <n v="0"/>
    <n v="0"/>
    <s v="-"/>
    <n v="0"/>
  </r>
  <r>
    <s v="177"/>
    <x v="17"/>
    <x v="0"/>
    <s v="012"/>
    <s v="Z1F0002472"/>
    <s v="0293"/>
    <s v="NC"/>
    <s v=""/>
    <s v="00000000"/>
    <s v=""/>
    <s v="00040920"/>
    <s v="16/2/2022"/>
    <n v="30.98"/>
    <s v="VEN"/>
    <s v="JAHDIEL SANTANA"/>
    <s v="V27988061"/>
    <n v="-17.759599999999999"/>
    <n v="0"/>
    <n v="0"/>
    <n v="0"/>
    <s v="-"/>
    <n v="0"/>
    <n v="-15.31"/>
    <s v="16"/>
    <n v="-2.4496000000000002"/>
    <n v="0"/>
    <s v="-"/>
    <n v="0"/>
    <n v="0"/>
    <s v="-"/>
    <n v="0"/>
  </r>
  <r>
    <s v="178"/>
    <x v="17"/>
    <x v="0"/>
    <s v="012"/>
    <s v="Z1F0002472"/>
    <s v="0293"/>
    <s v="FC"/>
    <s v="00040999-00041006"/>
    <s v=""/>
    <s v=""/>
    <s v=""/>
    <s v=""/>
    <n v="0"/>
    <s v=""/>
    <s v="VENTAS NO CONTRIBUYENTES"/>
    <s v=""/>
    <n v="326.58665000000002"/>
    <n v="0"/>
    <n v="163.08125000000001"/>
    <n v="0"/>
    <s v="-"/>
    <n v="0"/>
    <n v="140.9529"/>
    <s v="16"/>
    <n v="22.552499999999998"/>
    <n v="0"/>
    <s v="-"/>
    <n v="0"/>
    <n v="0"/>
    <s v="-"/>
    <n v="0"/>
  </r>
  <r>
    <s v="179"/>
    <x v="17"/>
    <x v="0"/>
    <s v="012"/>
    <s v="Z1F0002472"/>
    <s v="0293"/>
    <s v="FC"/>
    <s v="00041007-00041026"/>
    <s v=""/>
    <s v=""/>
    <s v=""/>
    <s v=""/>
    <n v="0"/>
    <s v=""/>
    <s v="VENTAS NO CONTRIBUYENTES"/>
    <s v=""/>
    <n v="462.10224399999993"/>
    <n v="0"/>
    <n v="214.42524999999998"/>
    <n v="0"/>
    <s v="-"/>
    <n v="0"/>
    <n v="213.51464999999999"/>
    <s v="-"/>
    <n v="34.162344000000004"/>
    <n v="0"/>
    <s v="-"/>
    <n v="0"/>
    <n v="0"/>
    <s v="-"/>
    <n v="0"/>
  </r>
  <r>
    <s v="180"/>
    <x v="17"/>
    <x v="0"/>
    <s v="012"/>
    <s v="Z1F0002472"/>
    <s v="0293"/>
    <s v="FC"/>
    <s v="00041027-00041029"/>
    <s v=""/>
    <s v=""/>
    <s v=""/>
    <s v=""/>
    <n v="0"/>
    <s v=""/>
    <s v="VENTAS NO CONTRIBUYENTES"/>
    <s v=""/>
    <n v="113.78104999999999"/>
    <n v="0"/>
    <n v="75.060249999999996"/>
    <n v="0"/>
    <s v="-"/>
    <n v="0"/>
    <n v="33.380000000000003"/>
    <s v="-"/>
    <n v="5.3407999999999998"/>
    <n v="0"/>
    <s v="-"/>
    <n v="0"/>
    <n v="0"/>
    <s v="-"/>
    <n v="0"/>
  </r>
  <r>
    <s v="181"/>
    <x v="17"/>
    <x v="0"/>
    <s v="013"/>
    <s v="Z1B8050578"/>
    <s v="1966-1966"/>
    <s v="FC"/>
    <s v="00174434-00174504"/>
    <s v=""/>
    <s v=""/>
    <s v=""/>
    <s v=""/>
    <n v="0"/>
    <s v=""/>
    <s v="VENTAS NO CONTRIBUYENTES"/>
    <s v=""/>
    <n v="1323.43"/>
    <n v="0"/>
    <n v="1180.4413000000002"/>
    <n v="0"/>
    <s v="-"/>
    <n v="0"/>
    <n v="123.26609999999999"/>
    <s v="16"/>
    <n v="19.722599999999996"/>
    <n v="0"/>
    <s v="-"/>
    <n v="0"/>
    <n v="0"/>
    <s v="-"/>
    <n v="0"/>
  </r>
  <r>
    <s v="182"/>
    <x v="17"/>
    <x v="0"/>
    <s v="013"/>
    <s v="Z1F0000338"/>
    <s v="1810-1810"/>
    <s v="FC"/>
    <s v="82244000-82308000"/>
    <s v=""/>
    <s v=""/>
    <s v=""/>
    <s v=""/>
    <n v="0"/>
    <s v=""/>
    <s v="VENTAS NO CONTRIBUYENTES"/>
    <s v=""/>
    <n v="2171.217091999999"/>
    <n v="0"/>
    <n v="1857.7720999999999"/>
    <n v="0"/>
    <s v="-"/>
    <n v="0"/>
    <n v="270.21119999999996"/>
    <s v="-"/>
    <n v="43.233792000000008"/>
    <n v="0"/>
    <s v="-"/>
    <n v="0"/>
    <n v="0"/>
    <s v="-"/>
    <n v="0"/>
  </r>
  <r>
    <s v="183"/>
    <x v="17"/>
    <x v="0"/>
    <s v="013"/>
    <s v="Z1F0000338"/>
    <s v="1810"/>
    <s v="FC"/>
    <s v="82309000"/>
    <s v=""/>
    <s v=""/>
    <s v=""/>
    <s v=""/>
    <n v="0"/>
    <s v=""/>
    <s v="MARIA"/>
    <s v="V132339780"/>
    <n v="38.415349999999997"/>
    <n v="0"/>
    <n v="38.415349999999997"/>
    <n v="0"/>
    <s v="-"/>
    <n v="0"/>
    <n v="0"/>
    <s v="-"/>
    <n v="0"/>
    <n v="0"/>
    <s v="-"/>
    <n v="0"/>
    <n v="0"/>
    <s v="-"/>
    <n v="0"/>
  </r>
  <r>
    <s v="184"/>
    <x v="17"/>
    <x v="0"/>
    <s v="013"/>
    <s v="Z1F0000338"/>
    <s v="1810-1810"/>
    <s v="FC"/>
    <s v="82310000-82350001"/>
    <s v=""/>
    <s v=""/>
    <s v=""/>
    <s v=""/>
    <n v="0"/>
    <s v=""/>
    <s v="VENTAS NO CONTRIBUYENTES"/>
    <s v=""/>
    <n v="935.01085399999999"/>
    <n v="0"/>
    <n v="635.63890000000015"/>
    <n v="0"/>
    <s v="-"/>
    <n v="0"/>
    <n v="258.07925"/>
    <s v="-"/>
    <n v="41.292704000000008"/>
    <n v="0"/>
    <s v="-"/>
    <n v="0"/>
    <n v="0"/>
    <s v="-"/>
    <n v="0"/>
  </r>
  <r>
    <s v="185"/>
    <x v="17"/>
    <x v="0"/>
    <s v="015"/>
    <s v="Z1B8050356"/>
    <s v="1975-1976"/>
    <s v="FC"/>
    <s v="00099491-00099537"/>
    <s v=""/>
    <s v=""/>
    <s v=""/>
    <s v=""/>
    <n v="0"/>
    <s v=""/>
    <s v="VENTAS NO CONTRIBUYENTES"/>
    <s v=""/>
    <n v="2884.4260179999997"/>
    <n v="0"/>
    <n v="2423.6604999999995"/>
    <n v="0"/>
    <s v="-"/>
    <n v="0"/>
    <n v="397.21165000000002"/>
    <s v="-"/>
    <n v="63.553868000000001"/>
    <n v="0"/>
    <s v="-"/>
    <n v="0"/>
    <n v="0"/>
    <s v="-"/>
    <n v="0"/>
  </r>
  <r>
    <s v="186"/>
    <x v="18"/>
    <x v="0"/>
    <s v="001"/>
    <s v="Z1F0000700"/>
    <s v="1821"/>
    <s v="FC"/>
    <s v="00151614-00151765"/>
    <s v=""/>
    <s v=""/>
    <s v=""/>
    <s v=""/>
    <n v="0"/>
    <s v=""/>
    <s v="VENTAS NO CONTRIBUYENTES"/>
    <s v=""/>
    <n v="7557.5026060000009"/>
    <n v="0"/>
    <n v="6145.8007500000003"/>
    <n v="0"/>
    <s v="-"/>
    <n v="0"/>
    <n v="1216.9843000000003"/>
    <s v="-"/>
    <n v="194.71755599999992"/>
    <n v="0"/>
    <s v="-"/>
    <n v="0"/>
    <n v="0"/>
    <s v="-"/>
    <n v="0"/>
  </r>
  <r>
    <s v="187"/>
    <x v="18"/>
    <x v="2"/>
    <s v="001"/>
    <s v="Z7C7008321"/>
    <s v="0167-0167"/>
    <s v="FC"/>
    <s v="00020011-00020153"/>
    <s v=""/>
    <s v=""/>
    <s v=""/>
    <s v=""/>
    <n v="0"/>
    <s v=""/>
    <s v="VENTAS NO CONTRIBUYENTES"/>
    <s v=""/>
    <n v="4109.3137659999984"/>
    <n v="0"/>
    <n v="3218.7545999999984"/>
    <n v="0"/>
    <s v="-"/>
    <n v="0"/>
    <n v="767.72334999999998"/>
    <s v="-"/>
    <n v="122.83581599999997"/>
    <n v="0"/>
    <s v="-"/>
    <n v="0"/>
    <n v="0"/>
    <s v="-"/>
    <n v="0"/>
  </r>
  <r>
    <s v="188"/>
    <x v="18"/>
    <x v="1"/>
    <s v="001"/>
    <s v="Z1F0017854"/>
    <s v="0737-0737"/>
    <s v="FC"/>
    <s v="00047056-00047065"/>
    <s v=""/>
    <s v=""/>
    <s v=""/>
    <s v=""/>
    <n v="0"/>
    <s v=""/>
    <s v="VENTAS NO CONTRIBUYENTES"/>
    <s v=""/>
    <n v="440.04400000000004"/>
    <n v="0"/>
    <n v="283.24680000000001"/>
    <n v="0"/>
    <s v="-"/>
    <n v="0"/>
    <n v="135.16999999999999"/>
    <s v="16"/>
    <n v="21.627199999999998"/>
    <n v="0"/>
    <s v="-"/>
    <n v="0"/>
    <n v="0"/>
    <s v="-"/>
    <n v="0"/>
  </r>
  <r>
    <s v="189"/>
    <x v="18"/>
    <x v="1"/>
    <s v="001"/>
    <s v="Z1F0017854"/>
    <s v="0737"/>
    <s v="FC"/>
    <s v="00047066"/>
    <s v=""/>
    <s v=""/>
    <s v=""/>
    <s v=""/>
    <n v="0"/>
    <s v=""/>
    <s v="PILOTES KS C.A"/>
    <s v="J314974467"/>
    <n v="9.4076000000000004"/>
    <n v="0"/>
    <n v="0"/>
    <n v="8.11"/>
    <s v="16"/>
    <n v="1.2976000000000001"/>
    <n v="0"/>
    <s v="-"/>
    <n v="0"/>
    <n v="0"/>
    <s v="-"/>
    <n v="0"/>
    <n v="0"/>
    <s v="-"/>
    <n v="0"/>
  </r>
  <r>
    <s v="190"/>
    <x v="18"/>
    <x v="1"/>
    <s v="001"/>
    <s v="Z1F0017854"/>
    <s v="0737-0737"/>
    <s v="FC"/>
    <s v="00047067-00047133"/>
    <s v=""/>
    <s v=""/>
    <s v=""/>
    <s v=""/>
    <n v="0"/>
    <s v=""/>
    <s v="VENTAS NO CONTRIBUYENTES"/>
    <s v=""/>
    <n v="3234.9043600000009"/>
    <n v="0"/>
    <n v="2326.0577000000008"/>
    <n v="0"/>
    <s v="-"/>
    <n v="0"/>
    <n v="783.48849999999959"/>
    <s v="-"/>
    <n v="125.35816000000001"/>
    <n v="0"/>
    <s v="-"/>
    <n v="0"/>
    <n v="0"/>
    <s v="-"/>
    <n v="0"/>
  </r>
  <r>
    <s v="191"/>
    <x v="18"/>
    <x v="0"/>
    <s v="002"/>
    <s v="Z1B8050002"/>
    <s v="0159"/>
    <s v="FC"/>
    <s v="00012692-00012835"/>
    <s v=""/>
    <s v=""/>
    <s v=""/>
    <s v=""/>
    <n v="0"/>
    <s v=""/>
    <s v="VENTAS NO CONTRIBUYENTES"/>
    <s v=""/>
    <n v="8121.130221999998"/>
    <n v="0"/>
    <n v="6480.8380999999999"/>
    <n v="0"/>
    <s v="-"/>
    <n v="0"/>
    <n v="1414.0449499999995"/>
    <s v="-"/>
    <n v="226.24717200000003"/>
    <n v="0"/>
    <s v="-"/>
    <n v="0"/>
    <n v="0"/>
    <s v="-"/>
    <n v="0"/>
  </r>
  <r>
    <s v="192"/>
    <x v="18"/>
    <x v="1"/>
    <s v="002"/>
    <s v="Z1F0017966"/>
    <s v="0732-0732"/>
    <s v="FC"/>
    <s v="00030759-00030825"/>
    <s v=""/>
    <s v=""/>
    <s v=""/>
    <s v=""/>
    <n v="0"/>
    <s v=""/>
    <s v="VENTAS NO CONTRIBUYENTES"/>
    <s v=""/>
    <n v="2807.1259339999997"/>
    <n v="0"/>
    <n v="2114.1391500000004"/>
    <n v="0"/>
    <s v="-"/>
    <n v="0"/>
    <n v="597.40239999999994"/>
    <s v="-"/>
    <n v="95.584384"/>
    <n v="0"/>
    <s v="-"/>
    <n v="0"/>
    <n v="0"/>
    <s v="-"/>
    <n v="0"/>
  </r>
  <r>
    <s v="193"/>
    <x v="18"/>
    <x v="1"/>
    <s v="002"/>
    <s v="Z1F0017966"/>
    <s v="0732"/>
    <s v="NC"/>
    <s v=""/>
    <s v="00000166"/>
    <s v=""/>
    <s v="00030737"/>
    <s v="18-02-2022"/>
    <n v="18.690000000000001"/>
    <s v="VEN"/>
    <s v="BORIS MARTINEZ"/>
    <s v="V6872763"/>
    <n v="-18.687149999999999"/>
    <n v="0"/>
    <n v="-18.687149999999999"/>
    <n v="0"/>
    <s v="-"/>
    <n v="0"/>
    <n v="0"/>
    <s v="-"/>
    <n v="0"/>
    <n v="0"/>
    <s v="-"/>
    <n v="0"/>
    <n v="0"/>
    <s v="-"/>
    <n v="0"/>
  </r>
  <r>
    <s v="194"/>
    <x v="18"/>
    <x v="3"/>
    <s v="002"/>
    <s v="Z1F0008858"/>
    <s v="1186-1186"/>
    <s v="FC"/>
    <s v="00161014-00161201"/>
    <s v=""/>
    <s v=""/>
    <s v=""/>
    <s v=""/>
    <n v="0"/>
    <s v=""/>
    <s v="VENTAS NO CONTRIBUYENTES"/>
    <s v=""/>
    <n v="3610.5914999999995"/>
    <n v="0"/>
    <n v="3134.6163499999993"/>
    <n v="0"/>
    <s v="-"/>
    <n v="0"/>
    <n v="410.32334999999995"/>
    <s v="-"/>
    <n v="65.65179999999998"/>
    <n v="0"/>
    <s v="-"/>
    <n v="0"/>
    <n v="0"/>
    <s v="-"/>
    <n v="0"/>
  </r>
  <r>
    <s v="195"/>
    <x v="18"/>
    <x v="3"/>
    <s v="002"/>
    <s v="Z1F0008858"/>
    <s v="1186"/>
    <s v="NC"/>
    <s v=""/>
    <s v="00000196"/>
    <s v=""/>
    <s v="00161015"/>
    <s v="19/2/2022"/>
    <n v="26.09"/>
    <s v="VEN"/>
    <s v="RAMON CASTILLO"/>
    <s v="V5454264 "/>
    <n v="-6.5287499999999996"/>
    <n v="0"/>
    <n v="-6.5287499999999996"/>
    <n v="0"/>
    <s v="-"/>
    <n v="0"/>
    <n v="0"/>
    <s v="-"/>
    <n v="0"/>
    <n v="0"/>
    <s v="-"/>
    <n v="0"/>
    <n v="0"/>
    <s v="-"/>
    <n v="0"/>
  </r>
  <r>
    <s v="196"/>
    <x v="18"/>
    <x v="2"/>
    <s v="002"/>
    <s v="Z7C7008340"/>
    <s v="0167-0167"/>
    <s v="FC"/>
    <s v="00023298-00023427"/>
    <s v=""/>
    <s v=""/>
    <s v=""/>
    <s v=""/>
    <n v="0"/>
    <s v=""/>
    <s v="VENTAS NO CONTRIBUYENTES"/>
    <s v=""/>
    <n v="3174.7514940000005"/>
    <n v="0"/>
    <n v="2546.6742500000018"/>
    <n v="0"/>
    <s v="-"/>
    <n v="0"/>
    <n v="541.44589999999994"/>
    <s v="-"/>
    <n v="86.631343999999999"/>
    <n v="0"/>
    <s v="-"/>
    <n v="0"/>
    <n v="0"/>
    <s v="-"/>
    <n v="0"/>
  </r>
  <r>
    <s v="197"/>
    <x v="18"/>
    <x v="2"/>
    <s v="002"/>
    <s v="Z7C7008340"/>
    <s v="0167"/>
    <s v="NC"/>
    <s v=""/>
    <s v="00000029"/>
    <s v=""/>
    <s v="00023384"/>
    <s v="19/2/2022"/>
    <n v="40.479999999999997"/>
    <s v="VEN"/>
    <s v="ANDRES GUZMAN"/>
    <s v="V8693059"/>
    <n v="-16.0425"/>
    <n v="0"/>
    <n v="-16.0425"/>
    <n v="0"/>
    <s v="-"/>
    <n v="0"/>
    <n v="0"/>
    <s v="-"/>
    <n v="0"/>
    <n v="0"/>
    <s v="-"/>
    <n v="0"/>
    <n v="0"/>
    <s v="-"/>
    <n v="0"/>
  </r>
  <r>
    <s v="198"/>
    <x v="18"/>
    <x v="0"/>
    <s v="002"/>
    <s v="Z1B8050149"/>
    <s v="0098"/>
    <s v="FC"/>
    <s v="00002152-00002158"/>
    <s v=""/>
    <s v=""/>
    <s v=""/>
    <s v=""/>
    <n v="0"/>
    <s v=""/>
    <s v="CAJA SIN ACTIVIDAD"/>
    <s v=""/>
    <n v="117.49"/>
    <n v="0"/>
    <n v="117.49"/>
    <n v="0"/>
    <s v="-"/>
    <n v="0"/>
    <n v="0"/>
    <s v="16"/>
    <n v="0"/>
    <n v="0"/>
    <s v="-"/>
    <n v="0"/>
    <n v="0"/>
    <s v="-"/>
    <n v="0"/>
  </r>
  <r>
    <s v="199"/>
    <x v="18"/>
    <x v="0"/>
    <s v="002"/>
    <s v="Z1B8050365"/>
    <s v="1571"/>
    <s v="FC"/>
    <s v="00102709-00102869"/>
    <s v=""/>
    <s v=""/>
    <s v=""/>
    <s v=""/>
    <n v="0"/>
    <s v=""/>
    <s v="CAJA SIN ACTIVIDAD"/>
    <s v=""/>
    <n v="4726.1724000000004"/>
    <n v="0"/>
    <n v="4712.09"/>
    <n v="0"/>
    <s v="-"/>
    <n v="0"/>
    <n v="12.14"/>
    <s v="16"/>
    <n v="1.9424000000000001"/>
    <n v="0"/>
    <s v="-"/>
    <n v="0"/>
    <n v="0"/>
    <s v="-"/>
    <n v="0"/>
  </r>
  <r>
    <s v="200"/>
    <x v="18"/>
    <x v="0"/>
    <s v="002"/>
    <s v="Z7C0004030"/>
    <s v="0356"/>
    <s v="FC"/>
    <s v="00005842-00005932"/>
    <s v=""/>
    <s v=""/>
    <s v=""/>
    <s v=""/>
    <n v="0"/>
    <s v=""/>
    <s v="VENTAS NO CONTRIBUYENTES"/>
    <s v=""/>
    <n v="1672.6508000000001"/>
    <n v="0"/>
    <n v="1429.77"/>
    <n v="0"/>
    <s v="-"/>
    <n v="0"/>
    <n v="209.38"/>
    <s v="16"/>
    <n v="33.500799999999998"/>
    <n v="0"/>
    <s v="-"/>
    <n v="0"/>
    <n v="0"/>
    <s v="-"/>
    <n v="0"/>
  </r>
  <r>
    <s v="201"/>
    <x v="18"/>
    <x v="0"/>
    <s v="003"/>
    <s v="Z1B8051199"/>
    <s v="0240"/>
    <s v="FC"/>
    <s v="00023205-00023321"/>
    <s v=""/>
    <s v=""/>
    <s v=""/>
    <s v=""/>
    <n v="0"/>
    <s v=""/>
    <s v="VENTAS NO CONTRIBUYENTES"/>
    <s v=""/>
    <n v="10137.706085999998"/>
    <n v="0"/>
    <n v="7151.6921999999977"/>
    <n v="0"/>
    <s v="-"/>
    <n v="0"/>
    <n v="2574.1499500000009"/>
    <s v="16"/>
    <n v="411.86393599999985"/>
    <n v="0"/>
    <s v="-"/>
    <n v="0"/>
    <n v="0"/>
    <s v="-"/>
    <n v="0"/>
  </r>
  <r>
    <s v="202"/>
    <x v="18"/>
    <x v="1"/>
    <s v="003"/>
    <s v="Z1F0017848"/>
    <s v="0721-0721"/>
    <s v="FC"/>
    <s v="00040282-00040357"/>
    <s v=""/>
    <s v=""/>
    <s v=""/>
    <s v=""/>
    <n v="0"/>
    <s v=""/>
    <s v="VENTAS NO CONTRIBUYENTES"/>
    <s v=""/>
    <n v="3920.8610760000001"/>
    <n v="0"/>
    <n v="2802.7271000000005"/>
    <n v="0"/>
    <s v="-"/>
    <n v="0"/>
    <n v="963.90860000000009"/>
    <s v="-"/>
    <n v="154.22537600000001"/>
    <n v="0"/>
    <s v="-"/>
    <n v="0"/>
    <n v="0"/>
    <s v="-"/>
    <n v="0"/>
  </r>
  <r>
    <s v="203"/>
    <x v="18"/>
    <x v="3"/>
    <s v="003"/>
    <s v="Z1F0008965"/>
    <s v="1169-1169"/>
    <s v="FC"/>
    <s v="00153466-00153666"/>
    <s v=""/>
    <s v=""/>
    <s v=""/>
    <s v=""/>
    <n v="0"/>
    <s v=""/>
    <s v="VENTAS NO CONTRIBUYENTES"/>
    <s v=""/>
    <n v="3559.4090500000011"/>
    <n v="0"/>
    <n v="3200.7295500000009"/>
    <n v="0"/>
    <s v="-"/>
    <n v="0"/>
    <n v="309.20650000000006"/>
    <s v="-"/>
    <n v="49.473000000000006"/>
    <n v="0"/>
    <s v="-"/>
    <n v="0"/>
    <n v="0"/>
    <s v="-"/>
    <n v="0"/>
  </r>
  <r>
    <s v="204"/>
    <x v="18"/>
    <x v="2"/>
    <s v="003"/>
    <s v="Z7C7008438"/>
    <s v="0167-0167"/>
    <s v="FC"/>
    <s v="00022233-00022349"/>
    <s v=""/>
    <s v=""/>
    <s v=""/>
    <s v=""/>
    <n v="0"/>
    <s v=""/>
    <s v="VENTAS NO CONTRIBUYENTES"/>
    <s v=""/>
    <n v="2688.3224500000001"/>
    <n v="0"/>
    <n v="2207.4621000000006"/>
    <n v="0"/>
    <s v="-"/>
    <n v="0"/>
    <n v="414.53484999999995"/>
    <s v="-"/>
    <n v="66.325500000000019"/>
    <n v="0"/>
    <s v="-"/>
    <n v="0"/>
    <n v="0"/>
    <s v="-"/>
    <n v="0"/>
  </r>
  <r>
    <s v="205"/>
    <x v="18"/>
    <x v="2"/>
    <s v="003"/>
    <s v="Z7C7008438"/>
    <s v="0167"/>
    <s v="FC"/>
    <s v="00022350"/>
    <s v=""/>
    <s v=""/>
    <s v=""/>
    <s v=""/>
    <n v="0"/>
    <s v=""/>
    <s v="CARMEN DURAN"/>
    <s v=" V530431915"/>
    <n v="92.633399999999995"/>
    <n v="0"/>
    <n v="92.633399999999995"/>
    <n v="0"/>
    <s v="-"/>
    <n v="0"/>
    <n v="0"/>
    <s v="-"/>
    <n v="0"/>
    <n v="0"/>
    <s v="-"/>
    <n v="0"/>
    <n v="0"/>
    <s v="-"/>
    <n v="0"/>
  </r>
  <r>
    <s v="206"/>
    <x v="18"/>
    <x v="2"/>
    <s v="003"/>
    <s v="Z7C7008438"/>
    <s v="0167-0167"/>
    <s v="FC"/>
    <s v="00022351-00022415"/>
    <s v=""/>
    <s v=""/>
    <s v=""/>
    <s v=""/>
    <n v="0"/>
    <s v=""/>
    <s v="VENTAS NO CONTRIBUYENTES"/>
    <s v=""/>
    <n v="1804.659846"/>
    <n v="0"/>
    <n v="1467.8531500000001"/>
    <n v="0"/>
    <s v="-"/>
    <n v="0"/>
    <n v="290.35059999999999"/>
    <s v="-"/>
    <n v="46.456096000000002"/>
    <n v="0"/>
    <s v="-"/>
    <n v="0"/>
    <n v="0"/>
    <s v="-"/>
    <n v="0"/>
  </r>
  <r>
    <s v="207"/>
    <x v="18"/>
    <x v="0"/>
    <s v="004"/>
    <s v="Z1B8050937"/>
    <s v="0099"/>
    <s v="FC"/>
    <s v="00009268-00009283"/>
    <s v=""/>
    <s v=""/>
    <s v=""/>
    <s v=""/>
    <n v="0"/>
    <s v=""/>
    <s v="VENTAS NO CONTRIBUYENTES"/>
    <s v=""/>
    <n v="1925.82485"/>
    <n v="0"/>
    <n v="1652.4922999999999"/>
    <n v="0"/>
    <s v="-"/>
    <n v="0"/>
    <n v="235.63155"/>
    <s v="16"/>
    <n v="37.701000000000001"/>
    <n v="0"/>
    <s v="-"/>
    <n v="0"/>
    <n v="0"/>
    <s v="-"/>
    <n v="0"/>
  </r>
  <r>
    <s v="208"/>
    <x v="18"/>
    <x v="0"/>
    <s v="004"/>
    <s v="Z1B8050937"/>
    <s v="0099"/>
    <s v="FC"/>
    <s v="00009284"/>
    <s v=""/>
    <s v=""/>
    <s v=""/>
    <s v=""/>
    <n v="0"/>
    <s v=""/>
    <s v="DISTRIBUIDORA MONTOVEJ2012"/>
    <s v="J407863797"/>
    <n v="197.0301"/>
    <n v="0"/>
    <n v="190.76609999999999"/>
    <n v="5.4"/>
    <s v="16"/>
    <n v="0.86399999999999999"/>
    <n v="0"/>
    <s v="-"/>
    <n v="0"/>
    <n v="0"/>
    <s v="-"/>
    <n v="0"/>
    <n v="0"/>
    <s v="-"/>
    <n v="0"/>
  </r>
  <r>
    <s v="209"/>
    <x v="18"/>
    <x v="0"/>
    <s v="004"/>
    <s v="Z1B8050937"/>
    <s v="0099"/>
    <s v="FC"/>
    <s v="00009285-00009384"/>
    <s v=""/>
    <s v=""/>
    <s v=""/>
    <s v=""/>
    <n v="0"/>
    <s v=""/>
    <s v="VENTAS NO CONTRIBUYENTES"/>
    <s v=""/>
    <n v="8032.1696760000023"/>
    <n v="0"/>
    <n v="6138.6296500000017"/>
    <n v="0"/>
    <s v="-"/>
    <n v="0"/>
    <n v="1632.3619500000002"/>
    <s v="16"/>
    <n v="261.17807600000003"/>
    <n v="0"/>
    <s v="-"/>
    <n v="0"/>
    <n v="0"/>
    <s v="-"/>
    <n v="0"/>
  </r>
  <r>
    <s v="210"/>
    <x v="18"/>
    <x v="1"/>
    <s v="004"/>
    <s v="Z1F0017963"/>
    <s v="0732-0732"/>
    <s v="FC"/>
    <s v="00030129-00030162"/>
    <s v=""/>
    <s v=""/>
    <s v=""/>
    <s v=""/>
    <n v="0"/>
    <s v=""/>
    <s v="VENTAS NO CONTRIBUYENTES"/>
    <s v=""/>
    <n v="1748.1944280000002"/>
    <n v="0"/>
    <n v="1309.4467000000004"/>
    <n v="0"/>
    <s v="-"/>
    <n v="0"/>
    <n v="378.23079999999987"/>
    <s v="16"/>
    <n v="60.516927999999993"/>
    <n v="0"/>
    <s v="-"/>
    <n v="0"/>
    <n v="0"/>
    <s v="-"/>
    <n v="0"/>
  </r>
  <r>
    <s v="211"/>
    <x v="18"/>
    <x v="1"/>
    <s v="004"/>
    <s v="Z1F0017963"/>
    <s v="0732"/>
    <s v="FC"/>
    <s v="00030163"/>
    <s v=""/>
    <s v=""/>
    <s v=""/>
    <s v=""/>
    <n v="0"/>
    <s v=""/>
    <s v="PIÑATERIA PALO VERDE"/>
    <s v="J403197440"/>
    <n v="27.758400000000002"/>
    <n v="0"/>
    <n v="0.22000000000000242"/>
    <n v="23.74"/>
    <s v="16"/>
    <n v="3.7984"/>
    <n v="0"/>
    <s v="-"/>
    <n v="0"/>
    <n v="0"/>
    <s v="-"/>
    <n v="0"/>
    <n v="0"/>
    <s v="-"/>
    <n v="0"/>
  </r>
  <r>
    <s v="212"/>
    <x v="18"/>
    <x v="1"/>
    <s v="004"/>
    <s v="Z1F0017963"/>
    <s v="0732-0732"/>
    <s v="FC"/>
    <s v="00030164-00030172"/>
    <s v=""/>
    <s v=""/>
    <s v=""/>
    <s v=""/>
    <n v="0"/>
    <s v=""/>
    <s v="VENTAS NO CONTRIBUYENTES"/>
    <s v=""/>
    <n v="222.46687000000003"/>
    <n v="0"/>
    <n v="158.24695000000003"/>
    <n v="0"/>
    <s v="-"/>
    <n v="0"/>
    <n v="55.362000000000009"/>
    <s v="-"/>
    <n v="8.85792"/>
    <n v="0"/>
    <s v="-"/>
    <n v="0"/>
    <n v="0"/>
    <s v="-"/>
    <n v="0"/>
  </r>
  <r>
    <s v="213"/>
    <x v="18"/>
    <x v="1"/>
    <s v="004"/>
    <s v="Z1F0017963"/>
    <s v="0732"/>
    <s v="NC"/>
    <s v=""/>
    <s v="00000126"/>
    <s v=""/>
    <s v="00030062"/>
    <s v="18-02-2022"/>
    <n v="47.89"/>
    <s v="VEN"/>
    <s v="JUAN ARVELAEZ"/>
    <s v="V6872309"/>
    <n v="-1.87"/>
    <n v="0"/>
    <n v="-1.87"/>
    <n v="0"/>
    <s v="-"/>
    <n v="0"/>
    <n v="0"/>
    <s v="-"/>
    <n v="0"/>
    <n v="0"/>
    <s v="-"/>
    <n v="0"/>
    <n v="0"/>
    <s v="-"/>
    <n v="0"/>
  </r>
  <r>
    <s v="214"/>
    <x v="18"/>
    <x v="1"/>
    <s v="004"/>
    <s v="Z1F0017963"/>
    <s v="0732"/>
    <s v="NC"/>
    <s v=""/>
    <s v="00000127"/>
    <s v=""/>
    <s v="00030169"/>
    <s v="19-02-2022"/>
    <n v="22.76"/>
    <s v="VEN"/>
    <s v="JESUS SEVALLO"/>
    <s v="V14196614"/>
    <n v="-22.757000000000001"/>
    <n v="0"/>
    <n v="-22.757000000000001"/>
    <n v="0"/>
    <s v="-"/>
    <n v="0"/>
    <n v="0"/>
    <s v="-"/>
    <n v="0"/>
    <n v="0"/>
    <s v="-"/>
    <n v="0"/>
    <n v="0"/>
    <s v="-"/>
    <n v="0"/>
  </r>
  <r>
    <s v="215"/>
    <x v="18"/>
    <x v="0"/>
    <s v="005"/>
    <s v="Z1B8050363"/>
    <s v="0242"/>
    <s v="FC"/>
    <s v="00026080-00026147"/>
    <s v=""/>
    <s v=""/>
    <s v=""/>
    <s v=""/>
    <n v="0"/>
    <s v=""/>
    <s v="VENTAS NO CONTRIBUYENTES"/>
    <s v=""/>
    <n v="5542.747199999998"/>
    <n v="0"/>
    <n v="4169.1276999999982"/>
    <n v="0"/>
    <s v="-"/>
    <n v="0"/>
    <n v="1184.1546999999998"/>
    <s v="16"/>
    <n v="189.46480000000003"/>
    <n v="0"/>
    <s v="-"/>
    <n v="0"/>
    <n v="0"/>
    <s v="-"/>
    <n v="0"/>
  </r>
  <r>
    <s v="216"/>
    <x v="18"/>
    <x v="0"/>
    <s v="005"/>
    <s v="Z1B8050363"/>
    <s v="0242"/>
    <s v="FC"/>
    <s v="00026148"/>
    <s v=""/>
    <s v=""/>
    <s v=""/>
    <s v=""/>
    <n v="0"/>
    <s v=""/>
    <s v="EL DUO DE LAS CARNES"/>
    <s v="J408492636 "/>
    <n v="466.45055000000002"/>
    <n v="0"/>
    <n v="466.45055000000002"/>
    <n v="0"/>
    <s v="-"/>
    <n v="0"/>
    <n v="0"/>
    <s v="-"/>
    <n v="0"/>
    <n v="0"/>
    <s v="-"/>
    <n v="0"/>
    <n v="0"/>
    <s v="-"/>
    <n v="0"/>
  </r>
  <r>
    <s v="217"/>
    <x v="18"/>
    <x v="0"/>
    <s v="005"/>
    <s v="Z1B8050363"/>
    <s v="0242"/>
    <s v="FC"/>
    <s v="00026149-00026216"/>
    <s v=""/>
    <s v=""/>
    <s v=""/>
    <s v=""/>
    <n v="0"/>
    <s v=""/>
    <s v="VENTAS NO CONTRIBUYENTES"/>
    <s v=""/>
    <n v="6069.6071699999993"/>
    <n v="0"/>
    <n v="4305.2443500000008"/>
    <n v="0"/>
    <s v="-"/>
    <n v="0"/>
    <n v="1521.0024999999998"/>
    <s v="-"/>
    <n v="243.36032"/>
    <n v="0"/>
    <s v="-"/>
    <n v="0"/>
    <n v="0"/>
    <s v="-"/>
    <n v="0"/>
  </r>
  <r>
    <s v="218"/>
    <x v="18"/>
    <x v="1"/>
    <s v="005"/>
    <s v="Z1F0017998"/>
    <s v="0723-0723"/>
    <s v="FC"/>
    <s v="00034749-00034832"/>
    <s v=""/>
    <s v=""/>
    <s v=""/>
    <s v=""/>
    <n v="0"/>
    <s v=""/>
    <s v="VENTAS NO CONTRIBUYENTES"/>
    <s v=""/>
    <n v="4420.3078580000001"/>
    <n v="0"/>
    <n v="3077.0756499999998"/>
    <n v="0"/>
    <s v="-"/>
    <n v="0"/>
    <n v="1157.9588000000003"/>
    <s v="16"/>
    <n v="185.27340800000005"/>
    <n v="0"/>
    <s v="-"/>
    <n v="0"/>
    <n v="0"/>
    <s v="-"/>
    <n v="0"/>
  </r>
  <r>
    <s v="219"/>
    <x v="18"/>
    <x v="0"/>
    <s v="006"/>
    <s v="Z1B8044815"/>
    <s v="0135"/>
    <s v="FC"/>
    <s v="00011429-00011478"/>
    <s v=""/>
    <s v=""/>
    <s v=""/>
    <s v=""/>
    <n v="0"/>
    <s v=""/>
    <s v="VENTAS NO CONTRIBUYENTES"/>
    <s v=""/>
    <n v="6312.8909899999981"/>
    <n v="0"/>
    <n v="4883.0876999999991"/>
    <n v="0"/>
    <s v="-"/>
    <n v="0"/>
    <n v="1232.5889500000003"/>
    <s v="16"/>
    <n v="197.21434000000002"/>
    <n v="0"/>
    <s v="-"/>
    <n v="0"/>
    <n v="0"/>
    <s v="-"/>
    <n v="0"/>
  </r>
  <r>
    <s v="220"/>
    <x v="18"/>
    <x v="1"/>
    <s v="006"/>
    <s v="Z1F0017787"/>
    <s v="0696-0696"/>
    <s v="FC"/>
    <s v="00019966-00020012"/>
    <s v=""/>
    <s v=""/>
    <s v=""/>
    <s v=""/>
    <n v="0"/>
    <s v=""/>
    <s v="VENTAS NO CONTRIBUYENTES"/>
    <s v=""/>
    <n v="1537.3026600000003"/>
    <n v="0"/>
    <n v="1208.8286500000006"/>
    <n v="0"/>
    <s v="-"/>
    <n v="0"/>
    <n v="283.16724999999997"/>
    <s v="-"/>
    <n v="45.306759999999997"/>
    <n v="0"/>
    <s v="-"/>
    <n v="0"/>
    <n v="0"/>
    <s v="-"/>
    <n v="0"/>
  </r>
  <r>
    <s v="221"/>
    <x v="18"/>
    <x v="0"/>
    <s v="007"/>
    <s v="Z1B8050013"/>
    <s v="0171"/>
    <s v="FC"/>
    <s v="00012900-00012998"/>
    <s v=""/>
    <s v=""/>
    <s v=""/>
    <s v=""/>
    <n v="0"/>
    <s v=""/>
    <s v="VENTAS NO CONTRIBUYENTES"/>
    <s v=""/>
    <n v="10757.168637999997"/>
    <n v="0"/>
    <n v="7910.5829499999963"/>
    <n v="0"/>
    <s v="-"/>
    <n v="0"/>
    <n v="2453.9531999999995"/>
    <s v="16"/>
    <n v="392.63248800000008"/>
    <n v="0"/>
    <s v="-"/>
    <n v="0"/>
    <n v="0"/>
    <s v="-"/>
    <n v="0"/>
  </r>
  <r>
    <s v="222"/>
    <x v="18"/>
    <x v="0"/>
    <s v="008"/>
    <s v="Z1B8050003"/>
    <s v="0105"/>
    <s v="FC"/>
    <s v="00007222-00007314"/>
    <s v=""/>
    <s v=""/>
    <s v=""/>
    <s v=""/>
    <n v="0"/>
    <s v=""/>
    <s v="VENTAS NO CONTRIBUYENTES"/>
    <s v=""/>
    <n v="6228.2207480000034"/>
    <n v="0"/>
    <n v="5252.5755499999977"/>
    <n v="0"/>
    <s v="-"/>
    <n v="0"/>
    <n v="841.07345000000021"/>
    <s v="-"/>
    <n v="134.57174800000001"/>
    <n v="0"/>
    <s v="-"/>
    <n v="0"/>
    <n v="0"/>
    <s v="-"/>
    <n v="0"/>
  </r>
  <r>
    <s v="223"/>
    <x v="18"/>
    <x v="0"/>
    <s v="008"/>
    <s v="Z1B8050003"/>
    <s v="0105"/>
    <s v="FC"/>
    <s v="00007315"/>
    <s v=""/>
    <s v=""/>
    <s v=""/>
    <s v=""/>
    <n v="0"/>
    <s v=""/>
    <s v="YAIR ALEXANDER"/>
    <s v="V345351513"/>
    <n v="37.21"/>
    <n v="0"/>
    <n v="37.21"/>
    <n v="0"/>
    <s v="-"/>
    <n v="0"/>
    <n v="0"/>
    <s v="-"/>
    <n v="0"/>
    <n v="0"/>
    <s v="-"/>
    <n v="0"/>
    <n v="0"/>
    <s v="-"/>
    <n v="0"/>
  </r>
  <r>
    <s v="224"/>
    <x v="18"/>
    <x v="1"/>
    <s v="008"/>
    <s v="Z1F0017970"/>
    <s v="0354-0354"/>
    <s v="FC"/>
    <s v="00004584-00004592"/>
    <s v=""/>
    <s v=""/>
    <s v=""/>
    <s v=""/>
    <n v="0"/>
    <s v=""/>
    <s v="VENTAS NO CONTRIBUYENTES"/>
    <s v=""/>
    <n v="121.10120000000001"/>
    <n v="0"/>
    <n v="40.97999999999999"/>
    <n v="0"/>
    <s v="-"/>
    <n v="0"/>
    <n v="69.070000000000007"/>
    <s v="-"/>
    <n v="11.0512"/>
    <n v="0"/>
    <s v="-"/>
    <n v="0"/>
    <n v="0"/>
    <s v="-"/>
    <n v="0"/>
  </r>
  <r>
    <s v="225"/>
    <x v="18"/>
    <x v="0"/>
    <s v="008"/>
    <s v="Z1B8050003"/>
    <s v="0105"/>
    <s v="FC"/>
    <s v="00007316-00007337"/>
    <s v=""/>
    <s v=""/>
    <s v=""/>
    <s v=""/>
    <n v="0"/>
    <s v=""/>
    <s v="VENTAS NO CONTRIBUYENTES"/>
    <s v=""/>
    <n v="1074.6588000000002"/>
    <n v="0"/>
    <n v="915.50680000000011"/>
    <n v="0"/>
    <s v="-"/>
    <n v="0"/>
    <n v="137.20000000000002"/>
    <s v="-"/>
    <n v="21.951999999999998"/>
    <n v="0"/>
    <s v="-"/>
    <n v="0"/>
    <n v="0"/>
    <s v="-"/>
    <n v="0"/>
  </r>
  <r>
    <s v="226"/>
    <x v="18"/>
    <x v="0"/>
    <s v="009"/>
    <s v="Z1B8014458"/>
    <s v="0132"/>
    <s v="FC"/>
    <s v="00007120-00007166"/>
    <s v=""/>
    <s v=""/>
    <s v=""/>
    <s v=""/>
    <n v="0"/>
    <s v=""/>
    <s v="VENTAS NO CONTRIBUYENTES"/>
    <s v=""/>
    <n v="2274.5511499999993"/>
    <n v="0"/>
    <n v="1672.4176500000001"/>
    <n v="0"/>
    <s v="-"/>
    <n v="0"/>
    <n v="519.0806"/>
    <s v="-"/>
    <n v="83.052899999999994"/>
    <n v="0"/>
    <s v="-"/>
    <n v="0"/>
    <n v="0"/>
    <s v="-"/>
    <n v="0"/>
  </r>
  <r>
    <s v="227"/>
    <x v="18"/>
    <x v="0"/>
    <s v="010"/>
    <s v="Z1F0000341"/>
    <s v="1619"/>
    <s v="FC"/>
    <s v="92863-92884"/>
    <s v=""/>
    <s v=""/>
    <s v=""/>
    <s v=""/>
    <n v="0"/>
    <s v=""/>
    <s v="VENTAS NO CONTRIBUYENTES"/>
    <s v=""/>
    <n v="2710.2918080000004"/>
    <n v="0"/>
    <n v="1807.9740500000003"/>
    <n v="0"/>
    <s v="-"/>
    <n v="0"/>
    <n v="777.86014999999998"/>
    <s v="-"/>
    <n v="124.45760799999999"/>
    <n v="0"/>
    <s v="-"/>
    <n v="0"/>
    <n v="0"/>
    <s v="-"/>
    <n v="0"/>
  </r>
  <r>
    <s v="228"/>
    <x v="18"/>
    <x v="0"/>
    <s v="011"/>
    <s v="Z1F0004616"/>
    <s v="1057-1057"/>
    <s v="FC"/>
    <s v="00144895-00145098"/>
    <s v=""/>
    <s v=""/>
    <s v=""/>
    <s v=""/>
    <n v="0"/>
    <s v=""/>
    <s v="VENTAS NO CONTRIBUYENTES"/>
    <s v=""/>
    <n v="3671.36985"/>
    <n v="0"/>
    <n v="3334.1452499999991"/>
    <n v="0"/>
    <s v="-"/>
    <n v="0"/>
    <n v="290.71090000000004"/>
    <s v="16"/>
    <n v="46.513699999999979"/>
    <n v="0"/>
    <s v="-"/>
    <n v="0"/>
    <n v="0"/>
    <s v="-"/>
    <n v="0"/>
  </r>
  <r>
    <s v="229"/>
    <x v="18"/>
    <x v="0"/>
    <s v="012"/>
    <s v="Z1F0002472"/>
    <s v="0294"/>
    <s v="FC"/>
    <s v="00041030-00041035"/>
    <s v=""/>
    <s v=""/>
    <s v=""/>
    <s v=""/>
    <n v="0"/>
    <s v=""/>
    <s v="VENTAS NO CONTRIBUYENTES"/>
    <s v=""/>
    <n v="72.732799999999997"/>
    <n v="0"/>
    <n v="21.020000000000003"/>
    <n v="0"/>
    <s v="-"/>
    <n v="0"/>
    <n v="44.580000000000005"/>
    <s v="16"/>
    <n v="7.1327999999999987"/>
    <n v="0"/>
    <s v="-"/>
    <n v="0"/>
    <n v="0"/>
    <s v="-"/>
    <n v="0"/>
  </r>
  <r>
    <s v="230"/>
    <x v="18"/>
    <x v="0"/>
    <s v="012"/>
    <s v="Z1F0002472"/>
    <s v="0294"/>
    <s v="FC"/>
    <s v="00041036-00041047"/>
    <s v=""/>
    <s v=""/>
    <s v=""/>
    <s v=""/>
    <n v="0"/>
    <s v=""/>
    <s v="VENTAS NO CONTRIBUYENTES"/>
    <s v=""/>
    <n v="111.57320000000001"/>
    <n v="0"/>
    <n v="55.521999999999998"/>
    <n v="0"/>
    <s v="-"/>
    <n v="0"/>
    <n v="48.32"/>
    <s v="16"/>
    <n v="7.7312000000000012"/>
    <n v="0"/>
    <s v="-"/>
    <n v="0"/>
    <n v="0"/>
    <s v="-"/>
    <n v="0"/>
  </r>
  <r>
    <s v="231"/>
    <x v="18"/>
    <x v="0"/>
    <s v="012"/>
    <s v="Z1F0002472"/>
    <s v="0294"/>
    <s v="FC"/>
    <s v="00041048"/>
    <s v=""/>
    <s v=""/>
    <s v=""/>
    <s v=""/>
    <n v="0"/>
    <s v=""/>
    <s v="NOHEMY ESCALONA"/>
    <s v="V25896117 "/>
    <n v="17.018999999999998"/>
    <n v="0"/>
    <n v="17.018999999999998"/>
    <n v="0"/>
    <s v="-"/>
    <n v="0"/>
    <n v="0"/>
    <s v="-"/>
    <n v="0"/>
    <n v="0"/>
    <s v="-"/>
    <n v="0"/>
    <n v="0"/>
    <s v="-"/>
    <n v="0"/>
  </r>
  <r>
    <s v="232"/>
    <x v="18"/>
    <x v="0"/>
    <s v="012"/>
    <s v="Z1F0002472"/>
    <s v="0294"/>
    <s v="FC"/>
    <s v="00041049-00041069"/>
    <s v=""/>
    <s v=""/>
    <s v=""/>
    <s v=""/>
    <n v="0"/>
    <s v=""/>
    <s v="VENTAS NO CONTRIBUYENTES"/>
    <s v=""/>
    <n v="354.44280000000009"/>
    <n v="0"/>
    <n v="132.78999999999994"/>
    <n v="0"/>
    <s v="-"/>
    <n v="0"/>
    <n v="191.08"/>
    <s v="-"/>
    <n v="30.572799999999997"/>
    <n v="0"/>
    <s v="-"/>
    <n v="0"/>
    <n v="0"/>
    <s v="-"/>
    <n v="0"/>
  </r>
  <r>
    <s v="233"/>
    <x v="18"/>
    <x v="0"/>
    <s v="012"/>
    <s v="Z1F0002472"/>
    <s v="0294"/>
    <s v="FC"/>
    <s v="00041070-00041078"/>
    <s v=""/>
    <s v=""/>
    <s v=""/>
    <s v=""/>
    <n v="0"/>
    <s v=""/>
    <s v="VENTAS NO CONTRIBUYENTES"/>
    <s v=""/>
    <n v="170.33634999999998"/>
    <n v="0"/>
    <n v="130.39755"/>
    <n v="0"/>
    <s v="-"/>
    <n v="0"/>
    <n v="34.43"/>
    <s v="-"/>
    <n v="5.5088000000000008"/>
    <n v="0"/>
    <s v="-"/>
    <n v="0"/>
    <n v="0"/>
    <s v="-"/>
    <n v="0"/>
  </r>
  <r>
    <s v="234"/>
    <x v="18"/>
    <x v="0"/>
    <s v="012"/>
    <s v="Z1F0002472"/>
    <s v="0294"/>
    <s v="FC"/>
    <s v="00041079-00041082"/>
    <s v=""/>
    <s v=""/>
    <s v=""/>
    <s v=""/>
    <n v="0"/>
    <s v=""/>
    <s v="VENTAS NO CONTRIBUYENTES"/>
    <s v=""/>
    <n v="32.421599999999998"/>
    <n v="0"/>
    <n v="21.065200000000001"/>
    <n v="0"/>
    <s v="-"/>
    <n v="0"/>
    <n v="9.7899999999999991"/>
    <s v="16"/>
    <n v="1.5664"/>
    <n v="0"/>
    <s v="-"/>
    <n v="0"/>
    <n v="0"/>
    <s v="-"/>
    <n v="0"/>
  </r>
  <r>
    <s v="235"/>
    <x v="18"/>
    <x v="0"/>
    <s v="013"/>
    <s v="Z1B8050578"/>
    <s v="1967-1967"/>
    <s v="FC"/>
    <s v="00174505-00174615"/>
    <s v=""/>
    <s v=""/>
    <s v=""/>
    <s v=""/>
    <n v="0"/>
    <s v=""/>
    <s v="VENTAS NO CONTRIBUYENTES"/>
    <s v=""/>
    <n v="2045.6180500000005"/>
    <n v="0"/>
    <n v="1662.5730000000001"/>
    <n v="0"/>
    <s v="-"/>
    <n v="0"/>
    <n v="330.21125000000001"/>
    <s v="16"/>
    <n v="52.833799999999997"/>
    <n v="0"/>
    <s v="-"/>
    <n v="0"/>
    <n v="0"/>
    <s v="-"/>
    <n v="0"/>
  </r>
  <r>
    <s v="236"/>
    <x v="18"/>
    <x v="0"/>
    <s v="013"/>
    <s v="Z1F0000338"/>
    <s v="1811-1811"/>
    <s v="FC"/>
    <s v="82351000-82535001"/>
    <s v=""/>
    <s v=""/>
    <s v=""/>
    <s v=""/>
    <n v="0"/>
    <s v=""/>
    <s v="VENTAS NO CONTRIBUYENTES"/>
    <s v=""/>
    <n v="5269.1242900000016"/>
    <n v="0"/>
    <n v="4288.7837000000018"/>
    <n v="0"/>
    <s v="-"/>
    <n v="0"/>
    <n v="845.12115000000028"/>
    <s v="16"/>
    <n v="135.21943999999999"/>
    <n v="0"/>
    <s v="-"/>
    <n v="0"/>
    <n v="0"/>
    <s v="-"/>
    <n v="0"/>
  </r>
  <r>
    <s v="237"/>
    <x v="18"/>
    <x v="0"/>
    <s v="013"/>
    <s v="Z1F0000338"/>
    <s v="1811"/>
    <s v="NC"/>
    <s v=""/>
    <s v="00000096"/>
    <s v=""/>
    <s v="82455001"/>
    <s v="19/2/2022"/>
    <n v="24.18"/>
    <s v="VEN"/>
    <s v="YURAIMA DIAZ"/>
    <s v="V8683948"/>
    <n v="-4.6500000000000004"/>
    <n v="0"/>
    <n v="-4.6500000000000004"/>
    <n v="0"/>
    <s v="-"/>
    <n v="0"/>
    <n v="0"/>
    <s v="-"/>
    <n v="0"/>
    <n v="0"/>
    <s v="-"/>
    <n v="0"/>
    <n v="0"/>
    <s v="-"/>
    <n v="0"/>
  </r>
  <r>
    <s v="238"/>
    <x v="18"/>
    <x v="0"/>
    <s v="015"/>
    <s v="Z1B8050356"/>
    <s v="1977"/>
    <s v="FC"/>
    <s v="00099538-00099599"/>
    <s v=""/>
    <s v=""/>
    <s v=""/>
    <s v=""/>
    <n v="0"/>
    <s v=""/>
    <s v="VENTAS NO CONTRIBUYENTES"/>
    <s v=""/>
    <n v="4171.0686639999994"/>
    <n v="0"/>
    <n v="3192.9721499999996"/>
    <n v="0"/>
    <s v="-"/>
    <n v="0"/>
    <n v="843.18664999999987"/>
    <s v="-"/>
    <n v="134.90986399999997"/>
    <n v="0"/>
    <s v="-"/>
    <n v="0"/>
    <n v="0"/>
    <s v="-"/>
    <n v="0"/>
  </r>
  <r>
    <s v="239"/>
    <x v="19"/>
    <x v="0"/>
    <s v="001"/>
    <s v="Z1F0000700"/>
    <s v="1822"/>
    <s v="FC"/>
    <s v="00151766-00151776"/>
    <s v=""/>
    <s v=""/>
    <s v=""/>
    <s v=""/>
    <n v="0"/>
    <s v=""/>
    <s v="VENTAS NO CONTRIBUYENTES"/>
    <s v=""/>
    <n v="393.11360000000002"/>
    <n v="0"/>
    <n v="360.62100000000004"/>
    <n v="0"/>
    <s v="-"/>
    <n v="0"/>
    <n v="28.010900000000003"/>
    <s v="16"/>
    <n v="4.4817"/>
    <n v="0"/>
    <s v="-"/>
    <n v="0"/>
    <n v="0"/>
    <s v="-"/>
    <n v="0"/>
  </r>
  <r>
    <s v="240"/>
    <x v="19"/>
    <x v="2"/>
    <s v="001"/>
    <s v="Z7C7008321"/>
    <s v="0168-0168"/>
    <s v="FC"/>
    <s v="00020154-00020302"/>
    <s v=""/>
    <s v=""/>
    <s v=""/>
    <s v=""/>
    <n v="0"/>
    <s v=""/>
    <s v="VENTAS NO CONTRIBUYENTES"/>
    <s v=""/>
    <n v="3690.4774859999993"/>
    <n v="0"/>
    <n v="3038.5254"/>
    <n v="0"/>
    <s v="-"/>
    <n v="0"/>
    <n v="562.02774999999963"/>
    <s v="-"/>
    <n v="89.924336000000011"/>
    <n v="0"/>
    <s v="-"/>
    <n v="0"/>
    <n v="0"/>
    <s v="-"/>
    <n v="0"/>
  </r>
  <r>
    <s v="241"/>
    <x v="19"/>
    <x v="1"/>
    <s v="001"/>
    <s v="Z1F0017854"/>
    <s v="0738-0738"/>
    <s v="FC"/>
    <s v="00047134-00047198"/>
    <s v=""/>
    <s v=""/>
    <s v=""/>
    <s v=""/>
    <n v="0"/>
    <s v=""/>
    <s v="VENTAS NO CONTRIBUYENTES"/>
    <s v=""/>
    <n v="3598.1827240000002"/>
    <n v="0"/>
    <n v="2703.1831000000002"/>
    <n v="0"/>
    <s v="-"/>
    <n v="0"/>
    <n v="771.55139999999983"/>
    <s v="16"/>
    <n v="123.448224"/>
    <n v="0"/>
    <s v="-"/>
    <n v="0"/>
    <n v="0"/>
    <s v="-"/>
    <n v="0"/>
  </r>
  <r>
    <s v="242"/>
    <x v="19"/>
    <x v="0"/>
    <s v="002"/>
    <s v="Z1B8050002"/>
    <s v="0160"/>
    <s v="FC"/>
    <s v="00012836-00012936"/>
    <s v=""/>
    <s v=""/>
    <s v=""/>
    <s v=""/>
    <n v="0"/>
    <s v=""/>
    <s v="VENTAS NO CONTRIBUYENTES"/>
    <s v=""/>
    <n v="6239.8121579999997"/>
    <n v="0"/>
    <n v="4800.5171500000024"/>
    <n v="0"/>
    <s v="-"/>
    <n v="0"/>
    <n v="1240.7715999999998"/>
    <s v="16"/>
    <n v="198.52340800000002"/>
    <n v="0"/>
    <s v="-"/>
    <n v="0"/>
    <n v="0"/>
    <s v="-"/>
    <n v="0"/>
  </r>
  <r>
    <s v="243"/>
    <x v="19"/>
    <x v="1"/>
    <s v="002"/>
    <s v="Z1F0017966"/>
    <s v="0733-0733"/>
    <s v="FC"/>
    <s v="00030826-00030881"/>
    <s v=""/>
    <s v=""/>
    <s v=""/>
    <s v=""/>
    <n v="0"/>
    <s v=""/>
    <s v="VENTAS NO CONTRIBUYENTES"/>
    <s v=""/>
    <n v="1634.234522"/>
    <n v="0"/>
    <n v="1132.03765"/>
    <n v="0"/>
    <s v="-"/>
    <n v="0"/>
    <n v="432.92829999999998"/>
    <s v="16"/>
    <n v="69.268572000000006"/>
    <n v="0"/>
    <s v="-"/>
    <n v="0"/>
    <n v="0"/>
    <s v="-"/>
    <n v="0"/>
  </r>
  <r>
    <s v="244"/>
    <x v="19"/>
    <x v="3"/>
    <s v="002"/>
    <s v="Z1F0008858"/>
    <s v="1187-1187"/>
    <s v="FC"/>
    <s v="00161202-00161364"/>
    <s v=""/>
    <s v=""/>
    <s v=""/>
    <s v=""/>
    <n v="0"/>
    <s v=""/>
    <s v="VENTAS NO CONTRIBUYENTES"/>
    <s v=""/>
    <n v="2752.9054499999997"/>
    <n v="0"/>
    <n v="2452.8598499999998"/>
    <n v="0"/>
    <s v="-"/>
    <n v="0"/>
    <n v="258.66000000000008"/>
    <s v="16"/>
    <n v="41.38559999999999"/>
    <n v="0"/>
    <s v="-"/>
    <n v="0"/>
    <n v="0"/>
    <s v="-"/>
    <n v="0"/>
  </r>
  <r>
    <s v="245"/>
    <x v="19"/>
    <x v="2"/>
    <s v="002"/>
    <s v="Z7C7008340"/>
    <s v="0168-0168"/>
    <s v="FC"/>
    <s v="00023428-00023433"/>
    <s v=""/>
    <s v=""/>
    <s v=""/>
    <s v=""/>
    <n v="0"/>
    <s v=""/>
    <s v="VENTAS NO CONTRIBUYENTES"/>
    <s v=""/>
    <n v="85.236050000000006"/>
    <n v="0"/>
    <n v="84.563249999999996"/>
    <n v="0"/>
    <s v="-"/>
    <n v="0"/>
    <n v="0.57999999999999996"/>
    <s v="-"/>
    <n v="9.2799999999999994E-2"/>
    <n v="0"/>
    <s v="-"/>
    <n v="0"/>
    <n v="0"/>
    <s v="-"/>
    <n v="0"/>
  </r>
  <r>
    <s v="246"/>
    <x v="19"/>
    <x v="2"/>
    <s v="002"/>
    <s v="Z7C7008340"/>
    <s v="0168"/>
    <s v="FC"/>
    <s v="00023434"/>
    <s v=""/>
    <s v=""/>
    <s v=""/>
    <s v=""/>
    <n v="0"/>
    <s v=""/>
    <s v="DISTRIBUIDORA DISCARCHAR C.A"/>
    <s v="J309411667"/>
    <n v="102.27"/>
    <n v="0"/>
    <n v="102.27"/>
    <n v="0"/>
    <s v="-"/>
    <n v="0"/>
    <n v="0"/>
    <s v="-"/>
    <n v="0"/>
    <n v="0"/>
    <s v="-"/>
    <n v="0"/>
    <n v="0"/>
    <s v="-"/>
    <n v="0"/>
  </r>
  <r>
    <s v="247"/>
    <x v="19"/>
    <x v="2"/>
    <s v="002"/>
    <s v="Z7C7008340"/>
    <s v="0168-0168"/>
    <s v="FC"/>
    <s v="00023435-00023575"/>
    <s v=""/>
    <s v=""/>
    <s v=""/>
    <s v=""/>
    <n v="0"/>
    <s v=""/>
    <s v="VENTAS NO CONTRIBUYENTES"/>
    <s v=""/>
    <n v="3617.5938180000003"/>
    <n v="0"/>
    <n v="3059.9486999999995"/>
    <n v="0"/>
    <s v="-"/>
    <n v="0"/>
    <n v="480.72854999999993"/>
    <s v="-"/>
    <n v="76.91656799999997"/>
    <n v="0"/>
    <s v="-"/>
    <n v="0"/>
    <n v="0"/>
    <s v="-"/>
    <n v="0"/>
  </r>
  <r>
    <s v="248"/>
    <x v="19"/>
    <x v="0"/>
    <s v="002"/>
    <s v="Z1B8050149"/>
    <s v="0099"/>
    <s v="FC"/>
    <s v="00002159-00002174"/>
    <s v=""/>
    <s v=""/>
    <s v=""/>
    <s v=""/>
    <n v="0"/>
    <s v=""/>
    <s v="CAJA SIN ACTIVIDAD"/>
    <s v=""/>
    <n v="420.95"/>
    <n v="0"/>
    <n v="420.95"/>
    <n v="0"/>
    <s v="-"/>
    <n v="0"/>
    <n v="0"/>
    <s v="16"/>
    <n v="0"/>
    <n v="0"/>
    <s v="-"/>
    <n v="0"/>
    <n v="0"/>
    <s v="-"/>
    <n v="0"/>
  </r>
  <r>
    <s v="249"/>
    <x v="19"/>
    <x v="0"/>
    <s v="002"/>
    <s v="Z1B8050149"/>
    <s v="0100"/>
    <s v="FC"/>
    <s v="00002175-00002198"/>
    <s v=""/>
    <s v=""/>
    <s v=""/>
    <s v=""/>
    <n v="0"/>
    <s v=""/>
    <s v="CAJA SIN ACTIVIDAD"/>
    <s v=""/>
    <n v="398.34"/>
    <n v="0"/>
    <n v="398.34"/>
    <n v="0"/>
    <s v="-"/>
    <n v="0"/>
    <n v="0"/>
    <s v="16"/>
    <n v="0"/>
    <n v="0"/>
    <s v="-"/>
    <n v="0"/>
    <n v="0"/>
    <s v="-"/>
    <n v="0"/>
  </r>
  <r>
    <s v="250"/>
    <x v="19"/>
    <x v="0"/>
    <s v="002"/>
    <s v="Z1B8050365"/>
    <s v="1572"/>
    <s v="FC"/>
    <s v="00102870-00103042"/>
    <s v=""/>
    <s v=""/>
    <s v=""/>
    <s v=""/>
    <n v="0"/>
    <s v=""/>
    <s v="CAJA SIN ACTIVIDAD"/>
    <s v=""/>
    <n v="5376.5919999999996"/>
    <n v="0"/>
    <n v="5368.53"/>
    <n v="0"/>
    <s v="-"/>
    <n v="0"/>
    <n v="6.95"/>
    <s v="16"/>
    <n v="1.1120000000000001"/>
    <n v="0"/>
    <s v="-"/>
    <n v="0"/>
    <n v="0"/>
    <s v="-"/>
    <n v="0"/>
  </r>
  <r>
    <s v="251"/>
    <x v="19"/>
    <x v="0"/>
    <s v="002"/>
    <s v="Z1B8050365"/>
    <s v="1572"/>
    <s v="NC"/>
    <m/>
    <n v="1507"/>
    <s v=""/>
    <s v=""/>
    <s v=""/>
    <n v="0"/>
    <s v=""/>
    <s v="CAJA SIN ACTIVIDAD"/>
    <s v=""/>
    <n v="-34.33"/>
    <n v="0"/>
    <n v="-34.33"/>
    <n v="0"/>
    <s v="-"/>
    <n v="0"/>
    <n v="0"/>
    <s v="16"/>
    <n v="0"/>
    <n v="0"/>
    <s v="-"/>
    <n v="0"/>
    <n v="0"/>
    <s v="-"/>
    <n v="0"/>
  </r>
  <r>
    <s v="252"/>
    <x v="19"/>
    <x v="0"/>
    <s v="002"/>
    <s v="Z1B8050365"/>
    <s v="1573"/>
    <s v="FC"/>
    <s v="00103043-00103200"/>
    <s v=""/>
    <s v=""/>
    <s v=""/>
    <s v=""/>
    <n v="0"/>
    <s v=""/>
    <s v="CAJA SIN ACTIVIDAD"/>
    <s v=""/>
    <n v="4604.7299999999996"/>
    <n v="0"/>
    <n v="4604.7299999999996"/>
    <n v="0"/>
    <s v="-"/>
    <n v="0"/>
    <n v="0"/>
    <s v="16"/>
    <n v="0"/>
    <n v="0"/>
    <s v="-"/>
    <n v="0"/>
    <n v="0"/>
    <s v="-"/>
    <n v="0"/>
  </r>
  <r>
    <s v="253"/>
    <x v="19"/>
    <x v="0"/>
    <s v="002"/>
    <s v="Z7C0004030"/>
    <s v="0357"/>
    <s v="FC"/>
    <s v="00005933-00006004"/>
    <s v=""/>
    <s v=""/>
    <s v=""/>
    <s v=""/>
    <n v="0"/>
    <s v=""/>
    <s v="VENTAS NO CONTRIBUYENTES"/>
    <s v=""/>
    <n v="1388.3188"/>
    <n v="0"/>
    <n v="1248.04"/>
    <n v="0"/>
    <s v="-"/>
    <n v="0"/>
    <n v="120.93"/>
    <s v="16"/>
    <n v="19.348800000000001"/>
    <n v="0"/>
    <s v="-"/>
    <n v="0"/>
    <n v="0"/>
    <s v="-"/>
    <n v="0"/>
  </r>
  <r>
    <s v="254"/>
    <x v="19"/>
    <x v="0"/>
    <s v="003"/>
    <s v="Z1B8051199"/>
    <s v="0241"/>
    <s v="FC"/>
    <s v="00023322-00023356"/>
    <s v=""/>
    <s v=""/>
    <s v=""/>
    <s v=""/>
    <n v="0"/>
    <s v=""/>
    <s v="VENTAS NO CONTRIBUYENTES"/>
    <s v=""/>
    <n v="2778.3682999999987"/>
    <n v="0"/>
    <n v="2408.2098999999994"/>
    <n v="0"/>
    <s v="-"/>
    <n v="0"/>
    <n v="319.10219999999998"/>
    <s v="-"/>
    <n v="51.056199999999983"/>
    <n v="0"/>
    <s v="-"/>
    <n v="0"/>
    <n v="0"/>
    <s v="-"/>
    <n v="0"/>
  </r>
  <r>
    <s v="255"/>
    <x v="19"/>
    <x v="0"/>
    <s v="003"/>
    <s v="Z1B8051199"/>
    <s v="0241"/>
    <s v="FC"/>
    <s v="00023357"/>
    <s v=""/>
    <s v=""/>
    <s v=""/>
    <s v=""/>
    <n v="0"/>
    <s v=""/>
    <s v="EL DUO DE LAS CARNES"/>
    <s v="J408492636"/>
    <n v="1555.0870500000001"/>
    <n v="0"/>
    <n v="754.6702499999999"/>
    <n v="690.0145"/>
    <s v="16"/>
    <n v="110.4023"/>
    <n v="0"/>
    <s v="-"/>
    <n v="0"/>
    <n v="0"/>
    <s v="-"/>
    <n v="0"/>
    <n v="0"/>
    <s v="-"/>
    <n v="0"/>
  </r>
  <r>
    <s v="256"/>
    <x v="19"/>
    <x v="0"/>
    <s v="003"/>
    <s v="Z1B8051199"/>
    <s v="0241"/>
    <s v="FC"/>
    <s v="00023358-00023418"/>
    <s v=""/>
    <s v=""/>
    <s v=""/>
    <s v=""/>
    <n v="0"/>
    <s v=""/>
    <s v="VENTAS NO CONTRIBUYENTES"/>
    <s v=""/>
    <n v="4669.3016019999986"/>
    <n v="0"/>
    <n v="3303.4661500000002"/>
    <n v="0"/>
    <s v="-"/>
    <n v="0"/>
    <n v="1177.4443000000001"/>
    <s v="-"/>
    <n v="188.39115199999998"/>
    <n v="0"/>
    <s v="-"/>
    <n v="0"/>
    <n v="0"/>
    <s v="-"/>
    <n v="0"/>
  </r>
  <r>
    <s v="257"/>
    <x v="19"/>
    <x v="1"/>
    <s v="003"/>
    <s v="Z1F0017848"/>
    <s v="0722-0722"/>
    <s v="FC"/>
    <s v="00040358-00040447"/>
    <s v=""/>
    <s v=""/>
    <s v=""/>
    <s v=""/>
    <n v="0"/>
    <s v=""/>
    <s v="VENTAS NO CONTRIBUYENTES"/>
    <s v=""/>
    <n v="4430.2531600000011"/>
    <n v="0"/>
    <n v="2994.3866000000007"/>
    <n v="0"/>
    <s v="-"/>
    <n v="0"/>
    <n v="1237.8159999999998"/>
    <s v="16"/>
    <n v="198.05055999999993"/>
    <n v="0"/>
    <s v="-"/>
    <n v="0"/>
    <n v="0"/>
    <s v="-"/>
    <n v="0"/>
  </r>
  <r>
    <s v="258"/>
    <x v="19"/>
    <x v="3"/>
    <s v="003"/>
    <s v="Z1F0008965"/>
    <s v="1170-1170"/>
    <s v="FC"/>
    <s v="00153667-00153809"/>
    <s v=""/>
    <s v=""/>
    <s v=""/>
    <s v=""/>
    <n v="0"/>
    <s v=""/>
    <s v="VENTAS NO CONTRIBUYENTES"/>
    <s v=""/>
    <n v="2798.5928000000022"/>
    <n v="0"/>
    <n v="2462.856650000002"/>
    <n v="0"/>
    <s v="-"/>
    <n v="0"/>
    <n v="289.42775"/>
    <s v="16"/>
    <n v="46.308399999999999"/>
    <n v="0"/>
    <s v="-"/>
    <n v="0"/>
    <n v="0"/>
    <s v="-"/>
    <n v="0"/>
  </r>
  <r>
    <s v="259"/>
    <x v="19"/>
    <x v="2"/>
    <s v="003"/>
    <s v="Z7C7008438"/>
    <s v="0168-0168"/>
    <s v="FC"/>
    <s v="00022416-00022576"/>
    <s v=""/>
    <s v=""/>
    <s v=""/>
    <s v=""/>
    <n v="0"/>
    <s v=""/>
    <s v="VENTAS NO CONTRIBUYENTES"/>
    <s v=""/>
    <n v="4235.090057999998"/>
    <n v="0"/>
    <n v="3528.2744499999981"/>
    <n v="0"/>
    <s v="-"/>
    <n v="0"/>
    <n v="609.32379999999989"/>
    <s v="-"/>
    <n v="97.491808000000034"/>
    <n v="0"/>
    <s v="-"/>
    <n v="0"/>
    <n v="0"/>
    <s v="-"/>
    <n v="0"/>
  </r>
  <r>
    <s v="260"/>
    <x v="19"/>
    <x v="0"/>
    <s v="004"/>
    <s v="Z1B8050937"/>
    <s v="0100"/>
    <s v="FC"/>
    <s v="00009385-00009508"/>
    <s v=""/>
    <s v=""/>
    <s v=""/>
    <s v=""/>
    <n v="0"/>
    <s v=""/>
    <s v="VENTAS NO CONTRIBUYENTES"/>
    <s v=""/>
    <n v="8884.777141999999"/>
    <n v="0"/>
    <n v="6784.177200000001"/>
    <n v="0"/>
    <s v="-"/>
    <n v="0"/>
    <n v="1810.8619499999995"/>
    <s v="16"/>
    <n v="289.73799200000013"/>
    <n v="0"/>
    <s v="-"/>
    <n v="0"/>
    <n v="0"/>
    <s v="-"/>
    <n v="0"/>
  </r>
  <r>
    <s v="261"/>
    <x v="19"/>
    <x v="1"/>
    <s v="004"/>
    <s v="Z1F0017963"/>
    <s v="0733-0733"/>
    <s v="FC"/>
    <s v="00030173-00030215"/>
    <s v=""/>
    <s v=""/>
    <s v=""/>
    <s v=""/>
    <n v="0"/>
    <s v=""/>
    <s v="VENTAS NO CONTRIBUYENTES"/>
    <s v=""/>
    <n v="1433.9097979999997"/>
    <n v="0"/>
    <n v="1013.5762000000004"/>
    <n v="0"/>
    <s v="-"/>
    <n v="0"/>
    <n v="362.35655000000003"/>
    <s v="-"/>
    <n v="57.977048000000003"/>
    <n v="0"/>
    <s v="-"/>
    <n v="0"/>
    <n v="0"/>
    <s v="-"/>
    <n v="0"/>
  </r>
  <r>
    <s v="262"/>
    <x v="19"/>
    <x v="0"/>
    <s v="005"/>
    <s v="Z1B8050363"/>
    <s v="0243"/>
    <s v="FC"/>
    <s v="00026217-00026288"/>
    <s v=""/>
    <s v=""/>
    <s v=""/>
    <s v=""/>
    <n v="0"/>
    <s v=""/>
    <s v="VENTAS NO CONTRIBUYENTES"/>
    <s v=""/>
    <n v="7458.0710179999996"/>
    <n v="0"/>
    <n v="5822.0496500000008"/>
    <n v="0"/>
    <s v="-"/>
    <n v="0"/>
    <n v="1410.3633999999997"/>
    <s v="16"/>
    <n v="225.65796799999998"/>
    <n v="0"/>
    <s v="-"/>
    <n v="0"/>
    <n v="0"/>
    <s v="-"/>
    <n v="0"/>
  </r>
  <r>
    <s v="263"/>
    <x v="19"/>
    <x v="0"/>
    <s v="005"/>
    <s v="Z1B8050363"/>
    <s v="0243"/>
    <s v="FC"/>
    <s v="00026289"/>
    <s v=""/>
    <s v=""/>
    <s v=""/>
    <s v=""/>
    <n v="0"/>
    <s v=""/>
    <s v="INVERSIONES MINIMARKET REY"/>
    <s v="J500294581"/>
    <n v="36.677799999999998"/>
    <n v="0"/>
    <n v="29.230599999999995"/>
    <n v="6.42"/>
    <s v="16"/>
    <n v="1.0271999999999999"/>
    <n v="0"/>
    <s v="-"/>
    <n v="0"/>
    <n v="0"/>
    <s v="-"/>
    <n v="0"/>
    <n v="0"/>
    <s v="-"/>
    <n v="0"/>
  </r>
  <r>
    <s v="264"/>
    <x v="19"/>
    <x v="0"/>
    <s v="005"/>
    <s v="Z1B8050363"/>
    <s v="0243"/>
    <s v="FC"/>
    <s v="00026290-00026321"/>
    <s v=""/>
    <s v=""/>
    <s v=""/>
    <s v=""/>
    <n v="0"/>
    <s v=""/>
    <s v="VENTAS NO CONTRIBUYENTES"/>
    <s v=""/>
    <n v="1477.2616839999996"/>
    <n v="0"/>
    <n v="1209.6012499999997"/>
    <n v="0"/>
    <s v="-"/>
    <n v="0"/>
    <n v="230.74175000000005"/>
    <s v="-"/>
    <n v="36.918683999999999"/>
    <n v="0"/>
    <s v="-"/>
    <n v="0"/>
    <n v="0"/>
    <s v="-"/>
    <n v="0"/>
  </r>
  <r>
    <s v="265"/>
    <x v="19"/>
    <x v="1"/>
    <s v="005"/>
    <s v="Z1F0017998"/>
    <s v="0724-0724"/>
    <s v="FC"/>
    <s v="00034833-00034869"/>
    <s v=""/>
    <s v=""/>
    <s v=""/>
    <s v=""/>
    <n v="0"/>
    <s v=""/>
    <s v="VENTAS NO CONTRIBUYENTES"/>
    <s v=""/>
    <n v="2117.2194559999998"/>
    <n v="0"/>
    <n v="1524.0458000000001"/>
    <n v="0"/>
    <s v="-"/>
    <n v="0"/>
    <n v="511.35660000000001"/>
    <s v="-"/>
    <n v="81.817056000000008"/>
    <n v="0"/>
    <s v="-"/>
    <n v="0"/>
    <n v="0"/>
    <s v="-"/>
    <n v="0"/>
  </r>
  <r>
    <s v="266"/>
    <x v="19"/>
    <x v="1"/>
    <s v="005"/>
    <s v="Z1F0017998"/>
    <s v="0724"/>
    <s v="FC"/>
    <s v="00034870"/>
    <s v=""/>
    <s v=""/>
    <s v=""/>
    <s v=""/>
    <n v="0"/>
    <s v=""/>
    <s v="DKORAZON S.A"/>
    <s v="J404085823"/>
    <n v="174.965822"/>
    <n v="0"/>
    <n v="149.78895"/>
    <n v="21.7042"/>
    <s v="16"/>
    <n v="3.4726720000000002"/>
    <n v="0"/>
    <s v="-"/>
    <n v="0"/>
    <n v="0"/>
    <s v="-"/>
    <n v="0"/>
    <n v="0"/>
    <s v="-"/>
    <n v="0"/>
  </r>
  <r>
    <s v="267"/>
    <x v="19"/>
    <x v="1"/>
    <s v="005"/>
    <s v="Z1F0017998"/>
    <s v="0724-0724"/>
    <s v="FC"/>
    <s v="00034871-00034900"/>
    <s v=""/>
    <s v=""/>
    <s v=""/>
    <s v=""/>
    <n v="0"/>
    <s v=""/>
    <s v="VENTAS NO CONTRIBUYENTES"/>
    <s v=""/>
    <n v="1280.8507680000002"/>
    <n v="0"/>
    <n v="862.82180000000005"/>
    <n v="0"/>
    <s v="-"/>
    <n v="0"/>
    <n v="360.36980000000005"/>
    <s v="-"/>
    <n v="57.659168000000001"/>
    <n v="0"/>
    <s v="-"/>
    <n v="0"/>
    <n v="0"/>
    <s v="-"/>
    <n v="0"/>
  </r>
  <r>
    <s v="268"/>
    <x v="19"/>
    <x v="1"/>
    <s v="005"/>
    <s v="Z1F0017998"/>
    <s v="0724"/>
    <s v="NC"/>
    <s v=""/>
    <s v="00000110"/>
    <s v=""/>
    <s v="00040265"/>
    <s v="18-02-2022"/>
    <n v="330.56"/>
    <s v="VEN"/>
    <s v="VIRGILIO FREITAS"/>
    <s v="V10336670"/>
    <n v="-22.05"/>
    <n v="0"/>
    <n v="-22.05"/>
    <n v="0"/>
    <s v="-"/>
    <n v="0"/>
    <n v="0"/>
    <s v="-"/>
    <n v="0"/>
    <n v="0"/>
    <s v="-"/>
    <n v="0"/>
    <n v="0"/>
    <s v="-"/>
    <n v="0"/>
  </r>
  <r>
    <s v="269"/>
    <x v="19"/>
    <x v="0"/>
    <s v="006"/>
    <s v="Z1B8044815"/>
    <s v="013-0137"/>
    <s v="FC"/>
    <s v="00011479-00011605"/>
    <s v=""/>
    <s v=""/>
    <s v=""/>
    <s v=""/>
    <n v="0"/>
    <s v=""/>
    <s v="VENTAS NO CONTRIBUYENTES"/>
    <s v=""/>
    <n v="11458.830067999999"/>
    <n v="0"/>
    <n v="8529.302300000003"/>
    <n v="0"/>
    <s v="-"/>
    <n v="0"/>
    <n v="2525.4549000000015"/>
    <s v="16"/>
    <n v="404.07286800000014"/>
    <n v="0"/>
    <s v="-"/>
    <n v="0"/>
    <n v="0"/>
    <s v="-"/>
    <n v="0"/>
  </r>
  <r>
    <s v="270"/>
    <x v="19"/>
    <x v="1"/>
    <s v="006"/>
    <s v="Z1F0017787"/>
    <s v="0697-0697"/>
    <s v="FC"/>
    <s v="00020013-00020036"/>
    <s v=""/>
    <s v=""/>
    <s v=""/>
    <s v=""/>
    <n v="0"/>
    <s v=""/>
    <s v="VENTAS NO CONTRIBUYENTES"/>
    <s v=""/>
    <n v="1048.0016059999998"/>
    <n v="0"/>
    <n v="740.57509999999979"/>
    <n v="0"/>
    <s v="-"/>
    <n v="0"/>
    <n v="265.02285000000001"/>
    <s v="16"/>
    <n v="42.403655999999998"/>
    <n v="0"/>
    <s v="-"/>
    <n v="0"/>
    <n v="0"/>
    <s v="-"/>
    <n v="0"/>
  </r>
  <r>
    <s v="271"/>
    <x v="19"/>
    <x v="0"/>
    <s v="007"/>
    <s v="Z1B8050013"/>
    <s v="0172"/>
    <s v="FC"/>
    <s v="00012999-00013040"/>
    <s v=""/>
    <s v=""/>
    <s v=""/>
    <s v=""/>
    <n v="0"/>
    <s v=""/>
    <s v="VENTAS NO CONTRIBUYENTES"/>
    <s v=""/>
    <n v="3733.5970299999994"/>
    <n v="0"/>
    <n v="2861.7470499999999"/>
    <n v="0"/>
    <s v="-"/>
    <n v="0"/>
    <n v="751.59480000000008"/>
    <s v="16"/>
    <n v="120.25518"/>
    <n v="0"/>
    <s v="-"/>
    <n v="0"/>
    <n v="0"/>
    <s v="-"/>
    <n v="0"/>
  </r>
  <r>
    <s v="272"/>
    <x v="19"/>
    <x v="0"/>
    <s v="007"/>
    <s v="Z1B8050013"/>
    <s v="0172"/>
    <s v="FC"/>
    <s v="00013041"/>
    <s v=""/>
    <s v=""/>
    <s v=""/>
    <s v=""/>
    <n v="0"/>
    <s v=""/>
    <s v="VALET PARKING 50KPH"/>
    <s v="J31756025-6"/>
    <n v="84.554249999999996"/>
    <n v="0"/>
    <n v="70.935850000000002"/>
    <n v="11.74"/>
    <s v="16"/>
    <n v="1.8784000000000001"/>
    <n v="0"/>
    <s v="-"/>
    <n v="0"/>
    <n v="0"/>
    <s v="-"/>
    <n v="0"/>
    <n v="0"/>
    <s v="-"/>
    <n v="0"/>
  </r>
  <r>
    <s v="273"/>
    <x v="19"/>
    <x v="0"/>
    <s v="007"/>
    <s v="Z1B8050013"/>
    <s v="0172"/>
    <s v="FC"/>
    <s v="00013042-00013088"/>
    <s v=""/>
    <s v=""/>
    <s v=""/>
    <s v=""/>
    <n v="0"/>
    <s v=""/>
    <s v="VENTAS NO CONTRIBUYENTES"/>
    <s v=""/>
    <n v="2783.1173720000002"/>
    <n v="0"/>
    <n v="2268.4690500000002"/>
    <n v="0"/>
    <s v="-"/>
    <n v="0"/>
    <n v="443.66235000000006"/>
    <s v="-"/>
    <n v="70.985972000000004"/>
    <n v="0"/>
    <s v="-"/>
    <n v="0"/>
    <n v="0"/>
    <s v="-"/>
    <n v="0"/>
  </r>
  <r>
    <s v="274"/>
    <x v="19"/>
    <x v="1"/>
    <s v="008"/>
    <s v="Z1F0017970"/>
    <s v="0355-0355"/>
    <s v="FC"/>
    <s v="00004593-00004604"/>
    <s v=""/>
    <s v=""/>
    <s v=""/>
    <s v=""/>
    <n v="0"/>
    <s v=""/>
    <s v="VENTAS NO CONTRIBUYENTES"/>
    <s v=""/>
    <n v="173.608"/>
    <n v="0"/>
    <n v="6.2199999999999989"/>
    <n v="0"/>
    <s v="-"/>
    <n v="0"/>
    <n v="144.30000000000001"/>
    <s v="16"/>
    <n v="23.087999999999997"/>
    <n v="0"/>
    <s v="-"/>
    <n v="0"/>
    <n v="0"/>
    <s v="-"/>
    <n v="0"/>
  </r>
  <r>
    <s v="275"/>
    <x v="19"/>
    <x v="0"/>
    <s v="008"/>
    <s v="Z1B8050003"/>
    <s v="0106"/>
    <s v="FC"/>
    <s v="00007338-00007381"/>
    <s v=""/>
    <s v=""/>
    <s v=""/>
    <s v=""/>
    <n v="0"/>
    <s v=""/>
    <s v="VENTAS NO CONTRIBUYENTES"/>
    <s v=""/>
    <n v="5408.7076419999994"/>
    <n v="0"/>
    <n v="4138.189949999999"/>
    <n v="0"/>
    <s v="-"/>
    <n v="0"/>
    <n v="1095.2739000000001"/>
    <s v="16"/>
    <n v="175.24379200000001"/>
    <n v="0"/>
    <s v="-"/>
    <n v="0"/>
    <n v="0"/>
    <s v="-"/>
    <n v="0"/>
  </r>
  <r>
    <s v="276"/>
    <x v="19"/>
    <x v="0"/>
    <s v="008"/>
    <s v="Z1B8050003"/>
    <s v="0106"/>
    <s v="FC"/>
    <s v="00007382"/>
    <s v=""/>
    <s v=""/>
    <s v=""/>
    <s v=""/>
    <n v="0"/>
    <s v=""/>
    <s v="MANTENIMIENTO ARFERCA"/>
    <s v="J410735279"/>
    <n v="3.5804999999999998"/>
    <n v="0"/>
    <n v="3.5804999999999998"/>
    <n v="0"/>
    <s v="-"/>
    <n v="0"/>
    <n v="0"/>
    <s v="-"/>
    <n v="0"/>
    <n v="0"/>
    <s v="-"/>
    <n v="0"/>
    <n v="0"/>
    <s v="-"/>
    <n v="0"/>
  </r>
  <r>
    <s v="277"/>
    <x v="19"/>
    <x v="0"/>
    <s v="008"/>
    <s v="Z1B8050003"/>
    <s v="0106"/>
    <s v="FC"/>
    <s v="00007383-00007408"/>
    <s v=""/>
    <s v=""/>
    <s v=""/>
    <s v=""/>
    <n v="0"/>
    <s v=""/>
    <s v="VENTAS NO CONTRIBUYENTES"/>
    <s v=""/>
    <n v="1398.8940499999999"/>
    <n v="0"/>
    <n v="1064.4275500000001"/>
    <n v="0"/>
    <s v="-"/>
    <n v="0"/>
    <n v="288.33320000000003"/>
    <s v="-"/>
    <n v="46.133299999999998"/>
    <n v="0"/>
    <s v="-"/>
    <n v="0"/>
    <n v="0"/>
    <s v="-"/>
    <n v="0"/>
  </r>
  <r>
    <s v="278"/>
    <x v="19"/>
    <x v="0"/>
    <s v="008"/>
    <s v="Z1B8050003"/>
    <s v="0106"/>
    <s v="FC"/>
    <s v="00007409"/>
    <s v=""/>
    <s v=""/>
    <s v=""/>
    <s v=""/>
    <n v="0"/>
    <s v=""/>
    <s v="C.T GENAY COMPUTER C.A"/>
    <s v="J317509900"/>
    <n v="187.35364999999999"/>
    <n v="0"/>
    <n v="123.72765000000001"/>
    <n v="54.85"/>
    <s v="16"/>
    <n v="8.7759999999999998"/>
    <n v="0"/>
    <s v="-"/>
    <n v="0"/>
    <n v="0"/>
    <s v="-"/>
    <n v="0"/>
    <n v="0"/>
    <s v="-"/>
    <n v="0"/>
  </r>
  <r>
    <s v="279"/>
    <x v="19"/>
    <x v="0"/>
    <s v="008"/>
    <s v="Z1B8050003"/>
    <s v="0106"/>
    <s v="FC"/>
    <s v="00007410-00007419"/>
    <s v=""/>
    <s v=""/>
    <s v=""/>
    <s v=""/>
    <n v="0"/>
    <s v=""/>
    <s v="VENTAS NO CONTRIBUYENTES"/>
    <s v=""/>
    <n v="535.52525000000003"/>
    <n v="0"/>
    <n v="384.60924999999997"/>
    <n v="0"/>
    <s v="-"/>
    <n v="0"/>
    <n v="130.10000000000002"/>
    <s v="16"/>
    <n v="20.815999999999999"/>
    <n v="0"/>
    <s v="-"/>
    <n v="0"/>
    <n v="0"/>
    <s v="-"/>
    <n v="0"/>
  </r>
  <r>
    <s v="280"/>
    <x v="19"/>
    <x v="0"/>
    <s v="009"/>
    <s v="Z1B8014458"/>
    <s v="0133"/>
    <s v="FC"/>
    <s v="00007167-00007258"/>
    <s v=""/>
    <s v=""/>
    <s v=""/>
    <s v=""/>
    <n v="0"/>
    <s v=""/>
    <s v="VENTAS NO CONTRIBUYENTES"/>
    <s v=""/>
    <n v="6121.6072619999968"/>
    <n v="0"/>
    <n v="4888.4452999999985"/>
    <n v="0"/>
    <s v="-"/>
    <n v="0"/>
    <n v="1063.0707500000001"/>
    <s v="-"/>
    <n v="170.09121199999998"/>
    <n v="0"/>
    <s v="-"/>
    <n v="0"/>
    <n v="0"/>
    <s v="-"/>
    <n v="0"/>
  </r>
  <r>
    <s v="281"/>
    <x v="19"/>
    <x v="0"/>
    <s v="010"/>
    <s v="Z1F0000341"/>
    <s v="1620"/>
    <s v="FC"/>
    <s v="92885-92905"/>
    <s v=""/>
    <s v=""/>
    <s v=""/>
    <s v=""/>
    <n v="0"/>
    <s v=""/>
    <s v="VENTAS NO CONTRIBUYENTES"/>
    <s v=""/>
    <n v="1362.9411320000002"/>
    <n v="0"/>
    <n v="982.46944999999994"/>
    <n v="0"/>
    <s v="-"/>
    <n v="0"/>
    <n v="327.99284999999998"/>
    <s v="16"/>
    <n v="52.478831999999997"/>
    <n v="0"/>
    <s v="-"/>
    <n v="0"/>
    <n v="0"/>
    <s v="-"/>
    <n v="0"/>
  </r>
  <r>
    <s v="282"/>
    <x v="19"/>
    <x v="0"/>
    <s v="010"/>
    <s v="Z1F0000341"/>
    <s v="1620"/>
    <s v="FC"/>
    <s v="92906"/>
    <s v=""/>
    <s v=""/>
    <s v=""/>
    <s v=""/>
    <n v="0"/>
    <s v=""/>
    <s v="MULTISERVICIOS SOFPAC"/>
    <s v="J-411007340"/>
    <n v="684.76531199999999"/>
    <n v="0"/>
    <n v="521.25234999999998"/>
    <n v="140.95945"/>
    <s v="16"/>
    <n v="22.553512000000001"/>
    <n v="0"/>
    <s v="-"/>
    <n v="0"/>
    <n v="0"/>
    <s v="-"/>
    <n v="0"/>
    <n v="0"/>
    <s v="-"/>
    <n v="0"/>
  </r>
  <r>
    <s v="283"/>
    <x v="19"/>
    <x v="0"/>
    <s v="010"/>
    <s v="Z1F0000341"/>
    <s v="1620"/>
    <s v="FC"/>
    <s v="92907"/>
    <s v=""/>
    <s v=""/>
    <s v=""/>
    <s v=""/>
    <n v="0"/>
    <s v=""/>
    <s v="MULTIVERSO SOFPAC C.A."/>
    <s v="J-41100734-0"/>
    <n v="98.702200000000005"/>
    <n v="0"/>
    <n v="88.633399999999995"/>
    <n v="8.68"/>
    <s v="16"/>
    <n v="1.3888"/>
    <n v="0"/>
    <s v="-"/>
    <n v="0"/>
    <n v="0"/>
    <s v="-"/>
    <n v="0"/>
    <n v="0"/>
    <s v="-"/>
    <n v="0"/>
  </r>
  <r>
    <s v="284"/>
    <x v="19"/>
    <x v="0"/>
    <s v="010"/>
    <s v="Z1F0000341"/>
    <s v="1620"/>
    <s v="FC"/>
    <s v="92908-92940"/>
    <s v=""/>
    <s v=""/>
    <s v=""/>
    <s v=""/>
    <n v="0"/>
    <s v=""/>
    <s v="VENTAS NO CONTRIBUYENTES"/>
    <s v=""/>
    <n v="3047.0815379999999"/>
    <n v="0"/>
    <n v="2330.2178000000004"/>
    <n v="0"/>
    <s v="-"/>
    <n v="0"/>
    <n v="617.98595"/>
    <s v="16"/>
    <n v="98.877787999999995"/>
    <n v="0"/>
    <s v="-"/>
    <n v="0"/>
    <n v="0"/>
    <s v="-"/>
    <n v="0"/>
  </r>
  <r>
    <s v="285"/>
    <x v="19"/>
    <x v="0"/>
    <s v="011"/>
    <s v="Z1F0004616"/>
    <s v="1058-1058"/>
    <s v="FC"/>
    <s v="00145099-00145158"/>
    <s v=""/>
    <s v=""/>
    <s v=""/>
    <s v=""/>
    <n v="0"/>
    <s v=""/>
    <s v="VENTAS NO CONTRIBUYENTES"/>
    <s v=""/>
    <n v="1221.4658999999999"/>
    <n v="0"/>
    <n v="1179.1606999999997"/>
    <n v="0"/>
    <s v="-"/>
    <n v="0"/>
    <n v="36.47"/>
    <s v="-"/>
    <n v="5.8352000000000004"/>
    <n v="0"/>
    <s v="-"/>
    <n v="0"/>
    <n v="0"/>
    <s v="-"/>
    <n v="0"/>
  </r>
  <r>
    <s v="286"/>
    <x v="19"/>
    <x v="0"/>
    <s v="011"/>
    <s v="Z1F0004616"/>
    <s v="1058"/>
    <s v="FC"/>
    <s v="00145159"/>
    <s v=""/>
    <s v=""/>
    <s v=""/>
    <s v=""/>
    <n v="0"/>
    <s v=""/>
    <s v="JOSE PERALES"/>
    <s v="V680075484 "/>
    <n v="9.8246000000000002"/>
    <n v="0"/>
    <n v="9.6158000000000001"/>
    <n v="0.18"/>
    <s v="16"/>
    <n v="2.8799999999999999E-2"/>
    <n v="0"/>
    <s v="-"/>
    <n v="0"/>
    <n v="0"/>
    <s v="-"/>
    <n v="0"/>
    <n v="0"/>
    <s v="-"/>
    <n v="0"/>
  </r>
  <r>
    <s v="287"/>
    <x v="19"/>
    <x v="0"/>
    <s v="011"/>
    <s v="Z1F0004616"/>
    <s v="1058-1058"/>
    <s v="FC"/>
    <s v="00145160-00145221"/>
    <s v=""/>
    <s v=""/>
    <s v=""/>
    <s v=""/>
    <n v="0"/>
    <s v=""/>
    <s v="VENTAS NO CONTRIBUYENTES"/>
    <s v=""/>
    <n v="1311.4738000000002"/>
    <n v="0"/>
    <n v="1169.0571000000004"/>
    <n v="0"/>
    <s v="-"/>
    <n v="0"/>
    <n v="122.773"/>
    <s v="-"/>
    <n v="19.643699999999999"/>
    <n v="0"/>
    <s v="-"/>
    <n v="0"/>
    <n v="0"/>
    <s v="-"/>
    <n v="0"/>
  </r>
  <r>
    <s v="288"/>
    <x v="19"/>
    <x v="0"/>
    <s v="012"/>
    <s v="Z1F0002472"/>
    <s v="0295"/>
    <s v="FC"/>
    <s v="00041100-00041109"/>
    <s v=""/>
    <s v=""/>
    <s v=""/>
    <s v=""/>
    <n v="0"/>
    <s v=""/>
    <s v="VENTAS NO CONTRIBUYENTES"/>
    <s v=""/>
    <n v="165.8271"/>
    <n v="0"/>
    <n v="97.630700000000004"/>
    <n v="0"/>
    <s v="-"/>
    <n v="0"/>
    <n v="58.790000000000006"/>
    <s v="16"/>
    <n v="9.4063999999999997"/>
    <n v="0"/>
    <s v="-"/>
    <n v="0"/>
    <n v="0"/>
    <s v="-"/>
    <n v="0"/>
  </r>
  <r>
    <s v="289"/>
    <x v="19"/>
    <x v="0"/>
    <s v="012"/>
    <s v="Z1F0002472"/>
    <s v="0295"/>
    <s v="FC"/>
    <s v="00041110-00041128"/>
    <s v=""/>
    <s v=""/>
    <s v=""/>
    <s v=""/>
    <n v="0"/>
    <s v=""/>
    <s v="VENTAS NO CONTRIBUYENTES"/>
    <s v=""/>
    <n v="563.84550000000013"/>
    <n v="0"/>
    <n v="344.53590000000003"/>
    <n v="0"/>
    <s v="-"/>
    <n v="0"/>
    <n v="189.06"/>
    <s v="16"/>
    <n v="30.249600000000001"/>
    <n v="0"/>
    <s v="-"/>
    <n v="0"/>
    <n v="0"/>
    <s v="-"/>
    <n v="0"/>
  </r>
  <r>
    <s v="290"/>
    <x v="19"/>
    <x v="0"/>
    <s v="012"/>
    <s v="Z1F0002472"/>
    <s v="0295"/>
    <s v="FC"/>
    <s v="00041083-00041099"/>
    <s v=""/>
    <s v=""/>
    <s v=""/>
    <s v=""/>
    <n v="0"/>
    <s v=""/>
    <s v="VENTAS NO CONTRIBUYENTES"/>
    <s v=""/>
    <n v="624.07669999999996"/>
    <n v="0"/>
    <n v="362.6126999999999"/>
    <n v="0"/>
    <s v="-"/>
    <n v="0"/>
    <n v="225.39999999999998"/>
    <s v="-"/>
    <n v="36.064"/>
    <n v="0"/>
    <s v="-"/>
    <n v="0"/>
    <n v="0"/>
    <s v="-"/>
    <n v="0"/>
  </r>
  <r>
    <s v="291"/>
    <x v="19"/>
    <x v="0"/>
    <s v="013"/>
    <s v="Z1B8050578"/>
    <s v="1968-1968"/>
    <s v="FC"/>
    <s v="00174616-00174692"/>
    <s v=""/>
    <s v=""/>
    <s v=""/>
    <s v=""/>
    <n v="0"/>
    <s v=""/>
    <s v="VENTAS NO CONTRIBUYENTES"/>
    <s v=""/>
    <n v="1142.6987499999998"/>
    <n v="0"/>
    <n v="1001.3527500000001"/>
    <n v="0"/>
    <s v="-"/>
    <n v="0"/>
    <n v="121.85"/>
    <s v="16"/>
    <n v="19.496000000000006"/>
    <n v="0"/>
    <s v="-"/>
    <n v="0"/>
    <n v="0"/>
    <s v="-"/>
    <n v="0"/>
  </r>
  <r>
    <s v="292"/>
    <x v="19"/>
    <x v="0"/>
    <s v="013"/>
    <s v="Z1F0000338"/>
    <s v="1812-1812"/>
    <s v="FC"/>
    <s v="82536000-82674001"/>
    <s v=""/>
    <s v=""/>
    <s v=""/>
    <s v=""/>
    <n v="0"/>
    <s v=""/>
    <s v="VENTAS NO CONTRIBUYENTES"/>
    <s v=""/>
    <n v="3777.8875040000021"/>
    <n v="0"/>
    <n v="3237.3485000000001"/>
    <n v="0"/>
    <s v="-"/>
    <n v="0"/>
    <n v="465.98189999999994"/>
    <s v="16"/>
    <n v="74.55710400000001"/>
    <n v="0"/>
    <s v="-"/>
    <n v="0"/>
    <n v="0"/>
    <s v="-"/>
    <n v="0"/>
  </r>
  <r>
    <s v="293"/>
    <x v="19"/>
    <x v="0"/>
    <s v="015"/>
    <s v="Z1B8050356"/>
    <s v="1978"/>
    <s v="FC"/>
    <s v="00099600-00099632"/>
    <s v=""/>
    <s v=""/>
    <s v=""/>
    <s v=""/>
    <n v="0"/>
    <s v=""/>
    <s v="VENTAS NO CONTRIBUYENTES"/>
    <s v=""/>
    <n v="2051.1686439999999"/>
    <n v="0"/>
    <n v="1564.6390000000006"/>
    <n v="0"/>
    <s v="-"/>
    <n v="0"/>
    <n v="419.4221"/>
    <s v="16"/>
    <n v="67.107544000000004"/>
    <n v="0"/>
    <s v="-"/>
    <n v="0"/>
    <n v="0"/>
    <s v="-"/>
    <n v="0"/>
  </r>
  <r>
    <s v="294"/>
    <x v="19"/>
    <x v="0"/>
    <s v="015"/>
    <s v="Z1B8050356"/>
    <s v="1978"/>
    <s v="NC"/>
    <s v=""/>
    <s v="00000116"/>
    <s v=""/>
    <s v="00099600"/>
    <s v="20/2/2022"/>
    <n v="22.15"/>
    <s v="VEN"/>
    <s v="ALEXANDER GARCIA"/>
    <s v="V22545863"/>
    <n v="-22.15"/>
    <n v="0"/>
    <n v="-22.15"/>
    <n v="0"/>
    <s v="-"/>
    <n v="0"/>
    <n v="0"/>
    <s v="-"/>
    <n v="0"/>
    <n v="0"/>
    <s v="-"/>
    <n v="0"/>
    <n v="0"/>
    <s v="-"/>
    <n v="0"/>
  </r>
  <r>
    <s v="295"/>
    <x v="20"/>
    <x v="0"/>
    <s v="001"/>
    <s v="Z1F0000700"/>
    <s v="1823"/>
    <s v="FC"/>
    <s v="00151777-00151811"/>
    <s v=""/>
    <s v=""/>
    <s v=""/>
    <s v=""/>
    <n v="0"/>
    <s v=""/>
    <s v="VENTAS NO CONTRIBUYENTES"/>
    <s v=""/>
    <n v="1404.7529159999999"/>
    <n v="0"/>
    <n v="1032.3087000000003"/>
    <n v="0"/>
    <s v="-"/>
    <n v="0"/>
    <n v="321.07260000000002"/>
    <s v="16"/>
    <n v="51.371615999999989"/>
    <n v="0"/>
    <s v="-"/>
    <n v="0"/>
    <n v="0"/>
    <s v="-"/>
    <n v="0"/>
  </r>
  <r>
    <s v="296"/>
    <x v="20"/>
    <x v="0"/>
    <s v="001"/>
    <s v="Z1F0000700"/>
    <s v="1823"/>
    <s v="NC"/>
    <s v=""/>
    <s v="00000330"/>
    <s v=""/>
    <s v="00151784"/>
    <s v="21/2/2022"/>
    <n v="5.23"/>
    <s v="VEN"/>
    <s v="WILLIAMS TORREALBA"/>
    <s v="V14675273"/>
    <n v="-5.23"/>
    <n v="0"/>
    <n v="-5.23"/>
    <n v="0"/>
    <s v="-"/>
    <n v="0"/>
    <n v="0"/>
    <s v="-"/>
    <n v="0"/>
    <n v="0"/>
    <s v="-"/>
    <n v="0"/>
    <n v="0"/>
    <s v="-"/>
    <n v="0"/>
  </r>
  <r>
    <s v="297"/>
    <x v="20"/>
    <x v="0"/>
    <s v="001"/>
    <s v="Z1F0000700"/>
    <s v="1823"/>
    <s v="NC"/>
    <s v=""/>
    <s v="00000331"/>
    <s v=""/>
    <s v="00151783"/>
    <s v="21/2/2022"/>
    <n v="5.23"/>
    <s v="VEN"/>
    <s v="XAVIER GARCIAS"/>
    <s v="V25948515 "/>
    <n v="-5.23"/>
    <n v="0"/>
    <n v="-5.23"/>
    <n v="0"/>
    <s v="-"/>
    <n v="0"/>
    <n v="0"/>
    <s v="-"/>
    <n v="0"/>
    <n v="0"/>
    <s v="-"/>
    <n v="0"/>
    <n v="0"/>
    <s v="-"/>
    <n v="0"/>
  </r>
  <r>
    <s v="298"/>
    <x v="20"/>
    <x v="0"/>
    <s v="001"/>
    <s v="Z1F0000700"/>
    <s v="1823"/>
    <s v="NC"/>
    <s v=""/>
    <s v="00000332"/>
    <s v=""/>
    <s v="00151785"/>
    <s v="21/2/2022"/>
    <n v="7.4"/>
    <s v="VEN"/>
    <s v="WILLIAMS TORREALBA"/>
    <s v="V14675273"/>
    <n v="-7.4008000000000003"/>
    <n v="0"/>
    <n v="0"/>
    <n v="0"/>
    <s v="-"/>
    <n v="0"/>
    <n v="-6.38"/>
    <s v="16"/>
    <n v="-1.0207999999999999"/>
    <n v="0"/>
    <s v="-"/>
    <n v="0"/>
    <n v="0"/>
    <s v="-"/>
    <n v="0"/>
  </r>
  <r>
    <s v="299"/>
    <x v="20"/>
    <x v="0"/>
    <s v="001"/>
    <s v="Z1F0000700"/>
    <s v="1823"/>
    <s v="NC"/>
    <s v=""/>
    <s v="00000333"/>
    <s v=""/>
    <s v="00151786"/>
    <s v="21/2/2022"/>
    <n v="8.5399999999999991"/>
    <s v="VEN"/>
    <s v="WILLIAMS TORREALBA"/>
    <s v="V14675273"/>
    <n v="-8.5375999999999994"/>
    <n v="0"/>
    <n v="0"/>
    <n v="0"/>
    <s v="-"/>
    <n v="0"/>
    <n v="-7.36"/>
    <s v="16"/>
    <n v="-1.1776"/>
    <n v="0"/>
    <s v="-"/>
    <n v="0"/>
    <n v="0"/>
    <s v="-"/>
    <n v="0"/>
  </r>
  <r>
    <s v="300"/>
    <x v="20"/>
    <x v="0"/>
    <s v="001"/>
    <s v="Z1F0000700"/>
    <s v="1823"/>
    <s v="NC"/>
    <s v=""/>
    <s v="00000334"/>
    <s v=""/>
    <s v="00151787"/>
    <s v="21/2/2022"/>
    <n v="7.4"/>
    <s v="VEN"/>
    <s v="WILLIAMS TORREALBA"/>
    <s v="V14675273"/>
    <n v="-7.4008000000000003"/>
    <n v="0"/>
    <n v="0"/>
    <n v="0"/>
    <s v="-"/>
    <n v="0"/>
    <n v="-6.38"/>
    <s v="16"/>
    <n v="-1.0207999999999999"/>
    <n v="0"/>
    <s v="-"/>
    <n v="0"/>
    <n v="0"/>
    <s v="-"/>
    <n v="0"/>
  </r>
  <r>
    <s v="301"/>
    <x v="20"/>
    <x v="2"/>
    <s v="001"/>
    <s v="Z7C7008321"/>
    <s v="0169-0169"/>
    <s v="FC"/>
    <s v="00020303-00020304"/>
    <s v=""/>
    <s v=""/>
    <s v=""/>
    <s v=""/>
    <n v="0"/>
    <s v=""/>
    <s v="VENTAS NO CONTRIBUYENTES"/>
    <s v=""/>
    <n v="43.73"/>
    <n v="0"/>
    <n v="43.73"/>
    <n v="0"/>
    <s v="-"/>
    <n v="0"/>
    <n v="0"/>
    <s v="-"/>
    <n v="0"/>
    <n v="0"/>
    <s v="-"/>
    <n v="0"/>
    <n v="0"/>
    <s v="-"/>
    <n v="0"/>
  </r>
  <r>
    <s v="302"/>
    <x v="20"/>
    <x v="2"/>
    <s v="001"/>
    <s v="Z7C7008321"/>
    <s v="0169"/>
    <s v="FC"/>
    <s v="00020305"/>
    <s v=""/>
    <s v=""/>
    <s v=""/>
    <s v=""/>
    <n v="0"/>
    <s v=""/>
    <s v="JOEL VAZQUEZ"/>
    <s v="V20354798"/>
    <n v="12.63"/>
    <n v="0"/>
    <n v="12.63"/>
    <n v="0"/>
    <s v="-"/>
    <n v="0"/>
    <n v="0"/>
    <s v="-"/>
    <n v="0"/>
    <n v="0"/>
    <s v="-"/>
    <n v="0"/>
    <n v="0"/>
    <s v="-"/>
    <n v="0"/>
  </r>
  <r>
    <s v="303"/>
    <x v="20"/>
    <x v="2"/>
    <s v="001"/>
    <s v="Z7C7008321"/>
    <s v="0169-0169"/>
    <s v="FC"/>
    <s v="00020306-00020373"/>
    <s v=""/>
    <s v=""/>
    <s v=""/>
    <s v=""/>
    <n v="0"/>
    <s v=""/>
    <s v="VENTAS NO CONTRIBUYENTES"/>
    <s v=""/>
    <n v="1256.0623500000002"/>
    <n v="0"/>
    <n v="973.68854999999962"/>
    <n v="0"/>
    <s v="-"/>
    <n v="0"/>
    <n v="243.42570000000001"/>
    <s v="16"/>
    <n v="38.948099999999997"/>
    <n v="0"/>
    <s v="-"/>
    <n v="0"/>
    <n v="0"/>
    <s v="-"/>
    <n v="0"/>
  </r>
  <r>
    <s v="304"/>
    <x v="20"/>
    <x v="1"/>
    <s v="001"/>
    <s v="Z1F0017854"/>
    <s v="0739-0739"/>
    <s v="FC"/>
    <s v="00047199-00047261"/>
    <s v=""/>
    <s v=""/>
    <s v=""/>
    <s v=""/>
    <n v="0"/>
    <s v=""/>
    <s v="VENTAS NO CONTRIBUYENTES"/>
    <s v=""/>
    <n v="2653.2495359999994"/>
    <n v="0"/>
    <n v="2010.7941499999997"/>
    <n v="0"/>
    <s v="-"/>
    <n v="0"/>
    <n v="553.84085000000005"/>
    <s v="-"/>
    <n v="88.614536000000001"/>
    <n v="0"/>
    <s v="-"/>
    <n v="0"/>
    <n v="0"/>
    <s v="-"/>
    <n v="0"/>
  </r>
  <r>
    <s v="305"/>
    <x v="20"/>
    <x v="0"/>
    <s v="002"/>
    <s v="Z1B8050002"/>
    <s v="0161"/>
    <s v="FC"/>
    <s v="00012937-00012947"/>
    <s v=""/>
    <s v=""/>
    <s v=""/>
    <s v=""/>
    <n v="0"/>
    <s v=""/>
    <s v="VENTAS NO CONTRIBUYENTES"/>
    <s v=""/>
    <n v="189.00455000000002"/>
    <n v="0"/>
    <n v="139.13615000000004"/>
    <n v="0"/>
    <s v="-"/>
    <n v="0"/>
    <n v="42.989999999999995"/>
    <s v="16"/>
    <n v="6.8784000000000001"/>
    <n v="0"/>
    <s v="-"/>
    <n v="0"/>
    <n v="0"/>
    <s v="-"/>
    <n v="0"/>
  </r>
  <r>
    <s v="306"/>
    <x v="20"/>
    <x v="0"/>
    <s v="002"/>
    <s v="Z1B8050002"/>
    <s v="0161"/>
    <s v="NC"/>
    <s v=""/>
    <s v="00000039"/>
    <s v=""/>
    <s v="00012946"/>
    <s v="21/2/2022"/>
    <n v="4.57"/>
    <s v="VEN"/>
    <s v="WILLIAMS TORREALBA"/>
    <s v="V14675273"/>
    <n v="-4.5704000000000002"/>
    <n v="0"/>
    <n v="0"/>
    <n v="0"/>
    <s v="-"/>
    <n v="0"/>
    <n v="-3.94"/>
    <s v="16"/>
    <n v="-0.63039999999999996"/>
    <n v="0"/>
    <s v="-"/>
    <n v="0"/>
    <n v="0"/>
    <s v="-"/>
    <n v="0"/>
  </r>
  <r>
    <s v="307"/>
    <x v="20"/>
    <x v="0"/>
    <s v="002"/>
    <s v="Z1B8050002"/>
    <s v="0161"/>
    <s v="NC"/>
    <s v=""/>
    <s v="00000040"/>
    <s v=""/>
    <s v="00012945"/>
    <s v="21/2/2022"/>
    <n v="8.5399999999999991"/>
    <s v="VEN"/>
    <s v="WILLIAMS TORREALBA"/>
    <s v="V14675273"/>
    <n v="-8.5375999999999994"/>
    <n v="0"/>
    <n v="0"/>
    <n v="0"/>
    <s v="-"/>
    <n v="0"/>
    <n v="-7.36"/>
    <s v="16"/>
    <n v="-1.1776"/>
    <n v="0"/>
    <s v="-"/>
    <n v="0"/>
    <n v="0"/>
    <s v="-"/>
    <n v="0"/>
  </r>
  <r>
    <s v="308"/>
    <x v="20"/>
    <x v="0"/>
    <s v="002"/>
    <s v="Z1B8050002"/>
    <s v="0161"/>
    <s v="NC"/>
    <s v=""/>
    <s v="00000041"/>
    <s v=""/>
    <s v="00012947"/>
    <s v="21/2/2022"/>
    <n v="5.9"/>
    <s v="VEN"/>
    <s v="WILLIAMS TORREALBA"/>
    <s v="V14675273"/>
    <n v="-5.9043999999999999"/>
    <n v="0"/>
    <n v="0"/>
    <n v="0"/>
    <s v="-"/>
    <n v="0"/>
    <n v="-5.09"/>
    <s v="16"/>
    <n v="-0.81440000000000001"/>
    <n v="0"/>
    <s v="-"/>
    <n v="0"/>
    <n v="0"/>
    <s v="-"/>
    <n v="0"/>
  </r>
  <r>
    <s v="309"/>
    <x v="20"/>
    <x v="1"/>
    <s v="002"/>
    <s v="Z1F0017966"/>
    <s v="0734-0734"/>
    <s v="FC"/>
    <s v="00030882-00030947"/>
    <s v=""/>
    <s v=""/>
    <s v=""/>
    <s v=""/>
    <n v="0"/>
    <s v=""/>
    <s v="VENTAS NO CONTRIBUYENTES"/>
    <s v=""/>
    <n v="2037.3465819999999"/>
    <n v="0"/>
    <n v="1179.0754000000004"/>
    <n v="0"/>
    <s v="-"/>
    <n v="0"/>
    <n v="739.8889499999998"/>
    <s v="-"/>
    <n v="118.38223200000002"/>
    <n v="0"/>
    <s v="-"/>
    <n v="0"/>
    <n v="0"/>
    <s v="-"/>
    <n v="0"/>
  </r>
  <r>
    <s v="310"/>
    <x v="20"/>
    <x v="1"/>
    <s v="002"/>
    <s v="Z1F0017966"/>
    <s v="0734"/>
    <s v="FC"/>
    <s v="00030948"/>
    <s v=""/>
    <s v=""/>
    <s v=""/>
    <s v=""/>
    <n v="0"/>
    <s v=""/>
    <s v="TONO WELLS"/>
    <s v="J411397326"/>
    <n v="152.34694999999999"/>
    <n v="0"/>
    <n v="66.564949999999996"/>
    <n v="73.95"/>
    <s v="16"/>
    <n v="11.832000000000001"/>
    <n v="0"/>
    <s v="-"/>
    <n v="0"/>
    <n v="0"/>
    <s v="-"/>
    <n v="0"/>
    <n v="0"/>
    <s v="-"/>
    <n v="0"/>
  </r>
  <r>
    <s v="311"/>
    <x v="20"/>
    <x v="3"/>
    <s v="002"/>
    <s v="Z1F0008858"/>
    <s v="1188-1188"/>
    <s v="FC"/>
    <s v="00161365-00161388"/>
    <s v=""/>
    <s v=""/>
    <s v=""/>
    <s v=""/>
    <n v="0"/>
    <s v=""/>
    <s v="VENTAS NO CONTRIBUYENTES"/>
    <s v=""/>
    <n v="477.73859999999991"/>
    <n v="0"/>
    <n v="469.4677999999999"/>
    <n v="0"/>
    <s v="-"/>
    <n v="0"/>
    <n v="7.1300000000000008"/>
    <s v="-"/>
    <n v="1.1408"/>
    <n v="0"/>
    <s v="-"/>
    <n v="0"/>
    <n v="0"/>
    <s v="-"/>
    <n v="0"/>
  </r>
  <r>
    <s v="312"/>
    <x v="20"/>
    <x v="3"/>
    <s v="002"/>
    <s v="Z1F0008858"/>
    <s v="1188"/>
    <s v="FC"/>
    <s v="00161389"/>
    <s v=""/>
    <s v=""/>
    <s v=""/>
    <s v=""/>
    <n v="0"/>
    <s v=""/>
    <s v="INV. FRESH VEGGIES. C.A"/>
    <s v="J500796641 "/>
    <n v="21.08"/>
    <n v="0"/>
    <n v="21.08"/>
    <n v="0"/>
    <s v="-"/>
    <n v="0"/>
    <n v="0"/>
    <s v="-"/>
    <n v="0"/>
    <n v="0"/>
    <s v="-"/>
    <n v="0"/>
    <n v="0"/>
    <s v="-"/>
    <n v="0"/>
  </r>
  <r>
    <s v="313"/>
    <x v="20"/>
    <x v="3"/>
    <s v="002"/>
    <s v="Z1F0008858"/>
    <s v="1188-1188"/>
    <s v="FC"/>
    <s v="00161390-00161554"/>
    <s v=""/>
    <s v=""/>
    <s v=""/>
    <s v=""/>
    <n v="0"/>
    <s v=""/>
    <s v="VENTAS NO CONTRIBUYENTES"/>
    <s v=""/>
    <n v="2444.016900000001"/>
    <n v="0"/>
    <n v="2137.1746500000013"/>
    <n v="0"/>
    <s v="-"/>
    <n v="0"/>
    <n v="264.51915000000002"/>
    <s v="16"/>
    <n v="42.323100000000004"/>
    <n v="0"/>
    <s v="-"/>
    <n v="0"/>
    <n v="0"/>
    <s v="-"/>
    <n v="0"/>
  </r>
  <r>
    <s v="314"/>
    <x v="20"/>
    <x v="2"/>
    <s v="002"/>
    <s v="Z7C7008340"/>
    <s v="0169-0169"/>
    <s v="FC"/>
    <s v="00023576-00023750"/>
    <s v=""/>
    <s v=""/>
    <s v=""/>
    <s v=""/>
    <n v="0"/>
    <s v=""/>
    <s v="VENTAS NO CONTRIBUYENTES"/>
    <s v=""/>
    <n v="4715.9714999999997"/>
    <n v="0"/>
    <n v="3672.77765"/>
    <n v="0"/>
    <s v="-"/>
    <n v="0"/>
    <n v="899.30504999999971"/>
    <s v="-"/>
    <n v="143.88880000000006"/>
    <n v="0"/>
    <s v="-"/>
    <n v="0"/>
    <n v="0"/>
    <s v="-"/>
    <n v="0"/>
  </r>
  <r>
    <s v="315"/>
    <x v="20"/>
    <x v="2"/>
    <s v="002"/>
    <s v="Z7C7008340"/>
    <s v="0169"/>
    <s v="NC"/>
    <s v=""/>
    <s v="00000030"/>
    <s v=""/>
    <s v="00023673"/>
    <s v="21/2/2022"/>
    <n v="10.23"/>
    <s v="VEN"/>
    <s v="MARGARETH VILLA"/>
    <s v="V23526662"/>
    <n v="-10.23"/>
    <n v="0"/>
    <n v="-10.23"/>
    <n v="0"/>
    <s v="-"/>
    <n v="0"/>
    <n v="0"/>
    <s v="-"/>
    <n v="0"/>
    <n v="0"/>
    <s v="-"/>
    <n v="0"/>
    <n v="0"/>
    <s v="-"/>
    <n v="0"/>
  </r>
  <r>
    <s v="316"/>
    <x v="20"/>
    <x v="2"/>
    <s v="002"/>
    <s v="Z7C7008340"/>
    <s v="0169"/>
    <s v="NC"/>
    <s v=""/>
    <s v="00000031"/>
    <s v=""/>
    <s v="00023749"/>
    <s v="21/2/2022"/>
    <n v="17.73"/>
    <s v="VEN"/>
    <s v="YULIANGEL MUJICA"/>
    <s v="V27908665"/>
    <n v="-8.64"/>
    <n v="0"/>
    <n v="-8.64"/>
    <n v="0"/>
    <s v="-"/>
    <n v="0"/>
    <n v="0"/>
    <s v="-"/>
    <n v="0"/>
    <n v="0"/>
    <s v="-"/>
    <n v="0"/>
    <n v="0"/>
    <s v="-"/>
    <n v="0"/>
  </r>
  <r>
    <s v="317"/>
    <x v="20"/>
    <x v="0"/>
    <s v="002"/>
    <s v="Z1B8050365"/>
    <s v="1574"/>
    <s v="FC"/>
    <s v="00103201-00103249"/>
    <s v=""/>
    <s v=""/>
    <s v=""/>
    <s v=""/>
    <n v="0"/>
    <s v=""/>
    <s v="CAJA SIN ACTIVIDAD"/>
    <s v=""/>
    <n v="992.38"/>
    <n v="0"/>
    <n v="992.38"/>
    <n v="0"/>
    <s v="-"/>
    <n v="0"/>
    <n v="0"/>
    <s v="16"/>
    <n v="0"/>
    <n v="0"/>
    <s v="-"/>
    <n v="0"/>
    <n v="0"/>
    <s v="-"/>
    <n v="0"/>
  </r>
  <r>
    <s v="318"/>
    <x v="20"/>
    <x v="0"/>
    <s v="002"/>
    <s v="Z7C0004030"/>
    <s v="0358"/>
    <s v="FC"/>
    <s v="00006005-00006108"/>
    <s v=""/>
    <s v=""/>
    <s v=""/>
    <s v=""/>
    <n v="0"/>
    <s v=""/>
    <s v="VENTAS NO CONTRIBUYENTES"/>
    <s v=""/>
    <n v="2188.6923999999999"/>
    <n v="0"/>
    <n v="1867.79"/>
    <n v="0"/>
    <s v="-"/>
    <n v="0"/>
    <n v="276.64"/>
    <s v="16"/>
    <n v="44.2624"/>
    <n v="0"/>
    <s v="-"/>
    <n v="0"/>
    <n v="0"/>
    <s v="-"/>
    <n v="0"/>
  </r>
  <r>
    <s v="319"/>
    <x v="20"/>
    <x v="0"/>
    <s v="003"/>
    <s v="Z1B8051199"/>
    <s v="0242"/>
    <s v="FC"/>
    <s v="00023419-00023485"/>
    <s v=""/>
    <s v=""/>
    <s v=""/>
    <s v=""/>
    <n v="0"/>
    <s v=""/>
    <s v="VENTAS NO CONTRIBUYENTES"/>
    <s v=""/>
    <n v="3172.6433200000006"/>
    <n v="0"/>
    <n v="2444.7351000000003"/>
    <n v="0"/>
    <s v="-"/>
    <n v="0"/>
    <n v="627.50710000000026"/>
    <s v="16"/>
    <n v="100.40111999999998"/>
    <n v="0"/>
    <s v="-"/>
    <n v="0"/>
    <n v="0"/>
    <s v="-"/>
    <n v="0"/>
  </r>
  <r>
    <s v="320"/>
    <x v="20"/>
    <x v="0"/>
    <s v="003"/>
    <s v="Z1B8051199"/>
    <s v="0242"/>
    <s v="FC"/>
    <s v="00023486"/>
    <s v=""/>
    <s v=""/>
    <s v=""/>
    <s v=""/>
    <n v="0"/>
    <s v=""/>
    <s v="COORPORACION MYM"/>
    <s v="J500358865"/>
    <n v="41.8292"/>
    <n v="0"/>
    <n v="37.92"/>
    <n v="3.37"/>
    <s v="16"/>
    <n v="0.53920000000000001"/>
    <n v="0"/>
    <s v="-"/>
    <n v="0"/>
    <n v="0"/>
    <s v="-"/>
    <n v="0"/>
    <n v="0"/>
    <s v="-"/>
    <n v="0"/>
  </r>
  <r>
    <s v="321"/>
    <x v="20"/>
    <x v="0"/>
    <s v="003"/>
    <s v="Z1B8051199"/>
    <s v="0242"/>
    <s v="FC"/>
    <s v="00023487-00023522"/>
    <s v=""/>
    <s v=""/>
    <s v=""/>
    <s v=""/>
    <n v="0"/>
    <s v=""/>
    <s v="VENTAS NO CONTRIBUYENTES"/>
    <s v=""/>
    <n v="2019.0280100000004"/>
    <n v="0"/>
    <n v="1279.5937000000001"/>
    <n v="0"/>
    <s v="-"/>
    <n v="0"/>
    <n v="637.44335000000001"/>
    <s v="16"/>
    <n v="101.99096"/>
    <n v="0"/>
    <s v="-"/>
    <n v="0"/>
    <n v="0"/>
    <s v="-"/>
    <n v="0"/>
  </r>
  <r>
    <s v="322"/>
    <x v="20"/>
    <x v="1"/>
    <s v="003"/>
    <s v="Z1F0017848"/>
    <s v="0723-0723"/>
    <s v="FC"/>
    <s v="00040448-00040477"/>
    <s v=""/>
    <s v=""/>
    <s v=""/>
    <s v=""/>
    <n v="0"/>
    <s v=""/>
    <s v="VENTAS NO CONTRIBUYENTES"/>
    <s v=""/>
    <n v="649.58521199999984"/>
    <n v="0"/>
    <n v="501.29870000000011"/>
    <n v="0"/>
    <s v="-"/>
    <n v="0"/>
    <n v="127.83319999999999"/>
    <s v="16"/>
    <n v="20.453311999999997"/>
    <n v="0"/>
    <s v="-"/>
    <n v="0"/>
    <n v="0"/>
    <s v="-"/>
    <n v="0"/>
  </r>
  <r>
    <s v="323"/>
    <x v="20"/>
    <x v="3"/>
    <s v="003"/>
    <s v="Z1F0008965"/>
    <s v="1171-1171"/>
    <s v="FC"/>
    <s v="00153810-00153980"/>
    <s v=""/>
    <s v=""/>
    <s v=""/>
    <s v=""/>
    <n v="0"/>
    <s v=""/>
    <s v="VENTAS NO CONTRIBUYENTES"/>
    <s v=""/>
    <n v="2838.5505000000016"/>
    <n v="0"/>
    <n v="2599.567300000002"/>
    <n v="0"/>
    <s v="-"/>
    <n v="0"/>
    <n v="206.02"/>
    <s v="-"/>
    <n v="32.963200000000001"/>
    <n v="0"/>
    <s v="-"/>
    <n v="0"/>
    <n v="0"/>
    <s v="-"/>
    <n v="0"/>
  </r>
  <r>
    <s v="324"/>
    <x v="20"/>
    <x v="2"/>
    <s v="003"/>
    <s v="Z7C7008438"/>
    <s v="0169-0169"/>
    <s v="FC"/>
    <s v="0000000"/>
    <s v=""/>
    <s v=""/>
    <s v=""/>
    <s v=""/>
    <n v="0"/>
    <s v=""/>
    <s v="DIULEICA GOLDEN"/>
    <s v="V15315469"/>
    <n v="23.243724"/>
    <n v="0"/>
    <n v="2.1707000000000001"/>
    <n v="0"/>
    <s v="-"/>
    <n v="0"/>
    <n v="18.166399999999999"/>
    <s v="16"/>
    <n v="2.9066239999999999"/>
    <n v="0"/>
    <s v="-"/>
    <n v="0"/>
    <n v="0"/>
    <s v="-"/>
    <n v="0"/>
  </r>
  <r>
    <s v="325"/>
    <x v="20"/>
    <x v="2"/>
    <s v="003"/>
    <s v="Z7C7008438"/>
    <s v="0169-0169"/>
    <s v="FC"/>
    <s v="00022577-00022684"/>
    <s v=""/>
    <s v=""/>
    <s v=""/>
    <s v=""/>
    <n v="0"/>
    <s v=""/>
    <s v="VENTAS NO CONTRIBUYENTES"/>
    <s v=""/>
    <n v="2468.0289659999999"/>
    <n v="0"/>
    <n v="1898.6820000000002"/>
    <n v="0"/>
    <s v="-"/>
    <n v="0"/>
    <n v="490.81634999999994"/>
    <s v="16"/>
    <n v="78.530616000000023"/>
    <n v="0"/>
    <s v="-"/>
    <n v="0"/>
    <n v="0"/>
    <s v="-"/>
    <n v="0"/>
  </r>
  <r>
    <s v="326"/>
    <x v="20"/>
    <x v="2"/>
    <s v="003"/>
    <s v="Z7C7008438"/>
    <s v="0169-0169"/>
    <s v="FC"/>
    <s v="00022686-00022698"/>
    <s v=""/>
    <s v=""/>
    <s v=""/>
    <s v=""/>
    <n v="0"/>
    <s v=""/>
    <s v="VENTAS NO CONTRIBUYENTES"/>
    <s v=""/>
    <n v="363.90409999999997"/>
    <n v="0"/>
    <n v="212.00210000000004"/>
    <n v="0"/>
    <s v="-"/>
    <n v="0"/>
    <n v="130.94999999999999"/>
    <s v="-"/>
    <n v="20.952000000000002"/>
    <n v="0"/>
    <s v="-"/>
    <n v="0"/>
    <n v="0"/>
    <s v="-"/>
    <n v="0"/>
  </r>
  <r>
    <s v="327"/>
    <x v="20"/>
    <x v="0"/>
    <s v="004"/>
    <s v="Z1B8050937"/>
    <s v="0101"/>
    <s v="FC"/>
    <s v="00009509-00009592"/>
    <s v=""/>
    <s v=""/>
    <s v=""/>
    <s v=""/>
    <n v="0"/>
    <s v=""/>
    <s v="VENTAS NO CONTRIBUYENTES"/>
    <s v=""/>
    <n v="3589.9116639999997"/>
    <n v="0"/>
    <n v="2804.2637"/>
    <n v="0"/>
    <s v="-"/>
    <n v="0"/>
    <n v="677.2826"/>
    <s v="16"/>
    <n v="108.365364"/>
    <n v="0"/>
    <s v="-"/>
    <n v="0"/>
    <n v="0"/>
    <s v="-"/>
    <n v="0"/>
  </r>
  <r>
    <s v="328"/>
    <x v="20"/>
    <x v="1"/>
    <s v="004"/>
    <s v="Z1F0017963"/>
    <s v="0734-0734"/>
    <s v="FC"/>
    <s v="00030216-00030265"/>
    <s v=""/>
    <s v=""/>
    <s v=""/>
    <s v=""/>
    <n v="0"/>
    <s v=""/>
    <s v="VENTAS NO CONTRIBUYENTES"/>
    <s v=""/>
    <n v="1976.3985960000002"/>
    <n v="0"/>
    <n v="1385.1966499999999"/>
    <n v="0"/>
    <s v="-"/>
    <n v="0"/>
    <n v="509.65684999999996"/>
    <s v="16"/>
    <n v="81.545095999999987"/>
    <n v="0"/>
    <s v="-"/>
    <n v="0"/>
    <n v="0"/>
    <s v="-"/>
    <n v="0"/>
  </r>
  <r>
    <s v="329"/>
    <x v="20"/>
    <x v="0"/>
    <s v="005"/>
    <s v="Z1B8050363"/>
    <s v="0244"/>
    <s v="FC"/>
    <s v="00026322-00026356"/>
    <s v=""/>
    <s v=""/>
    <s v=""/>
    <s v=""/>
    <n v="0"/>
    <s v=""/>
    <s v="VENTAS NO CONTRIBUYENTES"/>
    <s v=""/>
    <n v="1750.7041999999999"/>
    <n v="0"/>
    <n v="1518.29475"/>
    <n v="0"/>
    <s v="-"/>
    <n v="0"/>
    <n v="200.35305"/>
    <s v="-"/>
    <n v="32.056400000000004"/>
    <n v="0"/>
    <s v="-"/>
    <n v="0"/>
    <n v="0"/>
    <s v="-"/>
    <n v="0"/>
  </r>
  <r>
    <s v="330"/>
    <x v="20"/>
    <x v="0"/>
    <s v="005"/>
    <s v="Z1B8050363"/>
    <s v="0244"/>
    <s v="FC"/>
    <s v="00026357"/>
    <s v=""/>
    <s v=""/>
    <s v=""/>
    <s v=""/>
    <n v="0"/>
    <s v=""/>
    <s v="ALIMENTOS COMARCA,C.A."/>
    <s v="J407069675"/>
    <n v="397.46850000000001"/>
    <n v="0"/>
    <n v="354.39920000000001"/>
    <n v="37.128700000000002"/>
    <s v="16"/>
    <n v="5.9405999999999999"/>
    <n v="0"/>
    <s v="-"/>
    <n v="0"/>
    <n v="0"/>
    <s v="-"/>
    <n v="0"/>
    <n v="0"/>
    <s v="-"/>
    <n v="0"/>
  </r>
  <r>
    <s v="331"/>
    <x v="20"/>
    <x v="0"/>
    <s v="005"/>
    <s v="Z1B8050363"/>
    <s v="0244"/>
    <s v="FC"/>
    <s v="00026358-00026359"/>
    <s v=""/>
    <s v=""/>
    <s v=""/>
    <s v=""/>
    <n v="0"/>
    <s v=""/>
    <s v="VENTAS NO CONTRIBUYENTES"/>
    <s v=""/>
    <n v="140.3724"/>
    <n v="0"/>
    <n v="56.441249999999982"/>
    <n v="0"/>
    <s v="-"/>
    <n v="0"/>
    <n v="72.35445"/>
    <s v="-"/>
    <n v="11.576700000000001"/>
    <n v="0"/>
    <s v="-"/>
    <n v="0"/>
    <n v="0"/>
    <s v="-"/>
    <n v="0"/>
  </r>
  <r>
    <s v="332"/>
    <x v="20"/>
    <x v="0"/>
    <s v="005"/>
    <s v="Z1B8050363"/>
    <s v="0244"/>
    <s v="FC"/>
    <s v="00026360"/>
    <s v=""/>
    <s v=""/>
    <s v=""/>
    <s v=""/>
    <n v="0"/>
    <s v=""/>
    <s v="ALIMENTOS  POLAR COMERCIAL.CA"/>
    <s v="J-00041312-6"/>
    <n v="104.6"/>
    <n v="0"/>
    <n v="104.6"/>
    <n v="0"/>
    <s v="-"/>
    <n v="0"/>
    <n v="0"/>
    <s v="-"/>
    <n v="0"/>
    <n v="0"/>
    <s v="-"/>
    <n v="0"/>
    <n v="0"/>
    <s v="-"/>
    <n v="0"/>
  </r>
  <r>
    <s v="333"/>
    <x v="20"/>
    <x v="0"/>
    <s v="005"/>
    <s v="Z1B8050363"/>
    <s v="0244"/>
    <s v="FC"/>
    <s v="00026361-00026367"/>
    <s v=""/>
    <s v=""/>
    <s v=""/>
    <s v=""/>
    <n v="0"/>
    <s v=""/>
    <s v="VENTAS NO CONTRIBUYENTES"/>
    <s v=""/>
    <n v="357.41674999999998"/>
    <n v="0"/>
    <n v="323.52744999999999"/>
    <n v="0"/>
    <s v="-"/>
    <n v="0"/>
    <n v="29.2149"/>
    <s v="-"/>
    <n v="4.6744000000000003"/>
    <n v="0"/>
    <s v="-"/>
    <n v="0"/>
    <n v="0"/>
    <s v="-"/>
    <n v="0"/>
  </r>
  <r>
    <s v="334"/>
    <x v="20"/>
    <x v="0"/>
    <s v="005"/>
    <s v="Z1B8050363"/>
    <s v="0244"/>
    <s v="FC"/>
    <s v="00026368"/>
    <s v=""/>
    <s v=""/>
    <s v=""/>
    <s v=""/>
    <n v="0"/>
    <s v=""/>
    <s v="TEQUEQUESO"/>
    <s v="J-41027502-2"/>
    <n v="223.26"/>
    <n v="0"/>
    <n v="223.26"/>
    <n v="0"/>
    <s v="-"/>
    <n v="0"/>
    <n v="0"/>
    <s v="-"/>
    <n v="0"/>
    <n v="0"/>
    <s v="-"/>
    <n v="0"/>
    <n v="0"/>
    <s v="-"/>
    <n v="0"/>
  </r>
  <r>
    <s v="335"/>
    <x v="20"/>
    <x v="0"/>
    <s v="005"/>
    <s v="Z1B8050363"/>
    <s v="0244"/>
    <s v="FC"/>
    <s v="00026369-00026429"/>
    <s v=""/>
    <s v=""/>
    <s v=""/>
    <s v=""/>
    <n v="0"/>
    <s v=""/>
    <s v="VENTAS NO CONTRIBUYENTES"/>
    <s v=""/>
    <n v="4570.9667040000004"/>
    <n v="0"/>
    <n v="3448.1419999999989"/>
    <n v="0"/>
    <s v="-"/>
    <n v="0"/>
    <n v="967.95230000000004"/>
    <s v="-"/>
    <n v="154.87240399999993"/>
    <n v="0"/>
    <s v="-"/>
    <n v="0"/>
    <n v="0"/>
    <s v="-"/>
    <n v="0"/>
  </r>
  <r>
    <s v="336"/>
    <x v="20"/>
    <x v="0"/>
    <s v="005"/>
    <s v="Z1B8050363"/>
    <s v="0244"/>
    <s v="NC"/>
    <s v=""/>
    <s v="00000071"/>
    <s v=""/>
    <s v="00026362"/>
    <s v="21/2/2022"/>
    <n v="11.96"/>
    <s v="VEN"/>
    <s v="NORA CARRILLO"/>
    <s v="V6461001"/>
    <n v="-6.42"/>
    <n v="0"/>
    <n v="-6.42"/>
    <n v="0"/>
    <s v="-"/>
    <n v="0"/>
    <n v="0"/>
    <s v="-"/>
    <n v="0"/>
    <n v="0"/>
    <s v="-"/>
    <n v="0"/>
    <n v="0"/>
    <s v="-"/>
    <n v="0"/>
  </r>
  <r>
    <s v="337"/>
    <x v="20"/>
    <x v="1"/>
    <s v="005"/>
    <s v="Z1F0017998"/>
    <s v="0725-0725"/>
    <s v="FC"/>
    <s v="00034901-00034969"/>
    <s v=""/>
    <s v=""/>
    <s v=""/>
    <s v=""/>
    <n v="0"/>
    <s v=""/>
    <s v="VENTAS NO CONTRIBUYENTES"/>
    <s v=""/>
    <n v="3891.1086800000007"/>
    <n v="0"/>
    <n v="2862.8136500000001"/>
    <n v="0"/>
    <s v="-"/>
    <n v="0"/>
    <n v="886.46125000000018"/>
    <s v="-"/>
    <n v="141.83378000000002"/>
    <n v="0"/>
    <s v="-"/>
    <n v="0"/>
    <n v="0"/>
    <s v="-"/>
    <n v="0"/>
  </r>
  <r>
    <s v="338"/>
    <x v="20"/>
    <x v="0"/>
    <s v="006"/>
    <s v="Z1B8044815"/>
    <s v="0138"/>
    <s v="FC"/>
    <s v="00011606"/>
    <s v=""/>
    <s v=""/>
    <s v=""/>
    <s v=""/>
    <n v="0"/>
    <s v=""/>
    <s v="DIEGO RAMIREZ"/>
    <s v="V33937246"/>
    <n v="14.9611"/>
    <n v="0"/>
    <n v="14.9611"/>
    <n v="0"/>
    <s v="-"/>
    <n v="0"/>
    <n v="0"/>
    <s v="-"/>
    <n v="0"/>
    <n v="0"/>
    <s v="-"/>
    <n v="0"/>
    <n v="0"/>
    <s v="-"/>
    <n v="0"/>
  </r>
  <r>
    <s v="339"/>
    <x v="20"/>
    <x v="0"/>
    <s v="006"/>
    <s v="Z1B8044815"/>
    <s v="0138"/>
    <s v="FC"/>
    <s v="00011607"/>
    <s v=""/>
    <s v=""/>
    <s v=""/>
    <s v=""/>
    <n v="0"/>
    <s v=""/>
    <s v="MOLISERVI GRUPOASESOR"/>
    <s v="J-40979172-6"/>
    <n v="181.63"/>
    <n v="0"/>
    <n v="181.63"/>
    <n v="0"/>
    <s v="-"/>
    <n v="0"/>
    <n v="0"/>
    <s v="-"/>
    <n v="0"/>
    <n v="0"/>
    <s v="-"/>
    <n v="0"/>
    <n v="0"/>
    <s v="-"/>
    <n v="0"/>
  </r>
  <r>
    <s v="340"/>
    <x v="20"/>
    <x v="0"/>
    <s v="006"/>
    <s v="Z1B8044815"/>
    <s v="0138"/>
    <s v="FC"/>
    <s v="00011608-00011627"/>
    <s v=""/>
    <s v=""/>
    <s v=""/>
    <s v=""/>
    <n v="0"/>
    <s v=""/>
    <s v="VENTAS NO CONTRIBUYENTES"/>
    <s v=""/>
    <n v="1078.2464980000002"/>
    <n v="0"/>
    <n v="777.23630000000003"/>
    <n v="0"/>
    <s v="-"/>
    <n v="0"/>
    <n v="259.49155000000002"/>
    <s v="-"/>
    <n v="41.518648000000006"/>
    <n v="0"/>
    <s v="-"/>
    <n v="0"/>
    <n v="0"/>
    <s v="-"/>
    <n v="0"/>
  </r>
  <r>
    <s v="341"/>
    <x v="20"/>
    <x v="0"/>
    <s v="006"/>
    <s v="Z1B8044815"/>
    <s v="0138"/>
    <s v="FC"/>
    <s v="00011628"/>
    <s v=""/>
    <s v=""/>
    <s v=""/>
    <s v=""/>
    <n v="0"/>
    <s v=""/>
    <s v="GRUPO CORPORATIVO MANUBER C.A"/>
    <s v="J-40982131-5"/>
    <n v="9.9566999999999997"/>
    <n v="0"/>
    <n v="9.9566999999999997"/>
    <n v="0"/>
    <s v="-"/>
    <n v="0"/>
    <n v="0"/>
    <s v="-"/>
    <n v="0"/>
    <n v="0"/>
    <s v="-"/>
    <n v="0"/>
    <n v="0"/>
    <s v="-"/>
    <n v="0"/>
  </r>
  <r>
    <s v="342"/>
    <x v="20"/>
    <x v="0"/>
    <s v="006"/>
    <s v="Z1B8044815"/>
    <s v="0138"/>
    <s v="FC"/>
    <s v="00011629-00011696"/>
    <s v=""/>
    <s v=""/>
    <s v=""/>
    <s v=""/>
    <n v="0"/>
    <s v=""/>
    <s v="VENTAS NO CONTRIBUYENTES"/>
    <s v=""/>
    <n v="4184.2815580000015"/>
    <n v="0"/>
    <n v="3146.8433500000015"/>
    <n v="0"/>
    <s v="-"/>
    <n v="0"/>
    <n v="894.3433"/>
    <s v="-"/>
    <n v="143.094908"/>
    <n v="0"/>
    <s v="-"/>
    <n v="0"/>
    <n v="0"/>
    <s v="-"/>
    <n v="0"/>
  </r>
  <r>
    <s v="343"/>
    <x v="20"/>
    <x v="0"/>
    <s v="006"/>
    <s v="Z1B8044815"/>
    <s v="0138"/>
    <s v="FC"/>
    <s v="00011697"/>
    <s v=""/>
    <s v=""/>
    <s v=""/>
    <s v=""/>
    <n v="0"/>
    <s v=""/>
    <s v="OH SI SALUD C.A"/>
    <s v="J41151440-3"/>
    <n v="167.714212"/>
    <n v="0"/>
    <n v="118.49170000000001"/>
    <n v="42.433199999999999"/>
    <s v="16"/>
    <n v="6.7893119999999998"/>
    <n v="0"/>
    <s v="-"/>
    <n v="0"/>
    <n v="0"/>
    <s v="-"/>
    <n v="0"/>
    <n v="0"/>
    <s v="-"/>
    <n v="0"/>
  </r>
  <r>
    <s v="344"/>
    <x v="20"/>
    <x v="0"/>
    <s v="006"/>
    <s v="Z1B8044815"/>
    <s v="0138"/>
    <s v="FC"/>
    <s v="00011698-00011711"/>
    <s v=""/>
    <s v=""/>
    <s v=""/>
    <s v=""/>
    <n v="0"/>
    <s v=""/>
    <s v="VENTAS NO CONTRIBUYENTES"/>
    <s v=""/>
    <n v="1007.4767859999998"/>
    <n v="0"/>
    <n v="748.74080000000004"/>
    <n v="0"/>
    <s v="-"/>
    <n v="0"/>
    <n v="223.04825"/>
    <s v="16"/>
    <n v="35.687736000000008"/>
    <n v="0"/>
    <s v="-"/>
    <n v="0"/>
    <n v="0"/>
    <s v="-"/>
    <n v="0"/>
  </r>
  <r>
    <s v="345"/>
    <x v="20"/>
    <x v="1"/>
    <s v="006"/>
    <s v="Z1F0017787"/>
    <s v="0698-0698"/>
    <s v="FC"/>
    <s v="00020037-00020106"/>
    <s v=""/>
    <s v=""/>
    <s v=""/>
    <s v=""/>
    <n v="0"/>
    <s v=""/>
    <s v="VENTAS NO CONTRIBUYENTES"/>
    <s v=""/>
    <n v="2283.8028380000005"/>
    <n v="0"/>
    <n v="1691.3162499999996"/>
    <n v="0"/>
    <s v="-"/>
    <n v="0"/>
    <n v="510.76430000000005"/>
    <s v="16"/>
    <n v="81.72228800000002"/>
    <n v="0"/>
    <s v="-"/>
    <n v="0"/>
    <n v="0"/>
    <s v="-"/>
    <n v="0"/>
  </r>
  <r>
    <s v="346"/>
    <x v="20"/>
    <x v="0"/>
    <s v="007"/>
    <s v="Z1B8050013"/>
    <s v="0173"/>
    <s v="FC"/>
    <s v="00013089-00013104"/>
    <s v=""/>
    <s v=""/>
    <s v=""/>
    <s v=""/>
    <n v="0"/>
    <s v=""/>
    <s v="VENTAS NO CONTRIBUYENTES"/>
    <s v=""/>
    <n v="316.16493000000003"/>
    <n v="0"/>
    <n v="242.68154999999999"/>
    <n v="0"/>
    <s v="-"/>
    <n v="0"/>
    <n v="63.347700000000003"/>
    <s v="-"/>
    <n v="10.135680000000001"/>
    <n v="0"/>
    <s v="-"/>
    <n v="0"/>
    <n v="0"/>
    <s v="-"/>
    <n v="0"/>
  </r>
  <r>
    <s v="347"/>
    <x v="20"/>
    <x v="0"/>
    <s v="007"/>
    <s v="Z1B8050013"/>
    <s v="0173"/>
    <s v="FC"/>
    <s v="00013105"/>
    <s v=""/>
    <s v=""/>
    <s v=""/>
    <s v=""/>
    <n v="0"/>
    <s v=""/>
    <s v="COMERCIALIZADORA LA ESPETADA C.A"/>
    <s v="J-50040717-3"/>
    <n v="105.47095"/>
    <n v="0"/>
    <n v="38.817349999999998"/>
    <n v="57.46"/>
    <s v="16"/>
    <n v="9.1936"/>
    <n v="0"/>
    <s v="-"/>
    <n v="0"/>
    <n v="0"/>
    <s v="-"/>
    <n v="0"/>
    <n v="0"/>
    <s v="-"/>
    <n v="0"/>
  </r>
  <r>
    <s v="348"/>
    <x v="20"/>
    <x v="0"/>
    <s v="007"/>
    <s v="Z1B8050013"/>
    <s v="0173"/>
    <s v="FC"/>
    <s v="00013106-00013202"/>
    <s v=""/>
    <s v=""/>
    <s v=""/>
    <s v=""/>
    <n v="0"/>
    <s v=""/>
    <s v="VENTAS NO CONTRIBUYENTES"/>
    <s v=""/>
    <n v="5988.7598660000003"/>
    <n v="0"/>
    <n v="4724.4170999999951"/>
    <n v="0"/>
    <s v="-"/>
    <n v="0"/>
    <n v="1089.9506500000002"/>
    <s v="-"/>
    <n v="174.39211600000004"/>
    <n v="0"/>
    <s v="-"/>
    <n v="0"/>
    <n v="0"/>
    <s v="-"/>
    <n v="0"/>
  </r>
  <r>
    <s v="349"/>
    <x v="20"/>
    <x v="1"/>
    <s v="008"/>
    <s v="Z1F0017970"/>
    <s v="0356-0356"/>
    <s v="FC"/>
    <s v="00004605-00004611"/>
    <s v=""/>
    <s v=""/>
    <s v=""/>
    <s v=""/>
    <n v="0"/>
    <s v=""/>
    <s v="VENTAS NO CONTRIBUYENTES"/>
    <s v=""/>
    <n v="107.6596"/>
    <n v="0"/>
    <n v="0"/>
    <n v="0"/>
    <s v="-"/>
    <n v="0"/>
    <n v="92.81"/>
    <s v="16"/>
    <n v="14.849599999999999"/>
    <n v="0"/>
    <s v="-"/>
    <n v="0"/>
    <n v="0"/>
    <s v="-"/>
    <n v="0"/>
  </r>
  <r>
    <s v="350"/>
    <x v="20"/>
    <x v="0"/>
    <s v="008"/>
    <s v="Z1B8050003"/>
    <s v="0107"/>
    <s v="FC"/>
    <s v="00007420-00007510"/>
    <s v=""/>
    <s v=""/>
    <s v=""/>
    <s v=""/>
    <n v="0"/>
    <s v=""/>
    <s v="VENTAS NO CONTRIBUYENTES"/>
    <s v=""/>
    <n v="4722.2318879999975"/>
    <n v="0"/>
    <n v="3629.5824999999991"/>
    <n v="0"/>
    <s v="-"/>
    <n v="0"/>
    <n v="941.93910000000017"/>
    <s v="16"/>
    <n v="150.71028799999999"/>
    <n v="0"/>
    <s v="-"/>
    <n v="0"/>
    <n v="0"/>
    <s v="-"/>
    <n v="0"/>
  </r>
  <r>
    <s v="351"/>
    <x v="20"/>
    <x v="0"/>
    <s v="008"/>
    <s v="Z1B8050003"/>
    <s v="0107"/>
    <s v="NC"/>
    <s v=""/>
    <s v="00000020"/>
    <s v=""/>
    <s v="00007446"/>
    <s v="21/2/2022"/>
    <n v="235.58"/>
    <s v="VEN"/>
    <s v="JONATHAN ANTOLINEZ"/>
    <s v="V25896775 "/>
    <n v="-26.2044"/>
    <n v="0"/>
    <n v="0"/>
    <n v="0"/>
    <s v="-"/>
    <n v="0"/>
    <n v="-22.59"/>
    <s v="16"/>
    <n v="-3.6143999999999998"/>
    <n v="0"/>
    <s v="-"/>
    <n v="0"/>
    <n v="0"/>
    <s v="-"/>
    <n v="0"/>
  </r>
  <r>
    <s v="352"/>
    <x v="20"/>
    <x v="0"/>
    <s v="009"/>
    <s v="Z1B8014458"/>
    <s v="0134"/>
    <s v="FC"/>
    <s v="00007259-00007313"/>
    <s v=""/>
    <s v=""/>
    <s v=""/>
    <s v=""/>
    <n v="0"/>
    <s v=""/>
    <s v="VENTAS NO CONTRIBUYENTES"/>
    <s v=""/>
    <n v="4057.0348880000006"/>
    <n v="0"/>
    <n v="2965.1141999999991"/>
    <n v="0"/>
    <s v="-"/>
    <n v="0"/>
    <n v="941.31089999999983"/>
    <s v="16"/>
    <n v="150.60978800000004"/>
    <n v="0"/>
    <s v="-"/>
    <n v="0"/>
    <n v="0"/>
    <s v="-"/>
    <n v="0"/>
  </r>
  <r>
    <s v="353"/>
    <x v="20"/>
    <x v="0"/>
    <s v="010"/>
    <s v="Z1F0000341"/>
    <s v="1622"/>
    <s v="FC"/>
    <s v="92941-00092974"/>
    <s v=""/>
    <s v=""/>
    <s v=""/>
    <s v=""/>
    <n v="0"/>
    <s v=""/>
    <s v="VENTAS NO CONTRIBUYENTES"/>
    <s v=""/>
    <n v="2885.1018100000001"/>
    <n v="0"/>
    <n v="2162.8932"/>
    <n v="0"/>
    <s v="-"/>
    <n v="0"/>
    <n v="622.59365000000014"/>
    <s v="16"/>
    <n v="99.614960000000011"/>
    <n v="0"/>
    <s v="-"/>
    <n v="0"/>
    <n v="0"/>
    <s v="-"/>
    <n v="0"/>
  </r>
  <r>
    <s v="354"/>
    <x v="20"/>
    <x v="0"/>
    <s v="011"/>
    <s v="Z1F0004616"/>
    <s v="1059-1059"/>
    <s v="FC"/>
    <s v="00145222-00145289"/>
    <s v=""/>
    <s v=""/>
    <s v=""/>
    <s v=""/>
    <n v="0"/>
    <s v=""/>
    <s v="VENTAS NO CONTRIBUYENTES"/>
    <s v=""/>
    <n v="958.13894999999968"/>
    <n v="0"/>
    <n v="848.1361499999997"/>
    <n v="0"/>
    <s v="-"/>
    <n v="0"/>
    <n v="94.83"/>
    <s v="-"/>
    <n v="15.172799999999999"/>
    <n v="0"/>
    <s v="-"/>
    <n v="0"/>
    <n v="0"/>
    <s v="-"/>
    <n v="0"/>
  </r>
  <r>
    <s v="355"/>
    <x v="20"/>
    <x v="0"/>
    <s v="012"/>
    <s v="Z1F0002472"/>
    <s v="0296"/>
    <s v="FC"/>
    <s v="00041129-00041144"/>
    <s v=""/>
    <s v=""/>
    <s v=""/>
    <s v=""/>
    <n v="0"/>
    <s v=""/>
    <s v="VENTAS NO CONTRIBUYENTES"/>
    <s v=""/>
    <n v="306.66230000000002"/>
    <n v="0"/>
    <n v="172.46264999999997"/>
    <n v="0"/>
    <s v="-"/>
    <n v="0"/>
    <n v="115.68935000000002"/>
    <s v="-"/>
    <n v="18.510300000000004"/>
    <n v="0"/>
    <s v="-"/>
    <n v="0"/>
    <n v="0"/>
    <s v="-"/>
    <n v="0"/>
  </r>
  <r>
    <s v="356"/>
    <x v="20"/>
    <x v="0"/>
    <s v="012"/>
    <s v="Z1F0002472"/>
    <s v="0296"/>
    <s v="FC"/>
    <s v="00041146-00041147"/>
    <s v=""/>
    <s v=""/>
    <s v=""/>
    <s v=""/>
    <n v="0"/>
    <s v=""/>
    <s v="VENTAS NO CONTRIBUYENTES"/>
    <s v=""/>
    <n v="54.805"/>
    <n v="0"/>
    <n v="29.575000000000003"/>
    <n v="0"/>
    <s v="-"/>
    <n v="0"/>
    <n v="21.75"/>
    <s v="-"/>
    <n v="3.48"/>
    <n v="0"/>
    <s v="-"/>
    <n v="0"/>
    <n v="0"/>
    <s v="-"/>
    <n v="0"/>
  </r>
  <r>
    <s v="357"/>
    <x v="20"/>
    <x v="0"/>
    <s v="012"/>
    <s v="Z1F0002472"/>
    <s v="0296"/>
    <s v="FC"/>
    <s v="00041148-00041150"/>
    <s v=""/>
    <s v=""/>
    <s v=""/>
    <s v=""/>
    <n v="0"/>
    <s v=""/>
    <s v="VENTAS NO CONTRIBUYENTES"/>
    <s v=""/>
    <n v="89.240250000000003"/>
    <n v="0"/>
    <n v="52.438400000000009"/>
    <n v="0"/>
    <s v="-"/>
    <n v="0"/>
    <n v="31.725749999999998"/>
    <s v="16"/>
    <n v="5.0761000000000003"/>
    <n v="0"/>
    <s v="-"/>
    <n v="0"/>
    <n v="0"/>
    <s v="-"/>
    <n v="0"/>
  </r>
  <r>
    <s v="358"/>
    <x v="20"/>
    <x v="0"/>
    <s v="012"/>
    <s v="Z1F0002472"/>
    <s v="0296"/>
    <s v="FC"/>
    <s v="00041151-00041164"/>
    <s v=""/>
    <s v=""/>
    <s v=""/>
    <s v=""/>
    <n v="0"/>
    <s v=""/>
    <s v="VENTAS NO CONTRIBUYENTES"/>
    <s v=""/>
    <n v="515.0870000000001"/>
    <n v="0"/>
    <n v="305.10554999999999"/>
    <n v="0"/>
    <s v="-"/>
    <n v="0"/>
    <n v="181.01845"/>
    <s v="16"/>
    <n v="28.963000000000001"/>
    <n v="0"/>
    <s v="-"/>
    <n v="0"/>
    <n v="0"/>
    <s v="-"/>
    <n v="0"/>
  </r>
  <r>
    <s v="359"/>
    <x v="20"/>
    <x v="0"/>
    <s v="013"/>
    <s v="Z1B8050578"/>
    <s v="1969-1969"/>
    <s v="FC"/>
    <s v="00174693-00174763"/>
    <s v=""/>
    <s v=""/>
    <s v=""/>
    <s v=""/>
    <n v="0"/>
    <s v=""/>
    <s v="VENTAS NO CONTRIBUYENTES"/>
    <s v=""/>
    <n v="1264.5595500000004"/>
    <n v="0"/>
    <n v="1067.3749999999998"/>
    <n v="0"/>
    <s v="-"/>
    <n v="0"/>
    <n v="169.98664999999997"/>
    <s v="16"/>
    <n v="27.197900000000001"/>
    <n v="0"/>
    <s v="-"/>
    <n v="0"/>
    <n v="0"/>
    <s v="-"/>
    <n v="0"/>
  </r>
  <r>
    <s v="360"/>
    <x v="20"/>
    <x v="0"/>
    <s v="013"/>
    <s v="Z1F0000338"/>
    <s v="1813-1813"/>
    <s v="FC"/>
    <s v="82675000-82758000"/>
    <s v=""/>
    <s v=""/>
    <s v=""/>
    <s v=""/>
    <n v="0"/>
    <s v=""/>
    <s v="VENTAS NO CONTRIBUYENTES"/>
    <s v=""/>
    <n v="1554.1020980000005"/>
    <n v="0"/>
    <n v="1154.6847500000001"/>
    <n v="0"/>
    <s v="-"/>
    <n v="0"/>
    <n v="344.32530000000003"/>
    <s v="-"/>
    <n v="55.092047999999977"/>
    <n v="0"/>
    <s v="-"/>
    <n v="0"/>
    <n v="0"/>
    <s v="-"/>
    <n v="0"/>
  </r>
  <r>
    <s v="361"/>
    <x v="20"/>
    <x v="0"/>
    <s v="015"/>
    <s v="Z1B8050356"/>
    <s v="1979"/>
    <s v="FC"/>
    <s v="00099633"/>
    <s v=""/>
    <s v=""/>
    <s v=""/>
    <s v=""/>
    <n v="0"/>
    <s v=""/>
    <s v="LEONARDO PEREZ"/>
    <s v="V6456837"/>
    <n v="2.13"/>
    <n v="0"/>
    <n v="2.13"/>
    <n v="0"/>
    <s v="-"/>
    <n v="0"/>
    <n v="0"/>
    <s v="-"/>
    <n v="0"/>
    <n v="0"/>
    <s v="-"/>
    <n v="0"/>
    <n v="0"/>
    <s v="-"/>
    <n v="0"/>
  </r>
  <r>
    <s v="362"/>
    <x v="20"/>
    <x v="0"/>
    <s v="015"/>
    <s v="Z1B8050356"/>
    <s v="1979"/>
    <s v="FC"/>
    <s v="00099634"/>
    <s v=""/>
    <s v=""/>
    <s v=""/>
    <s v=""/>
    <n v="0"/>
    <s v=""/>
    <s v="SERVICIOS FUNERARIOS CHACON C.A."/>
    <s v="J-40632250-4"/>
    <n v="82.93"/>
    <n v="0"/>
    <n v="82.93"/>
    <n v="0"/>
    <s v="-"/>
    <n v="0"/>
    <n v="0"/>
    <s v="-"/>
    <n v="0"/>
    <n v="0"/>
    <s v="-"/>
    <n v="0"/>
    <n v="0"/>
    <s v="-"/>
    <n v="0"/>
  </r>
  <r>
    <s v="363"/>
    <x v="20"/>
    <x v="0"/>
    <s v="015"/>
    <s v="Z1B8050356"/>
    <s v="1979"/>
    <s v="FC"/>
    <s v="00099635-00099668"/>
    <s v=""/>
    <s v=""/>
    <s v=""/>
    <s v=""/>
    <n v="0"/>
    <s v=""/>
    <s v="VENTAS NO CONTRIBUYENTES"/>
    <s v=""/>
    <n v="1327.4453040000003"/>
    <n v="0"/>
    <n v="1022.1798000000002"/>
    <n v="0"/>
    <s v="-"/>
    <n v="0"/>
    <n v="263.15989999999999"/>
    <s v="-"/>
    <n v="42.105603999999992"/>
    <n v="0"/>
    <s v="-"/>
    <n v="0"/>
    <n v="0"/>
    <s v="-"/>
    <n v="0"/>
  </r>
  <r>
    <s v="364"/>
    <x v="21"/>
    <x v="0"/>
    <s v="001"/>
    <s v="Z1F0000700"/>
    <s v="1824"/>
    <s v="FC"/>
    <s v="00151812-00151823"/>
    <s v=""/>
    <s v=""/>
    <s v=""/>
    <s v=""/>
    <n v="0"/>
    <s v=""/>
    <s v="VENTAS NO CONTRIBUYENTES"/>
    <s v=""/>
    <n v="332.82555000000008"/>
    <n v="0"/>
    <n v="258.43475000000007"/>
    <n v="0"/>
    <s v="-"/>
    <n v="0"/>
    <n v="64.13"/>
    <s v="-"/>
    <n v="10.2608"/>
    <n v="0"/>
    <s v="-"/>
    <n v="0"/>
    <n v="0"/>
    <s v="-"/>
    <n v="0"/>
  </r>
  <r>
    <s v="365"/>
    <x v="21"/>
    <x v="0"/>
    <s v="001"/>
    <s v="Z1F0000700"/>
    <s v="1824"/>
    <s v="FC"/>
    <s v="00151824"/>
    <s v=""/>
    <s v=""/>
    <s v=""/>
    <s v=""/>
    <n v="0"/>
    <s v=""/>
    <s v="TURISMO DOÑA CARMEN"/>
    <s v="J30014727-4"/>
    <n v="397.64319999999998"/>
    <n v="0"/>
    <n v="128.49999999999997"/>
    <n v="232.02"/>
    <s v="16"/>
    <n v="37.123199999999997"/>
    <n v="0"/>
    <s v="-"/>
    <n v="0"/>
    <n v="0"/>
    <s v="-"/>
    <n v="0"/>
    <n v="0"/>
    <s v="-"/>
    <n v="0"/>
  </r>
  <r>
    <s v="366"/>
    <x v="21"/>
    <x v="0"/>
    <s v="001"/>
    <s v="Z1F0000700"/>
    <s v="1824"/>
    <s v="FC"/>
    <s v="00151825-00151912"/>
    <s v=""/>
    <s v=""/>
    <s v=""/>
    <s v=""/>
    <n v="0"/>
    <s v=""/>
    <s v="VENTAS NO CONTRIBUYENTES"/>
    <s v=""/>
    <n v="4329.7293440000003"/>
    <n v="0"/>
    <n v="3316.8695000000007"/>
    <n v="0"/>
    <s v="-"/>
    <n v="0"/>
    <n v="873.15509999999983"/>
    <s v="16"/>
    <n v="139.70474399999998"/>
    <n v="0"/>
    <s v="-"/>
    <n v="0"/>
    <n v="0"/>
    <s v="-"/>
    <n v="0"/>
  </r>
  <r>
    <s v="367"/>
    <x v="21"/>
    <x v="2"/>
    <s v="001"/>
    <s v="Z7C7008321"/>
    <s v="0170-0170"/>
    <s v="FC"/>
    <s v="00020374-00020463"/>
    <s v=""/>
    <s v=""/>
    <s v=""/>
    <s v=""/>
    <n v="0"/>
    <s v=""/>
    <s v="VENTAS NO CONTRIBUYENTES"/>
    <s v=""/>
    <n v="1878.1094560000001"/>
    <n v="0"/>
    <n v="1499.3690499999998"/>
    <n v="0"/>
    <s v="-"/>
    <n v="0"/>
    <n v="326.50035000000003"/>
    <s v="16"/>
    <n v="52.240055999999989"/>
    <n v="0"/>
    <s v="-"/>
    <n v="0"/>
    <n v="0"/>
    <s v="-"/>
    <n v="0"/>
  </r>
  <r>
    <s v="368"/>
    <x v="21"/>
    <x v="2"/>
    <s v="001"/>
    <s v="Z7C7008321"/>
    <s v="0170"/>
    <s v="FC"/>
    <s v="00020464"/>
    <s v=""/>
    <s v=""/>
    <s v=""/>
    <s v=""/>
    <n v="0"/>
    <s v=""/>
    <s v="CONSULTORES BASTIDAS Y ASOCIADOS"/>
    <s v="J410007745"/>
    <n v="40.9114"/>
    <n v="0"/>
    <n v="31.666200000000003"/>
    <n v="7.97"/>
    <s v="16"/>
    <n v="1.2751999999999999"/>
    <n v="0"/>
    <s v="-"/>
    <n v="0"/>
    <n v="0"/>
    <s v="-"/>
    <n v="0"/>
    <n v="0"/>
    <s v="-"/>
    <n v="0"/>
  </r>
  <r>
    <s v="369"/>
    <x v="21"/>
    <x v="2"/>
    <s v="001"/>
    <s v="Z7C7008321"/>
    <s v="0170-0170"/>
    <s v="FC"/>
    <s v="00020465-00020482"/>
    <s v=""/>
    <s v=""/>
    <s v=""/>
    <s v=""/>
    <n v="0"/>
    <s v=""/>
    <s v="VENTAS NO CONTRIBUYENTES"/>
    <s v=""/>
    <n v="594.25004999999987"/>
    <n v="0"/>
    <n v="477.04365000000001"/>
    <n v="0"/>
    <s v="-"/>
    <n v="0"/>
    <n v="101.04"/>
    <s v="-"/>
    <n v="16.166399999999999"/>
    <n v="0"/>
    <s v="-"/>
    <n v="0"/>
    <n v="0"/>
    <s v="-"/>
    <n v="0"/>
  </r>
  <r>
    <s v="370"/>
    <x v="21"/>
    <x v="1"/>
    <s v="001"/>
    <s v="Z1F0017854"/>
    <s v="0740-0740"/>
    <s v="FC"/>
    <s v="00047262-00047299"/>
    <s v=""/>
    <s v=""/>
    <s v=""/>
    <s v=""/>
    <n v="0"/>
    <s v=""/>
    <s v="VENTAS NO CONTRIBUYENTES"/>
    <s v=""/>
    <n v="1341.7720740000004"/>
    <n v="0"/>
    <n v="964.71825000000035"/>
    <n v="0"/>
    <s v="-"/>
    <n v="0"/>
    <n v="325.04639999999995"/>
    <s v="-"/>
    <n v="52.007424"/>
    <n v="0"/>
    <s v="-"/>
    <n v="0"/>
    <n v="0"/>
    <s v="-"/>
    <n v="0"/>
  </r>
  <r>
    <s v="371"/>
    <x v="21"/>
    <x v="1"/>
    <s v="001"/>
    <s v="Z1F0017854"/>
    <s v="0740"/>
    <s v="FC"/>
    <s v="00047300"/>
    <s v=""/>
    <s v=""/>
    <s v=""/>
    <s v=""/>
    <n v="0"/>
    <s v=""/>
    <s v="FRANCISCO DORTA A SUCESORES"/>
    <s v="J000752583"/>
    <n v="98.367999999999995"/>
    <n v="0"/>
    <n v="42.92"/>
    <n v="47.8"/>
    <s v="16"/>
    <n v="7.6479999999999997"/>
    <n v="0"/>
    <s v="-"/>
    <n v="0"/>
    <n v="0"/>
    <s v="-"/>
    <n v="0"/>
    <n v="0"/>
    <s v="-"/>
    <n v="0"/>
  </r>
  <r>
    <s v="372"/>
    <x v="21"/>
    <x v="1"/>
    <s v="001"/>
    <s v="Z1F0017854"/>
    <s v="0740-0740"/>
    <s v="FC"/>
    <s v="00047301-00047317"/>
    <s v=""/>
    <s v=""/>
    <s v=""/>
    <s v=""/>
    <n v="0"/>
    <s v=""/>
    <s v="VENTAS NO CONTRIBUYENTES"/>
    <s v=""/>
    <n v="481.35703000000001"/>
    <n v="0"/>
    <n v="365.99009999999993"/>
    <n v="0"/>
    <s v="-"/>
    <n v="0"/>
    <n v="99.454250000000002"/>
    <s v="16"/>
    <n v="15.912679999999998"/>
    <n v="0"/>
    <s v="-"/>
    <n v="0"/>
    <n v="0"/>
    <s v="-"/>
    <n v="0"/>
  </r>
  <r>
    <s v="373"/>
    <x v="21"/>
    <x v="1"/>
    <s v="002"/>
    <s v="Z1F0017966"/>
    <s v="0735-0735"/>
    <s v="FC"/>
    <s v="00030949-00031013"/>
    <s v=""/>
    <s v=""/>
    <s v=""/>
    <s v=""/>
    <n v="0"/>
    <s v=""/>
    <s v="VENTAS NO CONTRIBUYENTES"/>
    <s v=""/>
    <n v="2947.5998259999997"/>
    <n v="0"/>
    <n v="1952.5729000000006"/>
    <n v="0"/>
    <s v="-"/>
    <n v="0"/>
    <n v="857.78184999999985"/>
    <s v="16"/>
    <n v="137.24507599999993"/>
    <n v="0"/>
    <s v="-"/>
    <n v="0"/>
    <n v="0"/>
    <s v="-"/>
    <n v="0"/>
  </r>
  <r>
    <s v="374"/>
    <x v="21"/>
    <x v="1"/>
    <s v="002"/>
    <s v="Z1F0017966"/>
    <s v="0735"/>
    <s v="NC"/>
    <s v=""/>
    <s v="00000167"/>
    <s v=""/>
    <s v="00030959"/>
    <s v="22-02-2022"/>
    <n v="119.84"/>
    <s v="VEN"/>
    <s v="OSCAR RODRIGUEZ"/>
    <s v="V5454491"/>
    <n v="-119.84455"/>
    <n v="0"/>
    <n v="0"/>
    <n v="0"/>
    <s v="-"/>
    <n v="0"/>
    <n v="-103.31425"/>
    <s v="16"/>
    <n v="-16.5303"/>
    <n v="0"/>
    <s v="-"/>
    <n v="0"/>
    <n v="0"/>
    <s v="-"/>
    <n v="0"/>
  </r>
  <r>
    <s v="375"/>
    <x v="21"/>
    <x v="1"/>
    <s v="002"/>
    <s v="Z1F0017966"/>
    <s v="0735"/>
    <s v="NC"/>
    <s v=""/>
    <s v="00000168"/>
    <s v=""/>
    <s v="00031003"/>
    <s v="22-02-2022"/>
    <n v="220.98"/>
    <s v="VEN"/>
    <s v="LUIS ALBERTO"/>
    <s v="V3473030"/>
    <n v="-26.85"/>
    <n v="0"/>
    <n v="-26.85"/>
    <n v="0"/>
    <s v="-"/>
    <n v="0"/>
    <n v="0"/>
    <s v="-"/>
    <n v="0"/>
    <n v="0"/>
    <s v="-"/>
    <n v="0"/>
    <n v="0"/>
    <s v="-"/>
    <n v="0"/>
  </r>
  <r>
    <s v="376"/>
    <x v="21"/>
    <x v="3"/>
    <s v="002"/>
    <s v="Z1F0008858"/>
    <s v="1189-1189"/>
    <s v="FC"/>
    <s v="00161555-00161591"/>
    <s v=""/>
    <s v=""/>
    <s v=""/>
    <s v=""/>
    <n v="0"/>
    <s v=""/>
    <s v="VENTAS NO CONTRIBUYENTES"/>
    <s v=""/>
    <n v="678.79909999999995"/>
    <n v="0"/>
    <n v="655.53470000000004"/>
    <n v="0"/>
    <s v="-"/>
    <n v="0"/>
    <n v="20.055500000000002"/>
    <s v="-"/>
    <n v="3.2088999999999999"/>
    <n v="0"/>
    <s v="-"/>
    <n v="0"/>
    <n v="0"/>
    <s v="-"/>
    <n v="0"/>
  </r>
  <r>
    <s v="377"/>
    <x v="21"/>
    <x v="3"/>
    <s v="002"/>
    <s v="Z1F0008858"/>
    <s v="1189"/>
    <s v="FC"/>
    <s v="00161592"/>
    <s v=""/>
    <s v=""/>
    <s v=""/>
    <s v=""/>
    <n v="0"/>
    <s v=""/>
    <s v="SANAMED"/>
    <s v="J40466217-0 "/>
    <n v="45.329050000000002"/>
    <n v="0"/>
    <n v="41.373450000000005"/>
    <n v="3.41"/>
    <s v="16"/>
    <n v="0.54559999999999997"/>
    <n v="0"/>
    <s v="-"/>
    <n v="0"/>
    <n v="0"/>
    <s v="-"/>
    <n v="0"/>
    <n v="0"/>
    <s v="-"/>
    <n v="0"/>
  </r>
  <r>
    <s v="378"/>
    <x v="21"/>
    <x v="3"/>
    <s v="002"/>
    <s v="Z1F0008858"/>
    <s v="1189-1189"/>
    <s v="FC"/>
    <s v="00161593-00161702"/>
    <s v=""/>
    <s v=""/>
    <s v=""/>
    <s v=""/>
    <n v="0"/>
    <s v=""/>
    <s v="VENTAS NO CONTRIBUYENTES"/>
    <s v=""/>
    <n v="1722.9141499999998"/>
    <n v="0"/>
    <n v="1585.99935"/>
    <n v="0"/>
    <s v="-"/>
    <n v="0"/>
    <n v="118.03"/>
    <s v="-"/>
    <n v="18.884799999999998"/>
    <n v="0"/>
    <s v="-"/>
    <n v="0"/>
    <n v="0"/>
    <s v="-"/>
    <n v="0"/>
  </r>
  <r>
    <s v="379"/>
    <x v="21"/>
    <x v="3"/>
    <s v="002"/>
    <s v="Z1F0008858"/>
    <s v="1189"/>
    <s v="FC"/>
    <s v="00161703"/>
    <s v=""/>
    <s v=""/>
    <s v=""/>
    <s v=""/>
    <n v="0"/>
    <s v=""/>
    <s v="ABDUL SHAHOUT"/>
    <s v="V245246079 "/>
    <n v="5.98"/>
    <n v="0"/>
    <n v="5.98"/>
    <n v="0"/>
    <s v="-"/>
    <n v="0"/>
    <n v="0"/>
    <s v="-"/>
    <n v="0"/>
    <n v="0"/>
    <s v="-"/>
    <n v="0"/>
    <n v="0"/>
    <s v="-"/>
    <n v="0"/>
  </r>
  <r>
    <s v="380"/>
    <x v="21"/>
    <x v="3"/>
    <s v="002"/>
    <s v="Z1F0008858"/>
    <s v="1189"/>
    <s v="FC"/>
    <s v="00161704"/>
    <s v=""/>
    <s v=""/>
    <s v=""/>
    <s v=""/>
    <n v="0"/>
    <s v=""/>
    <s v="ABDUL SHAHOUT"/>
    <s v="V245246079 "/>
    <n v="16.96255"/>
    <n v="0"/>
    <n v="16.96255"/>
    <n v="0"/>
    <s v="-"/>
    <n v="0"/>
    <n v="0"/>
    <s v="-"/>
    <n v="0"/>
    <n v="0"/>
    <s v="-"/>
    <n v="0"/>
    <n v="0"/>
    <s v="-"/>
    <n v="0"/>
  </r>
  <r>
    <s v="381"/>
    <x v="21"/>
    <x v="3"/>
    <s v="002"/>
    <s v="Z1F0008858"/>
    <s v="1189-1189"/>
    <s v="FC"/>
    <s v="00161705-00161723"/>
    <s v=""/>
    <s v=""/>
    <s v=""/>
    <s v=""/>
    <n v="0"/>
    <s v=""/>
    <s v="VENTAS NO CONTRIBUYENTES"/>
    <s v=""/>
    <n v="333.89499999999998"/>
    <n v="0"/>
    <n v="273.13350000000003"/>
    <n v="0"/>
    <s v="-"/>
    <n v="0"/>
    <n v="52.380599999999994"/>
    <s v="-"/>
    <n v="8.3809000000000005"/>
    <n v="0"/>
    <s v="-"/>
    <n v="0"/>
    <n v="0"/>
    <s v="-"/>
    <n v="0"/>
  </r>
  <r>
    <s v="382"/>
    <x v="21"/>
    <x v="2"/>
    <s v="002"/>
    <s v="Z7C7008340"/>
    <s v="0170-0170"/>
    <s v="FC"/>
    <s v="00023751-00023858"/>
    <s v=""/>
    <s v=""/>
    <s v=""/>
    <s v=""/>
    <n v="0"/>
    <s v=""/>
    <s v="VENTAS NO CONTRIBUYENTES"/>
    <s v=""/>
    <n v="2284.3941700000005"/>
    <n v="0"/>
    <n v="1823.8650000000002"/>
    <n v="0"/>
    <s v="-"/>
    <n v="0"/>
    <n v="397.00795000000011"/>
    <s v="-"/>
    <n v="63.521219999999992"/>
    <n v="0"/>
    <s v="-"/>
    <n v="0"/>
    <n v="0"/>
    <s v="-"/>
    <n v="0"/>
  </r>
  <r>
    <s v="383"/>
    <x v="21"/>
    <x v="0"/>
    <s v="002"/>
    <s v="Z1B8050365"/>
    <s v="1575"/>
    <s v="FC"/>
    <s v="00103250-00103307"/>
    <s v=""/>
    <s v=""/>
    <s v=""/>
    <s v=""/>
    <n v="0"/>
    <s v=""/>
    <s v="CAJA SIN ACTIVIDAD"/>
    <s v=""/>
    <n v="1676.3632"/>
    <n v="0"/>
    <n v="1671.7"/>
    <n v="0"/>
    <s v="-"/>
    <n v="0"/>
    <n v="4.0199999999999996"/>
    <s v="16"/>
    <n v="0.64319999999999999"/>
    <n v="0"/>
    <s v="-"/>
    <n v="0"/>
    <n v="0"/>
    <s v="-"/>
    <n v="0"/>
  </r>
  <r>
    <s v="384"/>
    <x v="21"/>
    <x v="0"/>
    <s v="002"/>
    <s v="Z7C0004030"/>
    <s v="0359"/>
    <s v="FC"/>
    <s v="00006109-00006208"/>
    <s v=""/>
    <s v=""/>
    <s v=""/>
    <s v=""/>
    <n v="0"/>
    <s v=""/>
    <s v="VENTAS NO CONTRIBUYENTES"/>
    <s v=""/>
    <n v="2261.2264"/>
    <n v="0"/>
    <n v="2087.7600000000002"/>
    <n v="0"/>
    <s v="-"/>
    <n v="0"/>
    <n v="149.54"/>
    <s v="16"/>
    <n v="23.926400000000001"/>
    <n v="0"/>
    <s v="-"/>
    <n v="0"/>
    <n v="0"/>
    <s v="-"/>
    <n v="0"/>
  </r>
  <r>
    <s v="385"/>
    <x v="21"/>
    <x v="0"/>
    <s v="003"/>
    <s v="Z1B8051199"/>
    <s v="0243"/>
    <s v="FC"/>
    <s v="00023523-00023589"/>
    <s v=""/>
    <s v=""/>
    <s v=""/>
    <s v=""/>
    <n v="0"/>
    <s v=""/>
    <s v="VENTAS NO CONTRIBUYENTES"/>
    <s v=""/>
    <n v="3421.3014459999981"/>
    <n v="0"/>
    <n v="2461.7142999999992"/>
    <n v="0"/>
    <s v="-"/>
    <n v="0"/>
    <n v="827.23035000000016"/>
    <s v="16"/>
    <n v="132.35679600000003"/>
    <n v="0"/>
    <s v="-"/>
    <n v="0"/>
    <n v="0"/>
    <s v="-"/>
    <n v="0"/>
  </r>
  <r>
    <s v="386"/>
    <x v="21"/>
    <x v="1"/>
    <s v="003"/>
    <s v="Z1F0017848"/>
    <s v="0724-0724"/>
    <s v="FC"/>
    <s v="00040478-00040484"/>
    <s v=""/>
    <s v=""/>
    <s v=""/>
    <s v=""/>
    <n v="0"/>
    <s v=""/>
    <s v="VENTAS NO CONTRIBUYENTES"/>
    <s v=""/>
    <n v="92.484800000000007"/>
    <n v="0"/>
    <n v="30.97"/>
    <n v="0"/>
    <s v="-"/>
    <n v="0"/>
    <n v="53.03"/>
    <s v="16"/>
    <n v="8.4847999999999999"/>
    <n v="0"/>
    <s v="-"/>
    <n v="0"/>
    <n v="0"/>
    <s v="-"/>
    <n v="0"/>
  </r>
  <r>
    <s v="387"/>
    <x v="21"/>
    <x v="1"/>
    <s v="003"/>
    <s v="Z1F0017848"/>
    <s v="0724"/>
    <s v="FC"/>
    <s v="00040485"/>
    <s v=""/>
    <s v=""/>
    <s v=""/>
    <s v=""/>
    <n v="0"/>
    <s v=""/>
    <s v="CORPORACION LENOTRE"/>
    <s v="J317391004"/>
    <n v="36.990499999999997"/>
    <n v="0"/>
    <n v="36.990499999999997"/>
    <n v="0"/>
    <s v="-"/>
    <n v="0"/>
    <n v="0"/>
    <s v="-"/>
    <n v="0"/>
    <n v="0"/>
    <s v="-"/>
    <n v="0"/>
    <n v="0"/>
    <s v="-"/>
    <n v="0"/>
  </r>
  <r>
    <s v="388"/>
    <x v="21"/>
    <x v="1"/>
    <s v="003"/>
    <s v="Z1F0017848"/>
    <s v="0724-0724"/>
    <s v="FC"/>
    <s v="00040486-00040539"/>
    <s v=""/>
    <s v=""/>
    <s v=""/>
    <s v=""/>
    <n v="0"/>
    <s v=""/>
    <s v="VENTAS NO CONTRIBUYENTES"/>
    <s v=""/>
    <n v="2090.521068"/>
    <n v="0"/>
    <n v="1413.9049"/>
    <n v="0"/>
    <s v="-"/>
    <n v="0"/>
    <n v="583.28980000000013"/>
    <s v="16"/>
    <n v="93.326367999999988"/>
    <n v="0"/>
    <s v="-"/>
    <n v="0"/>
    <n v="0"/>
    <s v="-"/>
    <n v="0"/>
  </r>
  <r>
    <s v="389"/>
    <x v="21"/>
    <x v="3"/>
    <s v="003"/>
    <s v="Z1F0008965"/>
    <s v="1172-1172"/>
    <s v="FC"/>
    <s v="00153981-00154019"/>
    <s v=""/>
    <s v=""/>
    <s v=""/>
    <s v=""/>
    <n v="0"/>
    <s v=""/>
    <s v="VENTAS NO CONTRIBUYENTES"/>
    <s v=""/>
    <n v="620.47059999999988"/>
    <n v="0"/>
    <n v="574.25619999999981"/>
    <n v="0"/>
    <s v="-"/>
    <n v="0"/>
    <n v="39.839999999999996"/>
    <s v="-"/>
    <n v="6.3743999999999996"/>
    <n v="0"/>
    <s v="-"/>
    <n v="0"/>
    <n v="0"/>
    <s v="-"/>
    <n v="0"/>
  </r>
  <r>
    <s v="390"/>
    <x v="21"/>
    <x v="3"/>
    <s v="003"/>
    <s v="Z1F0008965"/>
    <s v="1172"/>
    <s v="FC"/>
    <s v="00154020"/>
    <s v=""/>
    <s v=""/>
    <s v=""/>
    <s v=""/>
    <n v="0"/>
    <s v=""/>
    <s v="PORTUHAMBURGUER"/>
    <s v="J405245379"/>
    <n v="56.0336"/>
    <n v="0"/>
    <n v="42.16"/>
    <n v="11.96"/>
    <s v="16"/>
    <n v="1.9136"/>
    <n v="0"/>
    <s v="-"/>
    <n v="0"/>
    <n v="0"/>
    <s v="-"/>
    <n v="0"/>
    <n v="0"/>
    <s v="-"/>
    <n v="0"/>
  </r>
  <r>
    <s v="391"/>
    <x v="21"/>
    <x v="3"/>
    <s v="003"/>
    <s v="Z1F0008965"/>
    <s v="1172-1172"/>
    <s v="FC"/>
    <s v="00154021-00154133"/>
    <s v=""/>
    <s v=""/>
    <s v=""/>
    <s v=""/>
    <n v="0"/>
    <s v=""/>
    <s v="VENTAS NO CONTRIBUYENTES"/>
    <s v=""/>
    <n v="1419.7594999999999"/>
    <n v="0"/>
    <n v="1233.1688999999999"/>
    <n v="0"/>
    <s v="-"/>
    <n v="0"/>
    <n v="160.85390000000001"/>
    <s v="-"/>
    <n v="25.736699999999999"/>
    <n v="0"/>
    <s v="-"/>
    <n v="0"/>
    <n v="0"/>
    <s v="-"/>
    <n v="0"/>
  </r>
  <r>
    <s v="392"/>
    <x v="21"/>
    <x v="2"/>
    <s v="003"/>
    <s v="Z7C7008438"/>
    <s v="0170-0170"/>
    <s v="FC"/>
    <s v="00022699-00022912"/>
    <s v=""/>
    <s v=""/>
    <s v=""/>
    <s v=""/>
    <n v="0"/>
    <s v=""/>
    <s v="VENTAS NO CONTRIBUYENTES"/>
    <s v=""/>
    <n v="4692.452519999998"/>
    <n v="0"/>
    <n v="3700.5997500000021"/>
    <n v="0"/>
    <s v="-"/>
    <n v="0"/>
    <n v="855.04544999999962"/>
    <s v="-"/>
    <n v="136.80732000000003"/>
    <n v="0"/>
    <s v="-"/>
    <n v="0"/>
    <n v="0"/>
    <s v="-"/>
    <n v="0"/>
  </r>
  <r>
    <s v="393"/>
    <x v="21"/>
    <x v="0"/>
    <s v="004"/>
    <s v="Z1B8050937"/>
    <s v="0102"/>
    <s v="FC"/>
    <s v="00009593-00009708"/>
    <s v=""/>
    <s v=""/>
    <s v=""/>
    <s v=""/>
    <n v="0"/>
    <s v=""/>
    <s v="VENTAS NO CONTRIBUYENTES"/>
    <s v=""/>
    <n v="5774.3137519999964"/>
    <n v="0"/>
    <n v="4356.7475999999979"/>
    <n v="0"/>
    <s v="-"/>
    <n v="0"/>
    <n v="1214.33"/>
    <s v="16"/>
    <n v="194.29"/>
    <n v="0"/>
    <s v="-"/>
    <n v="0"/>
    <n v="8.2799999999999994"/>
    <s v="-"/>
    <n v="0.66"/>
  </r>
  <r>
    <s v="394"/>
    <x v="21"/>
    <x v="1"/>
    <s v="004"/>
    <s v="Z1F0017963"/>
    <s v="0735-0735"/>
    <s v="FC"/>
    <s v="00030266-00030316"/>
    <s v=""/>
    <s v=""/>
    <s v=""/>
    <s v=""/>
    <n v="0"/>
    <s v=""/>
    <s v="VENTAS NO CONTRIBUYENTES"/>
    <s v=""/>
    <n v="1682.8686559999999"/>
    <n v="0"/>
    <n v="1282.5653000000002"/>
    <n v="0"/>
    <s v="-"/>
    <n v="0"/>
    <n v="345.08910000000003"/>
    <s v="16"/>
    <n v="55.214255999999999"/>
    <n v="0"/>
    <s v="-"/>
    <n v="0"/>
    <n v="0"/>
    <s v="-"/>
    <n v="0"/>
  </r>
  <r>
    <s v="395"/>
    <x v="21"/>
    <x v="0"/>
    <s v="005"/>
    <s v="Z1B8050363"/>
    <s v="0245"/>
    <s v="FC"/>
    <s v="00026430-00026481"/>
    <s v=""/>
    <s v=""/>
    <s v=""/>
    <s v=""/>
    <n v="0"/>
    <s v=""/>
    <s v="VENTAS NO CONTRIBUYENTES"/>
    <s v=""/>
    <n v="3405.5430440000005"/>
    <n v="0"/>
    <n v="2537.67695"/>
    <n v="0"/>
    <s v="-"/>
    <n v="0"/>
    <n v="748.16044999999997"/>
    <s v="16"/>
    <n v="119.70564400000001"/>
    <n v="0"/>
    <s v="-"/>
    <n v="0"/>
    <n v="0"/>
    <s v="-"/>
    <n v="0"/>
  </r>
  <r>
    <s v="396"/>
    <x v="21"/>
    <x v="1"/>
    <s v="005"/>
    <s v="Z1F0017998"/>
    <s v="0726-0726"/>
    <s v="FC"/>
    <s v="00034970-00035040"/>
    <s v=""/>
    <s v=""/>
    <s v=""/>
    <s v=""/>
    <n v="0"/>
    <s v=""/>
    <s v="VENTAS NO CONTRIBUYENTES"/>
    <s v=""/>
    <n v="3399.582633999999"/>
    <n v="0"/>
    <n v="2378.2618499999994"/>
    <n v="0"/>
    <s v="-"/>
    <n v="0"/>
    <n v="880.44889999999987"/>
    <s v="16"/>
    <n v="140.87188399999994"/>
    <n v="0"/>
    <s v="-"/>
    <n v="0"/>
    <n v="0"/>
    <s v="-"/>
    <n v="0"/>
  </r>
  <r>
    <s v="397"/>
    <x v="21"/>
    <x v="0"/>
    <s v="006"/>
    <s v="Z1B8044815"/>
    <s v="0139"/>
    <s v="FC"/>
    <s v="00011712-00011721"/>
    <s v=""/>
    <s v=""/>
    <s v=""/>
    <s v=""/>
    <n v="0"/>
    <s v=""/>
    <s v="VENTAS NO CONTRIBUYENTES"/>
    <s v=""/>
    <n v="659.48260000000005"/>
    <n v="0"/>
    <n v="558.42340000000002"/>
    <n v="0"/>
    <s v="-"/>
    <n v="0"/>
    <n v="87.12"/>
    <s v="16"/>
    <n v="13.9392"/>
    <n v="0"/>
    <s v="-"/>
    <n v="0"/>
    <n v="0"/>
    <s v="-"/>
    <n v="0"/>
  </r>
  <r>
    <s v="398"/>
    <x v="21"/>
    <x v="0"/>
    <s v="006"/>
    <s v="Z1B8044815"/>
    <s v="0139"/>
    <s v="FC"/>
    <s v="00011722"/>
    <s v=""/>
    <s v=""/>
    <s v=""/>
    <s v=""/>
    <n v="0"/>
    <s v=""/>
    <s v="GRUPO CORPORATIVO MANUBER C.A"/>
    <s v="J-40982131-5"/>
    <n v="13.544700000000001"/>
    <n v="0"/>
    <n v="13.544700000000001"/>
    <n v="0"/>
    <s v="-"/>
    <n v="0"/>
    <n v="0"/>
    <s v="-"/>
    <n v="0"/>
    <n v="0"/>
    <s v="-"/>
    <n v="0"/>
    <n v="0"/>
    <s v="-"/>
    <n v="0"/>
  </r>
  <r>
    <s v="399"/>
    <x v="21"/>
    <x v="0"/>
    <s v="006"/>
    <s v="Z1B8044815"/>
    <s v="0139"/>
    <s v="FC"/>
    <s v="00011723-00011800"/>
    <s v=""/>
    <s v=""/>
    <s v=""/>
    <s v=""/>
    <n v="0"/>
    <s v=""/>
    <s v="VENTAS NO CONTRIBUYENTES"/>
    <s v=""/>
    <n v="4599.2577219999994"/>
    <n v="0"/>
    <n v="3439.0079999999994"/>
    <n v="0"/>
    <s v="-"/>
    <n v="0"/>
    <n v="1000.2152499999999"/>
    <s v="-"/>
    <n v="160.03447199999997"/>
    <n v="0"/>
    <s v="-"/>
    <n v="0"/>
    <n v="0"/>
    <s v="-"/>
    <n v="0"/>
  </r>
  <r>
    <s v="400"/>
    <x v="21"/>
    <x v="1"/>
    <s v="006"/>
    <s v="Z1F0017787"/>
    <s v="0699-0699"/>
    <s v="FC"/>
    <s v="00020107-00020141"/>
    <s v=""/>
    <s v=""/>
    <s v=""/>
    <s v=""/>
    <n v="0"/>
    <s v=""/>
    <s v="VENTAS NO CONTRIBUYENTES"/>
    <s v=""/>
    <n v="1051.0201099999999"/>
    <n v="0"/>
    <n v="723.55989999999997"/>
    <n v="0"/>
    <s v="-"/>
    <n v="0"/>
    <n v="282.29325"/>
    <s v="-"/>
    <n v="45.166959999999989"/>
    <n v="0"/>
    <s v="-"/>
    <n v="0"/>
    <n v="0"/>
    <s v="-"/>
    <n v="0"/>
  </r>
  <r>
    <s v="401"/>
    <x v="21"/>
    <x v="0"/>
    <s v="007"/>
    <s v="Z1B8050013"/>
    <s v="0174"/>
    <s v="FC"/>
    <s v="00013203-00013228"/>
    <s v=""/>
    <s v=""/>
    <s v=""/>
    <s v=""/>
    <n v="0"/>
    <s v=""/>
    <s v="VENTAS NO CONTRIBUYENTES"/>
    <s v=""/>
    <n v="1761.429678"/>
    <n v="0"/>
    <n v="1324.0507500000003"/>
    <n v="0"/>
    <s v="-"/>
    <n v="0"/>
    <n v="377.05080000000004"/>
    <s v="16"/>
    <n v="60.328128"/>
    <n v="0"/>
    <s v="-"/>
    <n v="0"/>
    <n v="0"/>
    <s v="-"/>
    <n v="0"/>
  </r>
  <r>
    <s v="402"/>
    <x v="21"/>
    <x v="0"/>
    <s v="007"/>
    <s v="Z1B8050013"/>
    <s v="0174"/>
    <s v="FC"/>
    <s v="00013229"/>
    <s v=""/>
    <s v=""/>
    <s v=""/>
    <s v=""/>
    <n v="0"/>
    <s v=""/>
    <s v="LARATEQUES C.A"/>
    <s v="J-30895848-4"/>
    <n v="95.781199999999998"/>
    <n v="0"/>
    <n v="0"/>
    <n v="82.57"/>
    <s v="16"/>
    <n v="13.2112"/>
    <n v="0"/>
    <s v="-"/>
    <n v="0"/>
    <n v="0"/>
    <s v="-"/>
    <n v="0"/>
    <n v="0"/>
    <s v="-"/>
    <n v="0"/>
  </r>
  <r>
    <s v="403"/>
    <x v="21"/>
    <x v="0"/>
    <s v="007"/>
    <s v="Z1B8050013"/>
    <s v="0174"/>
    <s v="FC"/>
    <s v="00013230-00013343"/>
    <s v=""/>
    <s v=""/>
    <s v=""/>
    <s v=""/>
    <n v="0"/>
    <s v=""/>
    <s v="VENTAS NO CONTRIBUYENTES"/>
    <s v=""/>
    <n v="6293.2001819999969"/>
    <n v="0"/>
    <n v="4757.6196"/>
    <n v="0"/>
    <s v="-"/>
    <n v="0"/>
    <n v="1323.7763500000005"/>
    <s v="16"/>
    <n v="211.80423199999996"/>
    <n v="0"/>
    <s v="-"/>
    <n v="0"/>
    <n v="0"/>
    <s v="-"/>
    <n v="0"/>
  </r>
  <r>
    <s v="404"/>
    <x v="21"/>
    <x v="0"/>
    <s v="007"/>
    <s v="Z1B8050013"/>
    <s v="0174"/>
    <s v="NC"/>
    <s v=""/>
    <s v="00000025"/>
    <s v=""/>
    <s v="00013228"/>
    <s v="22/2/2022"/>
    <n v="95.78"/>
    <s v="VEN"/>
    <s v="ALICIA FERNANDEZ"/>
    <s v="V81345743 "/>
    <n v="-95.781199999999998"/>
    <n v="0"/>
    <n v="0"/>
    <n v="0"/>
    <s v="-"/>
    <n v="0"/>
    <n v="-82.57"/>
    <s v="16"/>
    <n v="-13.2112"/>
    <n v="0"/>
    <s v="-"/>
    <n v="0"/>
    <n v="0"/>
    <s v="-"/>
    <n v="0"/>
  </r>
  <r>
    <s v="405"/>
    <x v="21"/>
    <x v="1"/>
    <s v="008"/>
    <s v="Z1F0017970"/>
    <s v="0357-0357"/>
    <s v="FC"/>
    <s v="00004612-00004618"/>
    <s v=""/>
    <s v=""/>
    <s v=""/>
    <s v=""/>
    <n v="0"/>
    <s v=""/>
    <s v="VENTAS NO CONTRIBUYENTES"/>
    <s v=""/>
    <n v="62.532000000000004"/>
    <n v="0"/>
    <n v="24.309999999999995"/>
    <n v="0"/>
    <s v="-"/>
    <n v="0"/>
    <n v="32.950000000000003"/>
    <s v="-"/>
    <n v="5.2720000000000002"/>
    <n v="0"/>
    <s v="-"/>
    <n v="0"/>
    <n v="0"/>
    <s v="-"/>
    <n v="0"/>
  </r>
  <r>
    <s v="406"/>
    <x v="21"/>
    <x v="0"/>
    <s v="008"/>
    <s v="Z1B8050003"/>
    <s v="0108"/>
    <s v="FC"/>
    <s v="00007511-00007612"/>
    <s v=""/>
    <s v=""/>
    <s v=""/>
    <s v=""/>
    <n v="0"/>
    <s v=""/>
    <s v="VENTAS NO CONTRIBUYENTES"/>
    <s v=""/>
    <n v="5601.6259159999991"/>
    <n v="0"/>
    <n v="4140.6341499999999"/>
    <n v="0"/>
    <s v="-"/>
    <n v="0"/>
    <n v="1259.4756499999999"/>
    <s v="-"/>
    <n v="201.51611600000001"/>
    <n v="0"/>
    <s v="-"/>
    <n v="0"/>
    <n v="0"/>
    <s v="-"/>
    <n v="0"/>
  </r>
  <r>
    <s v="407"/>
    <x v="21"/>
    <x v="0"/>
    <s v="008"/>
    <s v="Z1B8050003"/>
    <s v="0108"/>
    <s v="FC"/>
    <s v="00007613"/>
    <s v=""/>
    <s v=""/>
    <s v=""/>
    <s v=""/>
    <n v="0"/>
    <s v=""/>
    <s v="INVERSIONES MINIMARKET REY"/>
    <s v="J500294581"/>
    <n v="43.010300000000001"/>
    <n v="0"/>
    <n v="43.010300000000001"/>
    <n v="0"/>
    <s v="-"/>
    <n v="0"/>
    <n v="0"/>
    <s v="-"/>
    <n v="0"/>
    <n v="0"/>
    <s v="-"/>
    <n v="0"/>
    <n v="0"/>
    <s v="-"/>
    <n v="0"/>
  </r>
  <r>
    <s v="408"/>
    <x v="21"/>
    <x v="0"/>
    <s v="008"/>
    <s v="Z1B8050003"/>
    <s v="0108"/>
    <s v="FC"/>
    <s v="00007614"/>
    <s v=""/>
    <s v=""/>
    <s v=""/>
    <s v=""/>
    <n v="0"/>
    <s v=""/>
    <s v="LUGO NATALIA"/>
    <s v="V16147326"/>
    <n v="22.389800000000001"/>
    <n v="0"/>
    <n v="22.389800000000001"/>
    <n v="0"/>
    <s v="-"/>
    <n v="0"/>
    <n v="0"/>
    <s v="-"/>
    <n v="0"/>
    <n v="0"/>
    <s v="-"/>
    <n v="0"/>
    <n v="0"/>
    <s v="-"/>
    <n v="0"/>
  </r>
  <r>
    <s v="409"/>
    <x v="21"/>
    <x v="0"/>
    <s v="009"/>
    <s v="Z1B8014458"/>
    <s v="0135"/>
    <s v="FC"/>
    <s v="00007314-00007319"/>
    <s v=""/>
    <s v=""/>
    <s v=""/>
    <s v=""/>
    <n v="0"/>
    <s v=""/>
    <s v="VENTAS NO CONTRIBUYENTES"/>
    <s v=""/>
    <n v="623.59550000000002"/>
    <n v="0"/>
    <n v="447.51330000000007"/>
    <n v="0"/>
    <s v="-"/>
    <n v="0"/>
    <n v="151.79499999999999"/>
    <s v="16"/>
    <n v="24.287200000000002"/>
    <n v="0"/>
    <s v="-"/>
    <n v="0"/>
    <n v="0"/>
    <s v="-"/>
    <n v="0"/>
  </r>
  <r>
    <s v="410"/>
    <x v="21"/>
    <x v="0"/>
    <s v="010"/>
    <s v="Z1F0000341"/>
    <s v="1623"/>
    <s v="FC"/>
    <s v="00092975-00092980"/>
    <s v=""/>
    <s v=""/>
    <s v=""/>
    <s v=""/>
    <n v="0"/>
    <s v=""/>
    <s v="VENTAS NO CONTRIBUYENTES"/>
    <s v=""/>
    <n v="264.46529999999996"/>
    <n v="0"/>
    <n v="179.16615000000002"/>
    <n v="0"/>
    <s v="-"/>
    <n v="0"/>
    <n v="73.533749999999998"/>
    <s v="16"/>
    <n v="11.7654"/>
    <n v="0"/>
    <s v="-"/>
    <n v="0"/>
    <n v="0"/>
    <s v="-"/>
    <n v="0"/>
  </r>
  <r>
    <s v="411"/>
    <x v="21"/>
    <x v="0"/>
    <s v="011"/>
    <s v="Z1F0004616"/>
    <s v="1060-1060"/>
    <s v="FC"/>
    <s v="00145290-00145466"/>
    <s v=""/>
    <s v=""/>
    <s v=""/>
    <s v=""/>
    <n v="0"/>
    <s v=""/>
    <s v="VENTAS NO CONTRIBUYENTES"/>
    <s v=""/>
    <n v="2787.0397000000007"/>
    <n v="0"/>
    <n v="2659.6200000000013"/>
    <n v="0"/>
    <s v="-"/>
    <n v="0"/>
    <n v="109.84450000000001"/>
    <s v="-"/>
    <n v="17.575199999999999"/>
    <n v="0"/>
    <s v="-"/>
    <n v="0"/>
    <n v="0"/>
    <s v="-"/>
    <n v="0"/>
  </r>
  <r>
    <s v="412"/>
    <x v="21"/>
    <x v="0"/>
    <s v="012"/>
    <s v="Z1F0002472"/>
    <s v="0297"/>
    <s v="FC"/>
    <s v="00041165-00041180"/>
    <s v=""/>
    <s v=""/>
    <s v=""/>
    <s v=""/>
    <n v="0"/>
    <s v=""/>
    <s v="VENTAS NO CONTRIBUYENTES"/>
    <s v=""/>
    <n v="387.55439999999999"/>
    <n v="0"/>
    <n v="123.52680000000007"/>
    <n v="0"/>
    <s v="-"/>
    <n v="0"/>
    <n v="227.60999999999999"/>
    <s v="16"/>
    <n v="36.417600000000007"/>
    <n v="0"/>
    <s v="-"/>
    <n v="0"/>
    <n v="0"/>
    <s v="-"/>
    <n v="0"/>
  </r>
  <r>
    <s v="413"/>
    <x v="21"/>
    <x v="0"/>
    <s v="012"/>
    <s v="Z1F0002472"/>
    <s v="0297"/>
    <s v="FC"/>
    <s v="00041181-00041193"/>
    <s v=""/>
    <s v=""/>
    <s v=""/>
    <s v=""/>
    <n v="0"/>
    <s v=""/>
    <s v="VENTAS NO CONTRIBUYENTES"/>
    <s v=""/>
    <n v="301.20275000000004"/>
    <n v="0"/>
    <n v="147.80805000000007"/>
    <n v="0"/>
    <s v="-"/>
    <n v="0"/>
    <n v="132.23679999999999"/>
    <s v="-"/>
    <n v="21.157900000000001"/>
    <n v="0"/>
    <s v="-"/>
    <n v="0"/>
    <n v="0"/>
    <s v="-"/>
    <n v="0"/>
  </r>
  <r>
    <s v="414"/>
    <x v="21"/>
    <x v="0"/>
    <s v="012"/>
    <s v="Z1F0002472"/>
    <s v="0297"/>
    <s v="FC"/>
    <s v="00041194"/>
    <s v=""/>
    <s v=""/>
    <s v=""/>
    <s v=""/>
    <n v="0"/>
    <s v=""/>
    <s v="JULIAN MATA"/>
    <s v="V17979340"/>
    <n v="7.9691999999999998"/>
    <n v="0"/>
    <n v="0"/>
    <n v="0"/>
    <s v="-"/>
    <n v="0"/>
    <n v="6.87"/>
    <s v="16"/>
    <n v="1.0992"/>
    <n v="0"/>
    <s v="-"/>
    <n v="0"/>
    <n v="0"/>
    <s v="-"/>
    <n v="0"/>
  </r>
  <r>
    <s v="415"/>
    <x v="21"/>
    <x v="0"/>
    <s v="013"/>
    <s v="Z1B8050578"/>
    <s v="1970-1970"/>
    <s v="FC"/>
    <s v="00174764-00174808"/>
    <s v=""/>
    <s v=""/>
    <s v=""/>
    <s v=""/>
    <n v="0"/>
    <s v=""/>
    <s v="VENTAS NO CONTRIBUYENTES"/>
    <s v=""/>
    <n v="861.78930000000003"/>
    <n v="0"/>
    <n v="770.72724999999991"/>
    <n v="0"/>
    <s v="-"/>
    <n v="0"/>
    <n v="78.501850000000005"/>
    <s v="16"/>
    <n v="12.5602"/>
    <n v="0"/>
    <s v="-"/>
    <n v="0"/>
    <n v="0"/>
    <s v="-"/>
    <n v="0"/>
  </r>
  <r>
    <s v="416"/>
    <x v="21"/>
    <x v="0"/>
    <s v="013"/>
    <s v="Z1F0000338"/>
    <s v="1814-1814"/>
    <s v="FC"/>
    <s v="82759000-82823000"/>
    <s v=""/>
    <s v=""/>
    <s v=""/>
    <s v=""/>
    <n v="0"/>
    <s v=""/>
    <s v="VENTAS NO CONTRIBUYENTES"/>
    <s v=""/>
    <n v="1097.8000280000001"/>
    <n v="0"/>
    <n v="845.49620000000004"/>
    <n v="0"/>
    <s v="-"/>
    <n v="0"/>
    <n v="217.50330000000002"/>
    <s v="16"/>
    <n v="34.800528"/>
    <n v="0"/>
    <s v="-"/>
    <n v="0"/>
    <n v="0"/>
    <s v="-"/>
    <n v="0"/>
  </r>
  <r>
    <s v="417"/>
    <x v="21"/>
    <x v="0"/>
    <s v="015"/>
    <s v="Z1B8050356"/>
    <s v="1980"/>
    <s v="FC"/>
    <s v="00099669-00099689"/>
    <s v=""/>
    <s v=""/>
    <s v=""/>
    <s v=""/>
    <n v="0"/>
    <s v=""/>
    <s v="VENTAS NO CONTRIBUYENTES"/>
    <s v=""/>
    <n v="919.87021600000003"/>
    <n v="0"/>
    <n v="717.40385000000003"/>
    <n v="0"/>
    <s v="-"/>
    <n v="0"/>
    <n v="174.53995"/>
    <s v="-"/>
    <n v="27.926416000000003"/>
    <n v="0"/>
    <s v="-"/>
    <n v="0"/>
    <n v="0"/>
    <s v="-"/>
    <n v="0"/>
  </r>
  <r>
    <s v="418"/>
    <x v="21"/>
    <x v="0"/>
    <s v="015"/>
    <s v="Z1B8050356"/>
    <s v="1980"/>
    <s v="FC"/>
    <s v="00099690"/>
    <s v=""/>
    <s v=""/>
    <s v=""/>
    <s v=""/>
    <n v="0"/>
    <s v=""/>
    <s v="LABORATORIOS LA SANTE"/>
    <s v="J-00015493-7 "/>
    <n v="37.957799999999999"/>
    <n v="0"/>
    <n v="37.957799999999999"/>
    <n v="0"/>
    <s v="-"/>
    <n v="0"/>
    <n v="0"/>
    <s v="-"/>
    <n v="0"/>
    <n v="0"/>
    <s v="-"/>
    <n v="0"/>
    <n v="0"/>
    <s v="-"/>
    <n v="0"/>
  </r>
  <r>
    <s v="419"/>
    <x v="21"/>
    <x v="0"/>
    <s v="015"/>
    <s v="Z1B8050356"/>
    <s v="1980"/>
    <s v="FC"/>
    <s v="00099691-00099702"/>
    <s v=""/>
    <s v=""/>
    <s v=""/>
    <s v=""/>
    <n v="0"/>
    <s v=""/>
    <s v="VENTAS NO CONTRIBUYENTES"/>
    <s v=""/>
    <n v="739.35550000000001"/>
    <n v="0"/>
    <n v="395.80989999999991"/>
    <n v="0"/>
    <s v="-"/>
    <n v="0"/>
    <n v="296.16000000000003"/>
    <s v="16"/>
    <n v="47.385599999999997"/>
    <n v="0"/>
    <s v="-"/>
    <n v="0"/>
    <n v="0"/>
    <s v="-"/>
    <n v="0"/>
  </r>
  <r>
    <s v="420"/>
    <x v="22"/>
    <x v="0"/>
    <s v="001"/>
    <s v="Z1F0000700"/>
    <s v="1825"/>
    <s v="FC"/>
    <s v="00151913-00151933"/>
    <s v=""/>
    <s v=""/>
    <s v=""/>
    <s v=""/>
    <n v="0"/>
    <s v=""/>
    <s v="VENTAS NO CONTRIBUYENTES"/>
    <s v=""/>
    <n v="869.33874999999989"/>
    <n v="0"/>
    <n v="502.02990000000011"/>
    <n v="0"/>
    <s v="-"/>
    <n v="0"/>
    <n v="316.64554999999996"/>
    <s v="-"/>
    <n v="50.663299999999992"/>
    <n v="0"/>
    <s v="-"/>
    <n v="0"/>
    <n v="0"/>
    <s v="-"/>
    <n v="0"/>
  </r>
  <r>
    <s v="421"/>
    <x v="22"/>
    <x v="0"/>
    <s v="001"/>
    <s v="Z1F0000700"/>
    <s v="1825"/>
    <s v="FC"/>
    <s v="00151934"/>
    <s v=""/>
    <s v=""/>
    <s v=""/>
    <s v=""/>
    <n v="0"/>
    <s v=""/>
    <s v="COMERCIALIZADORA LA ESPETADA C.A"/>
    <s v="J-50040717-3"/>
    <n v="68.914000000000001"/>
    <n v="0"/>
    <n v="0.88000000000000256"/>
    <n v="58.65"/>
    <s v="16"/>
    <n v="9.3840000000000003"/>
    <n v="0"/>
    <s v="-"/>
    <n v="0"/>
    <n v="0"/>
    <s v="-"/>
    <n v="0"/>
    <n v="0"/>
    <s v="-"/>
    <n v="0"/>
  </r>
  <r>
    <s v="422"/>
    <x v="22"/>
    <x v="0"/>
    <s v="001"/>
    <s v="Z1F0000700"/>
    <s v="1825"/>
    <s v="FC"/>
    <s v="00151935-00151993"/>
    <s v=""/>
    <s v=""/>
    <s v=""/>
    <s v=""/>
    <n v="0"/>
    <s v=""/>
    <s v="VENTAS NO CONTRIBUYENTES"/>
    <s v=""/>
    <n v="2793.5786500000008"/>
    <n v="0"/>
    <n v="2070.6996500000009"/>
    <n v="0"/>
    <s v="-"/>
    <n v="0"/>
    <n v="623.17160000000001"/>
    <s v="-"/>
    <n v="99.707400000000007"/>
    <n v="0"/>
    <s v="-"/>
    <n v="0"/>
    <n v="0"/>
    <s v="-"/>
    <n v="0"/>
  </r>
  <r>
    <s v="423"/>
    <x v="22"/>
    <x v="2"/>
    <s v="001"/>
    <s v="Z7C7008321"/>
    <s v="0171-0171"/>
    <s v="FC"/>
    <s v="00020483-00020625"/>
    <s v=""/>
    <s v=""/>
    <s v=""/>
    <s v=""/>
    <n v="0"/>
    <s v=""/>
    <s v="VENTAS NO CONTRIBUYENTES"/>
    <s v=""/>
    <n v="3075.2997440000013"/>
    <n v="0"/>
    <n v="2259.3967500000012"/>
    <n v="0"/>
    <s v="-"/>
    <n v="0"/>
    <n v="703.36464999999998"/>
    <s v="-"/>
    <n v="112.53834400000001"/>
    <n v="0"/>
    <s v="-"/>
    <n v="0"/>
    <n v="0"/>
    <s v="-"/>
    <n v="0"/>
  </r>
  <r>
    <s v="424"/>
    <x v="22"/>
    <x v="1"/>
    <s v="001"/>
    <s v="Z1F0017854"/>
    <s v="0741-0741"/>
    <s v="FC"/>
    <s v="00047318-00047358"/>
    <s v=""/>
    <s v=""/>
    <s v=""/>
    <s v=""/>
    <n v="0"/>
    <s v=""/>
    <s v="VENTAS NO CONTRIBUYENTES"/>
    <s v=""/>
    <n v="1763.4083639999999"/>
    <n v="0"/>
    <n v="1246.0226499999997"/>
    <n v="0"/>
    <s v="-"/>
    <n v="0"/>
    <n v="446.02215000000001"/>
    <s v="16"/>
    <n v="71.363563999999997"/>
    <n v="0"/>
    <s v="-"/>
    <n v="0"/>
    <n v="0"/>
    <s v="-"/>
    <n v="0"/>
  </r>
  <r>
    <s v="425"/>
    <x v="22"/>
    <x v="0"/>
    <s v="002"/>
    <s v="Z1B8050002"/>
    <s v="0162"/>
    <s v="FC"/>
    <s v="00012948-00012950"/>
    <s v=""/>
    <s v=""/>
    <s v=""/>
    <s v=""/>
    <n v="0"/>
    <s v=""/>
    <s v="VENTAS NO CONTRIBUYENTES"/>
    <s v=""/>
    <n v="16.8004"/>
    <n v="0"/>
    <n v="5.8500000000000014"/>
    <n v="0"/>
    <s v="-"/>
    <n v="0"/>
    <n v="9.44"/>
    <s v="16"/>
    <n v="1.5104"/>
    <n v="0"/>
    <s v="-"/>
    <n v="0"/>
    <n v="0"/>
    <s v="-"/>
    <n v="0"/>
  </r>
  <r>
    <s v="426"/>
    <x v="22"/>
    <x v="0"/>
    <s v="002"/>
    <s v="Z1B8050002"/>
    <s v="0162"/>
    <s v="NC"/>
    <s v=""/>
    <s v="00000042"/>
    <s v=""/>
    <s v="00012949"/>
    <s v="23/2/2022"/>
    <n v="5.19"/>
    <s v="VEN"/>
    <s v="WILLIAMS TORREALBA"/>
    <s v="V14675273"/>
    <n v="-5.19"/>
    <n v="0"/>
    <n v="-5.19"/>
    <n v="0"/>
    <s v="-"/>
    <n v="0"/>
    <n v="0"/>
    <s v="-"/>
    <n v="0"/>
    <n v="0"/>
    <s v="-"/>
    <n v="0"/>
    <n v="0"/>
    <s v="-"/>
    <n v="0"/>
  </r>
  <r>
    <s v="427"/>
    <x v="22"/>
    <x v="0"/>
    <s v="002"/>
    <s v="Z1B8050002"/>
    <s v="0162"/>
    <s v="NC"/>
    <s v=""/>
    <s v="00000043"/>
    <s v=""/>
    <s v="00012948"/>
    <s v="23/2/2022"/>
    <n v="7.17"/>
    <s v="VEN"/>
    <s v="WILLIAMS TORREALBA"/>
    <s v="V14675273"/>
    <n v="-7.1688000000000001"/>
    <n v="0"/>
    <n v="0"/>
    <n v="0"/>
    <s v="-"/>
    <n v="0"/>
    <n v="-6.18"/>
    <s v="16"/>
    <n v="-0.98880000000000001"/>
    <n v="0"/>
    <s v="-"/>
    <n v="0"/>
    <n v="0"/>
    <s v="-"/>
    <n v="0"/>
  </r>
  <r>
    <s v="428"/>
    <x v="22"/>
    <x v="1"/>
    <s v="002"/>
    <s v="Z1F0017966"/>
    <s v="0736-0736"/>
    <s v="FC"/>
    <s v="00031014-00031069"/>
    <s v=""/>
    <s v=""/>
    <s v=""/>
    <s v=""/>
    <n v="0"/>
    <s v=""/>
    <s v="VENTAS NO CONTRIBUYENTES"/>
    <s v=""/>
    <n v="1532.5990420000003"/>
    <n v="0"/>
    <n v="1150.5670500000001"/>
    <n v="0"/>
    <s v="-"/>
    <n v="0"/>
    <n v="329.33789999999999"/>
    <s v="-"/>
    <n v="52.694091999999998"/>
    <n v="0"/>
    <s v="-"/>
    <n v="0"/>
    <n v="0"/>
    <s v="-"/>
    <n v="0"/>
  </r>
  <r>
    <s v="429"/>
    <x v="22"/>
    <x v="1"/>
    <s v="002"/>
    <s v="Z1F0017966"/>
    <s v="0736"/>
    <s v="FC"/>
    <s v="00031070"/>
    <s v=""/>
    <s v=""/>
    <s v=""/>
    <s v=""/>
    <n v="0"/>
    <s v=""/>
    <s v="INVERSIONES DAMLUIS C.A."/>
    <s v="J311982639"/>
    <n v="2010.24"/>
    <n v="0"/>
    <n v="2010.24"/>
    <n v="0"/>
    <s v="-"/>
    <n v="0"/>
    <n v="0"/>
    <s v="-"/>
    <n v="0"/>
    <n v="0"/>
    <s v="-"/>
    <n v="0"/>
    <n v="0"/>
    <s v="-"/>
    <n v="0"/>
  </r>
  <r>
    <s v="430"/>
    <x v="22"/>
    <x v="1"/>
    <s v="002"/>
    <s v="Z1F0017966"/>
    <s v="0736"/>
    <s v="FC"/>
    <s v="00031071"/>
    <s v=""/>
    <s v=""/>
    <s v=""/>
    <s v=""/>
    <n v="0"/>
    <s v=""/>
    <s v="DANIEL ESTEVEZ"/>
    <s v="V13114797"/>
    <n v="46.7316"/>
    <n v="0"/>
    <n v="46.7316"/>
    <n v="0"/>
    <s v="-"/>
    <n v="0"/>
    <n v="0"/>
    <s v="-"/>
    <n v="0"/>
    <n v="0"/>
    <s v="-"/>
    <n v="0"/>
    <n v="0"/>
    <s v="-"/>
    <n v="0"/>
  </r>
  <r>
    <s v="431"/>
    <x v="22"/>
    <x v="3"/>
    <s v="002"/>
    <s v="Z1F0008858"/>
    <s v="1190-1190"/>
    <s v="FC"/>
    <s v="00161724-00161897"/>
    <s v=""/>
    <s v=""/>
    <s v=""/>
    <s v=""/>
    <n v="0"/>
    <s v=""/>
    <s v="VENTAS NO CONTRIBUYENTES"/>
    <s v=""/>
    <n v="2338.631899999999"/>
    <n v="0"/>
    <n v="2000.4868499999989"/>
    <n v="0"/>
    <s v="-"/>
    <n v="0"/>
    <n v="291.50435000000004"/>
    <s v="-"/>
    <n v="46.640700000000002"/>
    <n v="0"/>
    <s v="-"/>
    <n v="0"/>
    <n v="0"/>
    <s v="-"/>
    <n v="0"/>
  </r>
  <r>
    <s v="432"/>
    <x v="22"/>
    <x v="2"/>
    <s v="002"/>
    <s v="Z7C7008340"/>
    <s v="0171-0171"/>
    <s v="FC"/>
    <s v="00023859-00023947"/>
    <s v=""/>
    <s v=""/>
    <s v=""/>
    <s v=""/>
    <n v="0"/>
    <s v=""/>
    <s v="VENTAS NO CONTRIBUYENTES"/>
    <s v=""/>
    <n v="2336.7370280000005"/>
    <n v="0"/>
    <n v="1809.4261999999999"/>
    <n v="0"/>
    <s v="-"/>
    <n v="0"/>
    <n v="454.57830000000001"/>
    <s v="-"/>
    <n v="72.732527999999988"/>
    <n v="0"/>
    <s v="-"/>
    <n v="0"/>
    <n v="0"/>
    <s v="-"/>
    <n v="0"/>
  </r>
  <r>
    <s v="433"/>
    <x v="22"/>
    <x v="0"/>
    <s v="002"/>
    <s v="Z1B8050365"/>
    <s v="1576"/>
    <s v="FC"/>
    <s v="00103308-00103364"/>
    <s v=""/>
    <s v=""/>
    <s v=""/>
    <s v=""/>
    <n v="0"/>
    <s v=""/>
    <s v="CAJA SIN ACTIVIDAD"/>
    <s v=""/>
    <n v="1850.7375999999999"/>
    <n v="0"/>
    <n v="1843.94"/>
    <n v="0"/>
    <s v="-"/>
    <n v="0"/>
    <n v="5.86"/>
    <s v="16"/>
    <n v="0.9376000000000001"/>
    <n v="0"/>
    <s v="-"/>
    <n v="0"/>
    <n v="0"/>
    <s v="-"/>
    <n v="0"/>
  </r>
  <r>
    <s v="434"/>
    <x v="22"/>
    <x v="0"/>
    <s v="002"/>
    <s v="Z1B8050365"/>
    <s v="1576"/>
    <s v="NC"/>
    <m/>
    <n v="2609"/>
    <s v=""/>
    <s v=""/>
    <s v=""/>
    <n v="0"/>
    <s v=""/>
    <s v="CAJA SIN ACTIVIDAD"/>
    <s v=""/>
    <n v="-1.91"/>
    <n v="0"/>
    <n v="-1.91"/>
    <n v="0"/>
    <s v="-"/>
    <n v="0"/>
    <n v="0"/>
    <s v="16"/>
    <n v="0"/>
    <n v="0"/>
    <s v="-"/>
    <n v="0"/>
    <n v="0"/>
    <s v="-"/>
    <n v="0"/>
  </r>
  <r>
    <s v="435"/>
    <x v="22"/>
    <x v="0"/>
    <s v="002"/>
    <s v="Z7C0004030"/>
    <s v="0360"/>
    <s v="FC"/>
    <s v="00006209-00006295"/>
    <s v=""/>
    <s v=""/>
    <s v=""/>
    <s v=""/>
    <n v="0"/>
    <s v=""/>
    <s v="VENTAS NO CONTRIBUYENTES"/>
    <s v=""/>
    <n v="1933.6759999999999"/>
    <n v="0"/>
    <n v="1800.74"/>
    <n v="0"/>
    <s v="-"/>
    <n v="0"/>
    <n v="114.6"/>
    <s v="16"/>
    <n v="18.335999999999999"/>
    <n v="0"/>
    <s v="-"/>
    <n v="0"/>
    <n v="0"/>
    <s v="-"/>
    <n v="0"/>
  </r>
  <r>
    <s v="436"/>
    <x v="22"/>
    <x v="0"/>
    <s v="003"/>
    <s v="Z1B8051199"/>
    <s v="0244"/>
    <s v="FC"/>
    <s v="00023590"/>
    <s v=""/>
    <s v=""/>
    <s v=""/>
    <s v=""/>
    <n v="0"/>
    <s v=""/>
    <s v="MONTOVEJ 2012 C.A"/>
    <s v="J40786379-9"/>
    <n v="33.461100000000002"/>
    <n v="0"/>
    <n v="15.9915"/>
    <n v="15.06"/>
    <s v="16"/>
    <n v="2.4096000000000002"/>
    <n v="0"/>
    <s v="-"/>
    <n v="0"/>
    <n v="0"/>
    <s v="-"/>
    <n v="0"/>
    <n v="0"/>
    <s v="-"/>
    <n v="0"/>
  </r>
  <r>
    <s v="437"/>
    <x v="22"/>
    <x v="0"/>
    <s v="003"/>
    <s v="Z1B8051199"/>
    <s v="0244"/>
    <s v="FC"/>
    <s v="00023591-00023634"/>
    <s v=""/>
    <s v=""/>
    <s v=""/>
    <s v=""/>
    <n v="0"/>
    <s v=""/>
    <s v="VENTAS NO CONTRIBUYENTES"/>
    <s v=""/>
    <n v="2410.991"/>
    <n v="0"/>
    <n v="1956.7945000000002"/>
    <n v="0"/>
    <s v="-"/>
    <n v="0"/>
    <n v="391.54870000000005"/>
    <s v="-"/>
    <n v="62.647799999999997"/>
    <n v="0"/>
    <s v="-"/>
    <n v="0"/>
    <n v="0"/>
    <s v="-"/>
    <n v="0"/>
  </r>
  <r>
    <s v="438"/>
    <x v="22"/>
    <x v="0"/>
    <s v="003"/>
    <s v="Z1B8051199"/>
    <s v="0244"/>
    <s v="FC"/>
    <s v="00023635"/>
    <s v=""/>
    <s v=""/>
    <s v=""/>
    <s v=""/>
    <n v="0"/>
    <s v=""/>
    <s v="POSADAS EVA C.A."/>
    <s v="J30659626-7"/>
    <n v="373.61075"/>
    <n v="0"/>
    <n v="198.53810000000001"/>
    <n v="150.92474999999999"/>
    <s v="16"/>
    <n v="24.1479"/>
    <n v="0"/>
    <s v="-"/>
    <n v="0"/>
    <n v="0"/>
    <s v="-"/>
    <n v="0"/>
    <n v="0"/>
    <s v="-"/>
    <n v="0"/>
  </r>
  <r>
    <s v="439"/>
    <x v="22"/>
    <x v="0"/>
    <s v="003"/>
    <s v="Z1B8051199"/>
    <s v="0244"/>
    <s v="FC"/>
    <s v="00023636-00023694"/>
    <s v=""/>
    <s v=""/>
    <s v=""/>
    <s v=""/>
    <n v="0"/>
    <s v=""/>
    <s v="VENTAS NO CONTRIBUYENTES"/>
    <s v=""/>
    <n v="3071.0496559999988"/>
    <n v="0"/>
    <n v="2374.5951999999988"/>
    <n v="0"/>
    <s v="-"/>
    <n v="0"/>
    <n v="600.39170000000001"/>
    <s v="-"/>
    <n v="96.062756000000007"/>
    <n v="0"/>
    <s v="-"/>
    <n v="0"/>
    <n v="0"/>
    <s v="-"/>
    <n v="0"/>
  </r>
  <r>
    <s v="440"/>
    <x v="22"/>
    <x v="1"/>
    <s v="003"/>
    <s v="Z1F0017848"/>
    <s v="0725-0725"/>
    <s v="FC"/>
    <s v="00040540-00040613"/>
    <s v=""/>
    <s v=""/>
    <s v=""/>
    <s v=""/>
    <n v="0"/>
    <s v=""/>
    <s v="VENTAS NO CONTRIBUYENTES"/>
    <s v=""/>
    <n v="3098.4418919999994"/>
    <n v="0"/>
    <n v="1883.4434500000002"/>
    <n v="0"/>
    <s v="-"/>
    <n v="0"/>
    <n v="1047.4124499999998"/>
    <s v="16"/>
    <n v="167.585992"/>
    <n v="0"/>
    <s v="-"/>
    <n v="0"/>
    <n v="0"/>
    <s v="-"/>
    <n v="0"/>
  </r>
  <r>
    <s v="441"/>
    <x v="22"/>
    <x v="3"/>
    <s v="003"/>
    <s v="Z1F0008965"/>
    <s v="1173-1173"/>
    <s v="FC"/>
    <s v="00154134-00154220"/>
    <s v=""/>
    <s v=""/>
    <s v=""/>
    <s v=""/>
    <n v="0"/>
    <s v=""/>
    <s v="VENTAS NO CONTRIBUYENTES"/>
    <s v=""/>
    <n v="1396.2669500000004"/>
    <n v="0"/>
    <n v="1219.5474500000005"/>
    <n v="0"/>
    <s v="-"/>
    <n v="0"/>
    <n v="152.34440000000001"/>
    <s v="16"/>
    <n v="24.3751"/>
    <n v="0"/>
    <s v="-"/>
    <n v="0"/>
    <n v="0"/>
    <s v="-"/>
    <n v="0"/>
  </r>
  <r>
    <s v="442"/>
    <x v="22"/>
    <x v="2"/>
    <s v="003"/>
    <s v="Z7C7008438"/>
    <s v="0171-0171"/>
    <s v="FC"/>
    <s v="00022913-00023105"/>
    <s v=""/>
    <s v=""/>
    <s v=""/>
    <s v=""/>
    <n v="0"/>
    <s v=""/>
    <s v="VENTAS NO CONTRIBUYENTES"/>
    <s v=""/>
    <n v="4390.8421939999998"/>
    <n v="0"/>
    <n v="3358.9733000000006"/>
    <n v="0"/>
    <s v="-"/>
    <n v="0"/>
    <n v="889.54214999999999"/>
    <s v="16"/>
    <n v="142.3267440000001"/>
    <n v="0"/>
    <s v="-"/>
    <n v="0"/>
    <n v="0"/>
    <s v="-"/>
    <n v="0"/>
  </r>
  <r>
    <s v="443"/>
    <x v="22"/>
    <x v="0"/>
    <s v="004"/>
    <s v="Z1B8050937"/>
    <s v="0102"/>
    <s v="FC"/>
    <s v="00009709-00009814"/>
    <s v=""/>
    <s v=""/>
    <s v=""/>
    <s v=""/>
    <n v="0"/>
    <s v=""/>
    <s v="VENTAS NO CONTRIBUYENTES"/>
    <s v=""/>
    <n v="5443.4131880000023"/>
    <n v="0"/>
    <n v="4122.0159500000027"/>
    <n v="0"/>
    <s v="-"/>
    <n v="0"/>
    <n v="1139.13555"/>
    <s v="-"/>
    <n v="182.26168799999999"/>
    <n v="0"/>
    <s v="-"/>
    <n v="0"/>
    <n v="0"/>
    <s v="-"/>
    <n v="0"/>
  </r>
  <r>
    <s v="444"/>
    <x v="22"/>
    <x v="0"/>
    <s v="004"/>
    <s v="Z1B8050937"/>
    <s v="0102"/>
    <s v="FC"/>
    <s v="00009815"/>
    <s v=""/>
    <s v=""/>
    <s v=""/>
    <s v=""/>
    <n v="0"/>
    <s v=""/>
    <s v="FULL MONCHIS 24H C.A"/>
    <s v="J-50178829-4"/>
    <n v="17.070699999999999"/>
    <n v="0"/>
    <n v="17.070699999999999"/>
    <n v="0"/>
    <s v="-"/>
    <n v="0"/>
    <n v="0"/>
    <s v="-"/>
    <n v="0"/>
    <n v="0"/>
    <s v="-"/>
    <n v="0"/>
    <n v="0"/>
    <s v="-"/>
    <n v="0"/>
  </r>
  <r>
    <s v="445"/>
    <x v="22"/>
    <x v="0"/>
    <s v="004"/>
    <s v="Z1B8050937"/>
    <s v="0102"/>
    <s v="FC"/>
    <s v="00009816-00009821"/>
    <s v=""/>
    <s v=""/>
    <s v=""/>
    <s v=""/>
    <n v="0"/>
    <s v=""/>
    <s v="VENTAS NO CONTRIBUYENTES"/>
    <s v=""/>
    <n v="313.86284999999998"/>
    <n v="0"/>
    <n v="217.70245"/>
    <n v="0"/>
    <s v="-"/>
    <n v="0"/>
    <n v="75.19"/>
    <s v="16"/>
    <n v="12.0304"/>
    <n v="0"/>
    <s v="-"/>
    <n v="0"/>
    <n v="8.2799999999999994"/>
    <s v="-"/>
    <n v="0.66"/>
  </r>
  <r>
    <s v="446"/>
    <x v="22"/>
    <x v="1"/>
    <s v="004"/>
    <s v="Z1F0017963"/>
    <s v="0736-0736"/>
    <s v="FC"/>
    <s v="00030317-00030384"/>
    <s v=""/>
    <s v=""/>
    <s v=""/>
    <s v=""/>
    <n v="0"/>
    <s v=""/>
    <s v="VENTAS NO CONTRIBUYENTES"/>
    <s v=""/>
    <n v="2364.6318240000001"/>
    <n v="0"/>
    <n v="1846.04"/>
    <n v="0"/>
    <s v="-"/>
    <n v="0"/>
    <n v="447.06"/>
    <s v="-"/>
    <n v="71.531823999999986"/>
    <n v="0"/>
    <s v="-"/>
    <n v="0"/>
    <n v="0"/>
    <s v="-"/>
    <n v="0"/>
  </r>
  <r>
    <s v="447"/>
    <x v="22"/>
    <x v="1"/>
    <s v="004"/>
    <s v="Z1F0017963"/>
    <s v="0736"/>
    <s v="NC"/>
    <s v=""/>
    <s v="00000128"/>
    <s v=""/>
    <s v="00030323"/>
    <s v="23-02-2022"/>
    <n v="6.48"/>
    <s v="VEN"/>
    <s v="ANDRES"/>
    <s v="V20745570"/>
    <n v="-6.48"/>
    <n v="0"/>
    <n v="-6.48"/>
    <n v="0"/>
    <s v="-"/>
    <n v="0"/>
    <n v="0"/>
    <s v="-"/>
    <n v="0"/>
    <n v="0"/>
    <s v="-"/>
    <n v="0"/>
    <n v="0"/>
    <s v="-"/>
    <n v="0"/>
  </r>
  <r>
    <s v="448"/>
    <x v="22"/>
    <x v="0"/>
    <s v="005"/>
    <s v="Z1B8050363"/>
    <s v="0246"/>
    <s v="FC"/>
    <s v="00026482-00026539"/>
    <s v=""/>
    <s v=""/>
    <s v=""/>
    <s v=""/>
    <n v="0"/>
    <s v=""/>
    <s v="VENTAS NO CONTRIBUYENTES"/>
    <s v=""/>
    <n v="3007.8457379999982"/>
    <n v="0"/>
    <n v="2242.5566999999996"/>
    <n v="0"/>
    <s v="-"/>
    <n v="0"/>
    <n v="659.73194999999998"/>
    <s v="-"/>
    <n v="105.55708799999999"/>
    <n v="0"/>
    <s v="-"/>
    <n v="0"/>
    <n v="0"/>
    <s v="-"/>
    <n v="0"/>
  </r>
  <r>
    <s v="449"/>
    <x v="22"/>
    <x v="0"/>
    <s v="005"/>
    <s v="Z1B8050363"/>
    <s v="0246"/>
    <s v="FC"/>
    <s v="00026540"/>
    <s v=""/>
    <s v=""/>
    <s v=""/>
    <s v=""/>
    <n v="0"/>
    <s v=""/>
    <s v="KATHERINE ESCOBAR"/>
    <s v="J244624762"/>
    <n v="58.946100000000001"/>
    <n v="0"/>
    <n v="18.879999999999995"/>
    <n v="34.539700000000003"/>
    <s v="16"/>
    <n v="5.5263999999999998"/>
    <n v="0"/>
    <s v="-"/>
    <n v="0"/>
    <n v="0"/>
    <s v="-"/>
    <n v="0"/>
    <n v="0"/>
    <s v="-"/>
    <n v="0"/>
  </r>
  <r>
    <s v="450"/>
    <x v="22"/>
    <x v="0"/>
    <s v="005"/>
    <s v="Z1B8050363"/>
    <s v="0246"/>
    <s v="FC"/>
    <s v="00026541-00026593"/>
    <s v=""/>
    <s v=""/>
    <s v=""/>
    <s v=""/>
    <n v="0"/>
    <s v=""/>
    <s v="VENTAS NO CONTRIBUYENTES"/>
    <s v=""/>
    <n v="3461.7625080000007"/>
    <n v="0"/>
    <n v="2489.7449000000011"/>
    <n v="0"/>
    <s v="-"/>
    <n v="0"/>
    <n v="837.94619999999986"/>
    <s v="16"/>
    <n v="134.07140799999996"/>
    <n v="0"/>
    <s v="-"/>
    <n v="0"/>
    <n v="0"/>
    <s v="-"/>
    <n v="0"/>
  </r>
  <r>
    <s v="451"/>
    <x v="22"/>
    <x v="0"/>
    <s v="005"/>
    <s v="Z1B8050363"/>
    <s v="0246"/>
    <s v="FC"/>
    <s v="00026594"/>
    <s v=""/>
    <s v=""/>
    <s v=""/>
    <s v=""/>
    <n v="0"/>
    <s v=""/>
    <s v="SUMINISTROS FUOCO CONTROL 7121DS,C.A"/>
    <s v="J500845278 "/>
    <n v="136.95151999999999"/>
    <n v="0"/>
    <n v="101.44884999999999"/>
    <n v="30.60575"/>
    <s v="16"/>
    <n v="4.8969199999999997"/>
    <n v="0"/>
    <s v="-"/>
    <n v="0"/>
    <n v="0"/>
    <s v="-"/>
    <n v="0"/>
    <n v="0"/>
    <s v="-"/>
    <n v="0"/>
  </r>
  <r>
    <s v="452"/>
    <x v="22"/>
    <x v="0"/>
    <s v="005"/>
    <s v="Z1B8050363"/>
    <s v="0246"/>
    <s v="FC"/>
    <s v="00026595-00026597"/>
    <s v=""/>
    <s v=""/>
    <s v=""/>
    <s v=""/>
    <n v="0"/>
    <s v=""/>
    <s v="VENTAS NO CONTRIBUYENTES"/>
    <s v=""/>
    <n v="409.07966999999996"/>
    <n v="0"/>
    <n v="277.86975000000007"/>
    <n v="0"/>
    <s v="-"/>
    <n v="0"/>
    <n v="113.11199999999999"/>
    <s v="16"/>
    <n v="18.097920000000002"/>
    <n v="0"/>
    <s v="-"/>
    <n v="0"/>
    <n v="0"/>
    <s v="-"/>
    <n v="0"/>
  </r>
  <r>
    <s v="453"/>
    <x v="22"/>
    <x v="0"/>
    <s v="005"/>
    <s v="Z1B8050363"/>
    <s v="0246"/>
    <s v="FC"/>
    <s v="00026598"/>
    <s v=""/>
    <s v=""/>
    <s v=""/>
    <s v=""/>
    <n v="0"/>
    <s v=""/>
    <s v="ASOCIACION CIVIL IPUDVSLTC"/>
    <s v="J405179724"/>
    <n v="9.9045000000000005"/>
    <n v="0"/>
    <n v="9.9045000000000005"/>
    <n v="0"/>
    <s v="-"/>
    <n v="0"/>
    <n v="0"/>
    <s v="-"/>
    <n v="0"/>
    <n v="0"/>
    <s v="-"/>
    <n v="0"/>
    <n v="0"/>
    <s v="-"/>
    <n v="0"/>
  </r>
  <r>
    <s v="454"/>
    <x v="22"/>
    <x v="1"/>
    <s v="005"/>
    <s v="Z1F0017998"/>
    <s v="0727-0727"/>
    <s v="FC"/>
    <s v="00035041-00035063"/>
    <s v=""/>
    <s v=""/>
    <s v=""/>
    <s v=""/>
    <n v="0"/>
    <s v=""/>
    <s v="VENTAS NO CONTRIBUYENTES"/>
    <s v=""/>
    <n v="580.75459999999998"/>
    <n v="0"/>
    <n v="493.09340000000003"/>
    <n v="0"/>
    <s v="-"/>
    <n v="0"/>
    <n v="75.569999999999993"/>
    <s v="-"/>
    <n v="12.091200000000002"/>
    <n v="0"/>
    <s v="-"/>
    <n v="0"/>
    <n v="0"/>
    <s v="-"/>
    <n v="0"/>
  </r>
  <r>
    <s v="455"/>
    <x v="22"/>
    <x v="1"/>
    <s v="005"/>
    <s v="Z1F0017998"/>
    <s v="0727"/>
    <s v="FC"/>
    <s v="00035064"/>
    <s v=""/>
    <s v=""/>
    <s v=""/>
    <s v=""/>
    <n v="0"/>
    <s v=""/>
    <s v="DANNY MARQUINA"/>
    <s v="V142148907"/>
    <n v="30.389050000000001"/>
    <n v="0"/>
    <n v="30.389050000000001"/>
    <n v="0"/>
    <s v="-"/>
    <n v="0"/>
    <n v="0"/>
    <s v="-"/>
    <n v="0"/>
    <n v="0"/>
    <s v="-"/>
    <n v="0"/>
    <n v="0"/>
    <s v="-"/>
    <n v="0"/>
  </r>
  <r>
    <s v="456"/>
    <x v="22"/>
    <x v="1"/>
    <s v="005"/>
    <s v="Z1F0017998"/>
    <s v="0727-0727"/>
    <s v="FC"/>
    <s v="00035065-00035107"/>
    <s v=""/>
    <s v=""/>
    <s v=""/>
    <s v=""/>
    <n v="0"/>
    <s v=""/>
    <s v="VENTAS NO CONTRIBUYENTES"/>
    <s v=""/>
    <n v="2030.5302360000005"/>
    <n v="0"/>
    <n v="1411.2751000000003"/>
    <n v="0"/>
    <s v="-"/>
    <n v="0"/>
    <n v="533.84060000000011"/>
    <s v="-"/>
    <n v="85.414535999999998"/>
    <n v="0"/>
    <s v="-"/>
    <n v="0"/>
    <n v="0"/>
    <s v="-"/>
    <n v="0"/>
  </r>
  <r>
    <s v="457"/>
    <x v="22"/>
    <x v="0"/>
    <s v="006"/>
    <s v="Z1B8044815"/>
    <s v="0140"/>
    <s v="FC"/>
    <s v="00011801-00011823"/>
    <s v=""/>
    <s v=""/>
    <s v=""/>
    <s v=""/>
    <n v="0"/>
    <s v=""/>
    <s v="VENTAS NO CONTRIBUYENTES"/>
    <s v=""/>
    <n v="1190.0433500000001"/>
    <n v="0"/>
    <n v="891.11990000000014"/>
    <n v="0"/>
    <s v="-"/>
    <n v="0"/>
    <n v="257.69264999999996"/>
    <s v="16"/>
    <n v="41.230800000000002"/>
    <n v="0"/>
    <s v="-"/>
    <n v="0"/>
    <n v="0"/>
    <s v="-"/>
    <n v="0"/>
  </r>
  <r>
    <s v="458"/>
    <x v="22"/>
    <x v="0"/>
    <s v="006"/>
    <s v="Z1B8044815"/>
    <s v="0140"/>
    <s v="FC"/>
    <s v="00011824"/>
    <s v=""/>
    <s v=""/>
    <s v=""/>
    <s v=""/>
    <n v="0"/>
    <s v=""/>
    <s v="HERMANOS FRANCISCANOS DE CRUZ"/>
    <s v="J-07553680-0"/>
    <n v="171.29"/>
    <n v="0"/>
    <n v="171.29"/>
    <n v="0"/>
    <s v="-"/>
    <n v="0"/>
    <n v="0"/>
    <s v="-"/>
    <n v="0"/>
    <n v="0"/>
    <s v="-"/>
    <n v="0"/>
    <n v="0"/>
    <s v="-"/>
    <n v="0"/>
  </r>
  <r>
    <s v="459"/>
    <x v="22"/>
    <x v="0"/>
    <s v="006"/>
    <s v="Z1B8044815"/>
    <s v="0140"/>
    <s v="FC"/>
    <s v="00011825-00011883"/>
    <s v=""/>
    <s v=""/>
    <s v=""/>
    <s v=""/>
    <n v="0"/>
    <s v=""/>
    <s v="VENTAS NO CONTRIBUYENTES"/>
    <s v=""/>
    <n v="3290.4073060000001"/>
    <n v="0"/>
    <n v="2466.8890999999999"/>
    <n v="0"/>
    <s v="-"/>
    <n v="0"/>
    <n v="709.92945000000009"/>
    <s v="-"/>
    <n v="113.58875600000002"/>
    <n v="0"/>
    <s v="-"/>
    <n v="0"/>
    <n v="0"/>
    <s v="-"/>
    <n v="0"/>
  </r>
  <r>
    <s v="460"/>
    <x v="22"/>
    <x v="0"/>
    <s v="006"/>
    <s v="Z1B8044815"/>
    <s v="0140"/>
    <s v="NC"/>
    <s v=""/>
    <s v="00000027"/>
    <s v=""/>
    <s v="00011832"/>
    <s v="23/2/2022"/>
    <n v="77.400000000000006"/>
    <s v="VEN"/>
    <s v="ERNESTO TAMALLO"/>
    <s v="V4910779"/>
    <n v="-34.661000000000001"/>
    <n v="0"/>
    <n v="0"/>
    <n v="0"/>
    <s v="-"/>
    <n v="0"/>
    <n v="-29.880199999999999"/>
    <s v="16"/>
    <n v="-4.7808000000000002"/>
    <n v="0"/>
    <s v="-"/>
    <n v="0"/>
    <n v="0"/>
    <s v="-"/>
    <n v="0"/>
  </r>
  <r>
    <s v="461"/>
    <x v="22"/>
    <x v="1"/>
    <s v="006"/>
    <s v="Z1F0017787"/>
    <s v="0700-0700"/>
    <s v="FC"/>
    <s v="00020142-00020169"/>
    <s v=""/>
    <s v=""/>
    <s v=""/>
    <s v=""/>
    <n v="0"/>
    <s v=""/>
    <s v="VENTAS NO CONTRIBUYENTES"/>
    <s v=""/>
    <n v="952.77698799999985"/>
    <n v="0"/>
    <n v="683.18799999999987"/>
    <n v="0"/>
    <s v="-"/>
    <n v="0"/>
    <n v="232.40430000000001"/>
    <s v="16"/>
    <n v="37.184688000000001"/>
    <n v="0"/>
    <s v="-"/>
    <n v="0"/>
    <n v="0"/>
    <s v="-"/>
    <n v="0"/>
  </r>
  <r>
    <s v="462"/>
    <x v="22"/>
    <x v="1"/>
    <s v="006"/>
    <s v="Z1F0017787"/>
    <s v="0700"/>
    <s v="FC"/>
    <s v="00020170"/>
    <s v=""/>
    <s v=""/>
    <s v=""/>
    <s v=""/>
    <n v="0"/>
    <s v=""/>
    <s v="INVERSIONES DE AMELIO"/>
    <s v="J411875589"/>
    <n v="82.665599999999998"/>
    <n v="0"/>
    <n v="49.942"/>
    <n v="28.21"/>
    <s v="16"/>
    <n v="4.5136000000000003"/>
    <n v="0"/>
    <s v="-"/>
    <n v="0"/>
    <n v="0"/>
    <s v="-"/>
    <n v="0"/>
    <n v="0"/>
    <s v="-"/>
    <n v="0"/>
  </r>
  <r>
    <s v="463"/>
    <x v="22"/>
    <x v="1"/>
    <s v="006"/>
    <s v="Z1F0017787"/>
    <s v="0700-0700"/>
    <s v="FC"/>
    <s v="00020171-00020175"/>
    <s v=""/>
    <s v=""/>
    <s v=""/>
    <s v=""/>
    <n v="0"/>
    <s v=""/>
    <s v="VENTAS NO CONTRIBUYENTES"/>
    <s v=""/>
    <n v="230.33165599999998"/>
    <n v="0"/>
    <n v="167.76085"/>
    <n v="0"/>
    <s v="-"/>
    <n v="0"/>
    <n v="53.940350000000002"/>
    <s v="-"/>
    <n v="8.6304560000000006"/>
    <n v="0"/>
    <s v="-"/>
    <n v="0"/>
    <n v="0"/>
    <s v="-"/>
    <n v="0"/>
  </r>
  <r>
    <s v="464"/>
    <x v="22"/>
    <x v="1"/>
    <s v="006"/>
    <s v="Z1F0017787"/>
    <s v="0700"/>
    <s v="FC"/>
    <s v="00020176"/>
    <s v=""/>
    <s v=""/>
    <s v=""/>
    <s v=""/>
    <n v="0"/>
    <s v=""/>
    <s v="BODEGON VILOEVITA"/>
    <s v="J610410832"/>
    <n v="106.778206"/>
    <n v="0"/>
    <n v="74.506599999999992"/>
    <n v="27.820350000000001"/>
    <s v="16"/>
    <n v="4.4512559999999999"/>
    <n v="0"/>
    <s v="-"/>
    <n v="0"/>
    <n v="0"/>
    <s v="-"/>
    <n v="0"/>
    <n v="0"/>
    <s v="-"/>
    <n v="0"/>
  </r>
  <r>
    <s v="465"/>
    <x v="22"/>
    <x v="1"/>
    <s v="006"/>
    <s v="Z1F0017787"/>
    <s v="0700-0700"/>
    <s v="FC"/>
    <s v="00020177-00020186"/>
    <s v=""/>
    <s v=""/>
    <s v=""/>
    <s v=""/>
    <n v="0"/>
    <s v=""/>
    <s v="VENTAS NO CONTRIBUYENTES"/>
    <s v=""/>
    <n v="600.50116000000003"/>
    <n v="0"/>
    <n v="429.81614999999999"/>
    <n v="0"/>
    <s v="-"/>
    <n v="0"/>
    <n v="147.14224999999999"/>
    <s v="16"/>
    <n v="23.542760000000001"/>
    <n v="0"/>
    <s v="-"/>
    <n v="0"/>
    <n v="0"/>
    <s v="-"/>
    <n v="0"/>
  </r>
  <r>
    <s v="466"/>
    <x v="22"/>
    <x v="0"/>
    <s v="007"/>
    <s v="Z1B8050013"/>
    <s v="0175"/>
    <s v="FC"/>
    <s v="00013344-00013418"/>
    <s v=""/>
    <s v=""/>
    <s v=""/>
    <s v=""/>
    <n v="0"/>
    <s v=""/>
    <s v="VENTAS NO CONTRIBUYENTES"/>
    <s v=""/>
    <n v="4328.1544339999991"/>
    <n v="0"/>
    <n v="2796.8782500000011"/>
    <n v="0"/>
    <s v="-"/>
    <n v="0"/>
    <n v="1320.0655999999994"/>
    <s v="16"/>
    <n v="211.21058399999998"/>
    <n v="0"/>
    <s v="-"/>
    <n v="0"/>
    <n v="0"/>
    <s v="-"/>
    <n v="0"/>
  </r>
  <r>
    <s v="467"/>
    <x v="22"/>
    <x v="1"/>
    <s v="008"/>
    <s v="Z1F0017970"/>
    <s v="0358-0358"/>
    <s v="FC"/>
    <s v="00004619-00004642"/>
    <s v=""/>
    <s v=""/>
    <s v=""/>
    <s v=""/>
    <n v="0"/>
    <s v=""/>
    <s v="VENTAS NO CONTRIBUYENTES"/>
    <s v=""/>
    <n v="343.1232"/>
    <n v="0"/>
    <n v="28.159999999999968"/>
    <n v="0"/>
    <s v="-"/>
    <n v="0"/>
    <n v="271.52000000000004"/>
    <s v="16"/>
    <n v="43.443200000000004"/>
    <n v="0"/>
    <s v="-"/>
    <n v="0"/>
    <n v="0"/>
    <s v="-"/>
    <n v="0"/>
  </r>
  <r>
    <s v="468"/>
    <x v="22"/>
    <x v="0"/>
    <s v="008"/>
    <s v="Z1B8050003"/>
    <s v="0109"/>
    <s v="FC"/>
    <s v="00007615-00007630"/>
    <s v=""/>
    <s v=""/>
    <s v=""/>
    <s v=""/>
    <n v="0"/>
    <s v=""/>
    <s v="VENTAS NO CONTRIBUYENTES"/>
    <s v=""/>
    <n v="605.43914000000018"/>
    <n v="0"/>
    <n v="436.61664999999994"/>
    <n v="0"/>
    <s v="-"/>
    <n v="0"/>
    <n v="145.53665000000001"/>
    <s v="-"/>
    <n v="23.28584"/>
    <n v="0"/>
    <s v="-"/>
    <n v="0"/>
    <n v="0"/>
    <s v="-"/>
    <n v="0"/>
  </r>
  <r>
    <s v="469"/>
    <x v="22"/>
    <x v="0"/>
    <s v="008"/>
    <s v="Z1B8050003"/>
    <s v="0109"/>
    <s v="FC"/>
    <s v="00007631"/>
    <s v=""/>
    <s v=""/>
    <s v=""/>
    <s v=""/>
    <n v="0"/>
    <s v=""/>
    <s v="INVERSIONES JRC-JEL 2015 C.A."/>
    <s v="J406723126"/>
    <n v="16.700700000000001"/>
    <n v="0"/>
    <n v="16.700700000000001"/>
    <n v="0"/>
    <s v="-"/>
    <n v="0"/>
    <n v="0"/>
    <s v="-"/>
    <n v="0"/>
    <n v="0"/>
    <s v="-"/>
    <n v="0"/>
    <n v="0"/>
    <s v="-"/>
    <n v="0"/>
  </r>
  <r>
    <s v="470"/>
    <x v="22"/>
    <x v="0"/>
    <s v="008"/>
    <s v="Z1B8050003"/>
    <s v="0109"/>
    <s v="FC"/>
    <s v="00007632-00007657"/>
    <s v=""/>
    <s v=""/>
    <s v=""/>
    <s v=""/>
    <n v="0"/>
    <s v=""/>
    <s v="VENTAS NO CONTRIBUYENTES"/>
    <s v=""/>
    <n v="1689.348168"/>
    <n v="0"/>
    <n v="1276.0204000000001"/>
    <n v="0"/>
    <s v="-"/>
    <n v="0"/>
    <n v="356.31699999999995"/>
    <s v="-"/>
    <n v="57.010767999999999"/>
    <n v="0"/>
    <s v="-"/>
    <n v="0"/>
    <n v="0"/>
    <s v="-"/>
    <n v="0"/>
  </r>
  <r>
    <s v="471"/>
    <x v="22"/>
    <x v="0"/>
    <s v="008"/>
    <s v="Z1B8050003"/>
    <s v="0109"/>
    <s v="FC"/>
    <s v="00007658"/>
    <s v=""/>
    <s v=""/>
    <s v=""/>
    <s v=""/>
    <n v="0"/>
    <s v=""/>
    <s v="MULTI SERVICIOS PISTON RJHC.A"/>
    <s v="J402110820"/>
    <n v="420.47930000000002"/>
    <n v="0"/>
    <n v="258.11410000000001"/>
    <n v="139.97"/>
    <s v="16"/>
    <n v="22.395199999999999"/>
    <n v="0"/>
    <s v="-"/>
    <n v="0"/>
    <n v="0"/>
    <s v="-"/>
    <n v="0"/>
    <n v="0"/>
    <s v="-"/>
    <n v="0"/>
  </r>
  <r>
    <s v="472"/>
    <x v="22"/>
    <x v="0"/>
    <s v="008"/>
    <s v="Z1B8050003"/>
    <s v="0109"/>
    <s v="FC"/>
    <s v="00007659-00007670"/>
    <s v=""/>
    <s v=""/>
    <s v=""/>
    <s v=""/>
    <n v="0"/>
    <s v=""/>
    <s v="VENTAS NO CONTRIBUYENTES"/>
    <s v=""/>
    <n v="528.81437200000005"/>
    <n v="0"/>
    <n v="385.47120000000007"/>
    <n v="0"/>
    <s v="-"/>
    <n v="0"/>
    <n v="123.57170000000002"/>
    <s v="-"/>
    <n v="19.771471999999999"/>
    <n v="0"/>
    <s v="-"/>
    <n v="0"/>
    <n v="0"/>
    <s v="-"/>
    <n v="0"/>
  </r>
  <r>
    <s v="473"/>
    <x v="22"/>
    <x v="0"/>
    <s v="009"/>
    <s v="Z1B8014458"/>
    <s v="0136"/>
    <s v="FC"/>
    <s v="00007320-00007359"/>
    <s v=""/>
    <s v=""/>
    <s v=""/>
    <s v=""/>
    <n v="0"/>
    <s v=""/>
    <s v="VENTAS NO CONTRIBUYENTES"/>
    <s v=""/>
    <n v="2882.643298"/>
    <n v="0"/>
    <n v="2073.7111500000005"/>
    <n v="0"/>
    <s v="-"/>
    <n v="0"/>
    <n v="697.35529999999972"/>
    <s v="16"/>
    <n v="111.57684799999997"/>
    <n v="0"/>
    <s v="-"/>
    <n v="0"/>
    <n v="0"/>
    <s v="-"/>
    <n v="0"/>
  </r>
  <r>
    <s v="474"/>
    <x v="22"/>
    <x v="0"/>
    <s v="010"/>
    <s v="Z1F0000341"/>
    <s v="1624"/>
    <s v="FC"/>
    <s v="00092981-00092989"/>
    <s v=""/>
    <s v=""/>
    <s v=""/>
    <s v=""/>
    <n v="0"/>
    <s v=""/>
    <s v="VENTAS NO CONTRIBUYENTES"/>
    <s v=""/>
    <n v="644.03971000000001"/>
    <n v="0"/>
    <n v="522.32504999999992"/>
    <n v="0"/>
    <s v="-"/>
    <n v="0"/>
    <n v="104.9264"/>
    <s v="16"/>
    <n v="16.788260000000001"/>
    <n v="0"/>
    <s v="-"/>
    <n v="0"/>
    <n v="0"/>
    <s v="-"/>
    <n v="0"/>
  </r>
  <r>
    <s v="475"/>
    <x v="22"/>
    <x v="0"/>
    <s v="011"/>
    <s v="Z1F0004616"/>
    <s v="1061-1061"/>
    <s v="FC"/>
    <s v="00145467-00145475"/>
    <s v=""/>
    <s v=""/>
    <s v=""/>
    <s v=""/>
    <n v="0"/>
    <s v=""/>
    <s v="VENTAS NO CONTRIBUYENTES"/>
    <s v=""/>
    <n v="85.71875"/>
    <n v="0"/>
    <n v="85.71875"/>
    <n v="0"/>
    <s v="-"/>
    <n v="0"/>
    <n v="0"/>
    <s v="-"/>
    <n v="0"/>
    <n v="0"/>
    <s v="-"/>
    <n v="0"/>
    <n v="0"/>
    <s v="-"/>
    <n v="0"/>
  </r>
  <r>
    <s v="476"/>
    <x v="22"/>
    <x v="0"/>
    <s v="011"/>
    <s v="Z1F0004616"/>
    <s v="1061"/>
    <s v="FC"/>
    <s v="00145476"/>
    <s v=""/>
    <s v=""/>
    <s v=""/>
    <s v=""/>
    <n v="0"/>
    <s v=""/>
    <s v="LUCHERIA TEQUEEMPANADA"/>
    <s v="V294208320 "/>
    <n v="11.788449999999999"/>
    <n v="0"/>
    <n v="5.7332500000000008"/>
    <n v="5.22"/>
    <s v="16"/>
    <n v="0.83520000000000005"/>
    <n v="0"/>
    <s v="-"/>
    <n v="0"/>
    <n v="0"/>
    <s v="-"/>
    <n v="0"/>
    <n v="0"/>
    <s v="-"/>
    <n v="0"/>
  </r>
  <r>
    <s v="477"/>
    <x v="22"/>
    <x v="0"/>
    <s v="011"/>
    <s v="Z1F0004616"/>
    <s v="1061-1061"/>
    <s v="FC"/>
    <s v="00145477-00145623"/>
    <s v=""/>
    <s v=""/>
    <s v=""/>
    <s v=""/>
    <n v="0"/>
    <s v=""/>
    <s v="VENTAS NO CONTRIBUYENTES"/>
    <s v=""/>
    <n v="2079.5704999999998"/>
    <n v="0"/>
    <n v="1879.8195999999994"/>
    <n v="0"/>
    <s v="-"/>
    <n v="0"/>
    <n v="172.19899999999998"/>
    <s v="16"/>
    <n v="27.551899999999996"/>
    <n v="0"/>
    <s v="-"/>
    <n v="0"/>
    <n v="0"/>
    <s v="-"/>
    <n v="0"/>
  </r>
  <r>
    <s v="478"/>
    <x v="22"/>
    <x v="0"/>
    <s v="012"/>
    <s v="Z1F0002472"/>
    <s v="0298"/>
    <s v="FC"/>
    <s v="00041195"/>
    <s v=""/>
    <s v=""/>
    <s v=""/>
    <s v=""/>
    <n v="0"/>
    <s v=""/>
    <s v="COMERCIALIZADORA LA ESPETADA C.A"/>
    <s v="J-50040717-3"/>
    <n v="22.5152"/>
    <n v="0"/>
    <n v="0.22000000000000242"/>
    <n v="19.22"/>
    <s v="16"/>
    <n v="3.0752000000000002"/>
    <n v="0"/>
    <s v="-"/>
    <n v="0"/>
    <n v="0"/>
    <s v="-"/>
    <n v="0"/>
    <n v="0"/>
    <s v="-"/>
    <n v="0"/>
  </r>
  <r>
    <s v="479"/>
    <x v="22"/>
    <x v="0"/>
    <s v="012"/>
    <s v="Z1F0002472"/>
    <s v="0298"/>
    <s v="FC"/>
    <s v="00041196-00041203"/>
    <s v=""/>
    <s v=""/>
    <s v=""/>
    <s v=""/>
    <n v="0"/>
    <s v=""/>
    <s v="VENTAS NO CONTRIBUYENTES"/>
    <s v=""/>
    <n v="232.26519999999999"/>
    <n v="0"/>
    <n v="82.949999999999989"/>
    <n v="0"/>
    <s v="-"/>
    <n v="0"/>
    <n v="128.72"/>
    <s v="-"/>
    <n v="20.595199999999998"/>
    <n v="0"/>
    <s v="-"/>
    <n v="0"/>
    <n v="0"/>
    <s v="-"/>
    <n v="0"/>
  </r>
  <r>
    <s v="480"/>
    <x v="22"/>
    <x v="0"/>
    <s v="012"/>
    <s v="Z1F0002472"/>
    <s v="0298"/>
    <s v="FC"/>
    <s v="00041204-00041209"/>
    <s v=""/>
    <s v=""/>
    <s v=""/>
    <s v=""/>
    <n v="0"/>
    <s v=""/>
    <s v="VENTAS NO CONTRIBUYENTES"/>
    <s v=""/>
    <n v="202.27810000000002"/>
    <n v="0"/>
    <n v="75.337900000000019"/>
    <n v="0"/>
    <s v="-"/>
    <n v="0"/>
    <n v="109.43119999999999"/>
    <s v="16"/>
    <n v="17.509"/>
    <n v="0"/>
    <s v="-"/>
    <n v="0"/>
    <n v="0"/>
    <s v="-"/>
    <n v="0"/>
  </r>
  <r>
    <s v="481"/>
    <x v="22"/>
    <x v="0"/>
    <s v="012"/>
    <s v="Z1F0002472"/>
    <s v="0298"/>
    <s v="FC"/>
    <s v="00041210-00041216"/>
    <s v=""/>
    <s v=""/>
    <s v=""/>
    <s v=""/>
    <n v="0"/>
    <s v=""/>
    <s v="VENTAS NO CONTRIBUYENTES"/>
    <s v=""/>
    <n v="405.70459999999997"/>
    <n v="0"/>
    <n v="49.174000000000035"/>
    <n v="0"/>
    <s v="-"/>
    <n v="0"/>
    <n v="307.35399999999998"/>
    <s v="16"/>
    <n v="49.176600000000001"/>
    <n v="0"/>
    <s v="-"/>
    <n v="0"/>
    <n v="0"/>
    <s v="-"/>
    <n v="0"/>
  </r>
  <r>
    <s v="482"/>
    <x v="22"/>
    <x v="0"/>
    <s v="012"/>
    <s v="Z1F0002472"/>
    <s v="0298"/>
    <s v="FC"/>
    <s v="00041217"/>
    <s v=""/>
    <s v=""/>
    <s v=""/>
    <s v=""/>
    <n v="0"/>
    <s v=""/>
    <s v="LEYDI BALBUENA"/>
    <s v="V16329954"/>
    <n v="58.192900000000002"/>
    <n v="0"/>
    <n v="39.8765"/>
    <n v="0"/>
    <s v="-"/>
    <n v="0"/>
    <n v="15.79"/>
    <s v="16"/>
    <n v="2.5264000000000002"/>
    <n v="0"/>
    <s v="-"/>
    <n v="0"/>
    <n v="0"/>
    <s v="-"/>
    <n v="0"/>
  </r>
  <r>
    <s v="483"/>
    <x v="22"/>
    <x v="0"/>
    <s v="012"/>
    <s v="Z1F0002472"/>
    <s v="0298"/>
    <s v="FC"/>
    <s v="00041218-00041219"/>
    <s v=""/>
    <s v=""/>
    <s v=""/>
    <s v=""/>
    <n v="0"/>
    <s v=""/>
    <s v="VENTAS NO CONTRIBUYENTES"/>
    <s v=""/>
    <n v="66.416750000000008"/>
    <n v="0"/>
    <n v="36.709149999999994"/>
    <n v="0"/>
    <s v="-"/>
    <n v="0"/>
    <n v="25.61"/>
    <s v="16"/>
    <n v="4.0975999999999999"/>
    <n v="0"/>
    <s v="-"/>
    <n v="0"/>
    <n v="0"/>
    <s v="-"/>
    <n v="0"/>
  </r>
  <r>
    <s v="484"/>
    <x v="22"/>
    <x v="0"/>
    <s v="012"/>
    <s v="Z1F0002472"/>
    <s v="0298"/>
    <s v="FC"/>
    <s v="00041220-00041227"/>
    <s v=""/>
    <s v=""/>
    <s v=""/>
    <s v=""/>
    <n v="0"/>
    <s v=""/>
    <s v="VENTAS NO CONTRIBUYENTES"/>
    <s v=""/>
    <n v="167.98940000000002"/>
    <n v="0"/>
    <n v="64.192599999999985"/>
    <n v="0"/>
    <s v="-"/>
    <n v="0"/>
    <n v="89.48"/>
    <s v="16"/>
    <n v="14.316799999999999"/>
    <n v="0"/>
    <s v="-"/>
    <n v="0"/>
    <n v="0"/>
    <s v="-"/>
    <n v="0"/>
  </r>
  <r>
    <s v="485"/>
    <x v="22"/>
    <x v="0"/>
    <s v="013"/>
    <s v="Z1B8050578"/>
    <s v="1971-1971"/>
    <s v="FC"/>
    <s v="00174809-00174869"/>
    <s v=""/>
    <s v=""/>
    <s v=""/>
    <s v=""/>
    <n v="0"/>
    <s v=""/>
    <s v="VENTAS NO CONTRIBUYENTES"/>
    <s v=""/>
    <n v="793.03215"/>
    <n v="0"/>
    <n v="647.17374999999981"/>
    <n v="0"/>
    <s v="-"/>
    <n v="0"/>
    <n v="125.74000000000004"/>
    <s v="16"/>
    <n v="20.118400000000001"/>
    <n v="0"/>
    <s v="-"/>
    <n v="0"/>
    <n v="0"/>
    <s v="-"/>
    <n v="0"/>
  </r>
  <r>
    <s v="486"/>
    <x v="22"/>
    <x v="0"/>
    <s v="013"/>
    <s v="Z1F0000338"/>
    <s v="1815-1815"/>
    <s v="FC"/>
    <s v="82824000-82884000"/>
    <s v=""/>
    <s v=""/>
    <s v=""/>
    <s v=""/>
    <n v="0"/>
    <s v=""/>
    <s v="VENTAS NO CONTRIBUYENTES"/>
    <s v=""/>
    <n v="1330.4544820000001"/>
    <n v="0"/>
    <n v="1042.7873000000002"/>
    <n v="0"/>
    <s v="-"/>
    <n v="0"/>
    <n v="247.98895000000007"/>
    <s v="-"/>
    <n v="39.678231999999994"/>
    <n v="0"/>
    <s v="-"/>
    <n v="0"/>
    <n v="0"/>
    <s v="-"/>
    <n v="0"/>
  </r>
  <r>
    <s v="487"/>
    <x v="22"/>
    <x v="0"/>
    <s v="013"/>
    <s v="Z1F0000338"/>
    <s v="1815"/>
    <s v="NC"/>
    <s v=""/>
    <s v="00000097"/>
    <s v=""/>
    <s v="82839000"/>
    <s v="23/2/2022"/>
    <n v="8.89"/>
    <s v="VEN"/>
    <s v="MIRBIS"/>
    <s v="V11650264"/>
    <n v="-8.8856000000000002"/>
    <n v="0"/>
    <n v="0"/>
    <n v="0"/>
    <s v="-"/>
    <n v="0"/>
    <n v="-7.66"/>
    <s v="16"/>
    <n v="-1.2256"/>
    <n v="0"/>
    <s v="-"/>
    <n v="0"/>
    <n v="0"/>
    <s v="-"/>
    <n v="0"/>
  </r>
  <r>
    <s v="488"/>
    <x v="23"/>
    <x v="0"/>
    <s v="001"/>
    <s v="Z1F0000700"/>
    <s v="1826"/>
    <s v="FC"/>
    <s v="00151994-00152044"/>
    <s v=""/>
    <s v=""/>
    <s v=""/>
    <s v=""/>
    <n v="0"/>
    <s v=""/>
    <s v="VENTAS NO CONTRIBUYENTES"/>
    <s v=""/>
    <n v="4217.9531640000005"/>
    <n v="0"/>
    <n v="2919.1424000000002"/>
    <n v="0"/>
    <s v="-"/>
    <n v="0"/>
    <n v="1119.6644000000001"/>
    <s v="16"/>
    <n v="179.14636400000001"/>
    <n v="0"/>
    <s v="-"/>
    <n v="0"/>
    <n v="0"/>
    <s v="-"/>
    <n v="0"/>
  </r>
  <r>
    <s v="489"/>
    <x v="23"/>
    <x v="2"/>
    <s v="001"/>
    <s v="Z7C7008321"/>
    <s v="0172-0172"/>
    <s v="FC"/>
    <s v="00020626-00020753"/>
    <s v=""/>
    <s v=""/>
    <s v=""/>
    <s v=""/>
    <n v="0"/>
    <s v=""/>
    <s v="VENTAS NO CONTRIBUYENTES"/>
    <s v=""/>
    <n v="3208.6534099999999"/>
    <n v="0"/>
    <n v="2493.3197"/>
    <n v="0"/>
    <s v="-"/>
    <n v="0"/>
    <n v="616.66694999999982"/>
    <s v="-"/>
    <n v="98.666760000000025"/>
    <n v="0"/>
    <s v="-"/>
    <n v="0"/>
    <n v="0"/>
    <s v="-"/>
    <n v="0"/>
  </r>
  <r>
    <s v="490"/>
    <x v="23"/>
    <x v="1"/>
    <s v="001"/>
    <s v="Z1F0017854"/>
    <s v="0742-0742"/>
    <s v="FC"/>
    <s v="00047359-00047484"/>
    <s v=""/>
    <s v=""/>
    <s v=""/>
    <s v=""/>
    <n v="0"/>
    <s v=""/>
    <s v="VENTAS NO CONTRIBUYENTES"/>
    <s v=""/>
    <n v="5426.3814220000004"/>
    <n v="0"/>
    <n v="3970.9695000000011"/>
    <n v="0"/>
    <s v="-"/>
    <n v="0"/>
    <n v="1254.6654500000002"/>
    <s v="-"/>
    <n v="200.74647200000001"/>
    <n v="0"/>
    <s v="-"/>
    <n v="0"/>
    <n v="0"/>
    <s v="-"/>
    <n v="0"/>
  </r>
  <r>
    <s v="491"/>
    <x v="23"/>
    <x v="1"/>
    <s v="001"/>
    <s v="Z1F0017854"/>
    <s v="0742"/>
    <s v="NC"/>
    <s v=""/>
    <s v="00000188"/>
    <s v=""/>
    <s v="00047436"/>
    <s v="24-02-2022"/>
    <n v="86.31"/>
    <s v="VEN"/>
    <s v="JOSE HERNANDEZ"/>
    <s v="V3224040"/>
    <n v="-30.8"/>
    <n v="0"/>
    <n v="-30.8"/>
    <n v="0"/>
    <s v="-"/>
    <n v="0"/>
    <n v="0"/>
    <s v="-"/>
    <n v="0"/>
    <n v="0"/>
    <s v="-"/>
    <n v="0"/>
    <n v="0"/>
    <s v="-"/>
    <n v="0"/>
  </r>
  <r>
    <s v="492"/>
    <x v="23"/>
    <x v="1"/>
    <s v="002"/>
    <s v="Z1F0017966"/>
    <s v="0737-0737"/>
    <s v="FC"/>
    <s v="00031072-00031089"/>
    <s v=""/>
    <s v=""/>
    <s v=""/>
    <s v=""/>
    <n v="0"/>
    <s v=""/>
    <s v="VENTAS NO CONTRIBUYENTES"/>
    <s v=""/>
    <n v="567.33751000000007"/>
    <n v="0"/>
    <n v="463.61494999999985"/>
    <n v="0"/>
    <s v="-"/>
    <n v="0"/>
    <n v="89.416000000000011"/>
    <s v="16"/>
    <n v="14.306559999999999"/>
    <n v="0"/>
    <s v="-"/>
    <n v="0"/>
    <n v="0"/>
    <s v="-"/>
    <n v="0"/>
  </r>
  <r>
    <s v="493"/>
    <x v="23"/>
    <x v="1"/>
    <s v="002"/>
    <s v="Z1F0017966"/>
    <s v="0737"/>
    <s v="FC"/>
    <s v="00031090"/>
    <s v=""/>
    <s v=""/>
    <s v=""/>
    <s v=""/>
    <n v="0"/>
    <s v=""/>
    <s v="BODEGON BIELE VITE"/>
    <s v="J410610832"/>
    <n v="87.224103999999997"/>
    <n v="0"/>
    <n v="25.994199999999999"/>
    <n v="52.784399999999998"/>
    <s v="16"/>
    <n v="8.4455039999999997"/>
    <n v="0"/>
    <s v="-"/>
    <n v="0"/>
    <n v="0"/>
    <s v="-"/>
    <n v="0"/>
    <n v="0"/>
    <s v="-"/>
    <n v="0"/>
  </r>
  <r>
    <s v="494"/>
    <x v="23"/>
    <x v="1"/>
    <s v="002"/>
    <s v="Z1F0017966"/>
    <s v="0737-0737"/>
    <s v="FC"/>
    <s v="00031091-00031095"/>
    <s v=""/>
    <s v=""/>
    <s v=""/>
    <s v=""/>
    <n v="0"/>
    <s v=""/>
    <s v="VENTAS NO CONTRIBUYENTES"/>
    <s v=""/>
    <n v="281.768598"/>
    <n v="0"/>
    <n v="181.50945000000002"/>
    <n v="0"/>
    <s v="-"/>
    <n v="0"/>
    <n v="86.430299999999988"/>
    <s v="16"/>
    <n v="13.828847999999999"/>
    <n v="0"/>
    <s v="-"/>
    <n v="0"/>
    <n v="0"/>
    <s v="-"/>
    <n v="0"/>
  </r>
  <r>
    <s v="495"/>
    <x v="23"/>
    <x v="1"/>
    <s v="002"/>
    <s v="Z1F0017966"/>
    <s v="0737"/>
    <s v="NC"/>
    <s v=""/>
    <s v="00000169"/>
    <s v=""/>
    <s v="00031095"/>
    <s v="24-02-2022"/>
    <n v="55.37"/>
    <s v="VEN"/>
    <s v="ROXIBEL ACEVEDO"/>
    <s v="V29622569"/>
    <n v="-55.370350000000002"/>
    <n v="0"/>
    <n v="-41.651150000000001"/>
    <n v="0"/>
    <s v="-"/>
    <n v="0"/>
    <n v="-11.8269"/>
    <s v="16"/>
    <n v="-1.8923000000000001"/>
    <n v="0"/>
    <s v="-"/>
    <n v="0"/>
    <n v="0"/>
    <s v="-"/>
    <n v="0"/>
  </r>
  <r>
    <s v="496"/>
    <x v="23"/>
    <x v="3"/>
    <s v="002"/>
    <s v="Z1F0008858"/>
    <s v="1191-1191"/>
    <s v="FC"/>
    <s v="00161898-00162000"/>
    <s v=""/>
    <s v=""/>
    <s v=""/>
    <s v=""/>
    <n v="0"/>
    <s v=""/>
    <s v="VENTAS NO CONTRIBUYENTES"/>
    <s v=""/>
    <n v="1598.6057000000003"/>
    <n v="0"/>
    <n v="1450.0480000000005"/>
    <n v="0"/>
    <s v="-"/>
    <n v="0"/>
    <n v="128.06700000000001"/>
    <s v="16"/>
    <n v="20.4907"/>
    <n v="0"/>
    <s v="-"/>
    <n v="0"/>
    <n v="0"/>
    <s v="-"/>
    <n v="0"/>
  </r>
  <r>
    <s v="497"/>
    <x v="23"/>
    <x v="3"/>
    <s v="002"/>
    <s v="Z1F0008858"/>
    <s v="1191"/>
    <s v="NC"/>
    <s v=""/>
    <s v="00000197"/>
    <s v=""/>
    <s v="00161999"/>
    <s v="24/2/2022"/>
    <n v="53.4"/>
    <s v="VEN"/>
    <s v="KAREN BLANCO"/>
    <s v="V18740024 "/>
    <n v="-53.4026"/>
    <n v="0"/>
    <n v="-31.037799999999997"/>
    <n v="0"/>
    <s v="-"/>
    <n v="0"/>
    <n v="-19.28"/>
    <s v="16"/>
    <n v="-3.0848"/>
    <n v="0"/>
    <s v="-"/>
    <n v="0"/>
    <n v="0"/>
    <s v="-"/>
    <n v="0"/>
  </r>
  <r>
    <s v="498"/>
    <x v="23"/>
    <x v="2"/>
    <s v="002"/>
    <s v="Z7C7008340"/>
    <s v="0172-0172"/>
    <s v="FC"/>
    <s v="00023948-00024082"/>
    <s v=""/>
    <s v=""/>
    <s v=""/>
    <s v=""/>
    <n v="0"/>
    <s v=""/>
    <s v="VENTAS NO CONTRIBUYENTES"/>
    <s v=""/>
    <n v="3039.8329320000003"/>
    <n v="0"/>
    <n v="2211.56"/>
    <n v="0"/>
    <s v="-"/>
    <n v="0"/>
    <n v="714.1801999999999"/>
    <s v="16"/>
    <n v="114.268832"/>
    <n v="0"/>
    <s v="-"/>
    <n v="0"/>
    <n v="0"/>
    <s v="-"/>
    <n v="0"/>
  </r>
  <r>
    <s v="499"/>
    <x v="23"/>
    <x v="0"/>
    <s v="002"/>
    <s v="Z1B8050365"/>
    <s v="1577"/>
    <s v="FC"/>
    <s v="00103308-00103364"/>
    <s v=""/>
    <s v=""/>
    <s v=""/>
    <s v=""/>
    <n v="0"/>
    <s v=""/>
    <s v="CAJA SIN ACTIVIDAD"/>
    <s v=""/>
    <n v="1832.422"/>
    <n v="0"/>
    <n v="1816.24"/>
    <n v="0"/>
    <s v="-"/>
    <n v="0"/>
    <n v="13.95"/>
    <s v="16"/>
    <n v="2.2319999999999998"/>
    <n v="0"/>
    <s v="-"/>
    <n v="0"/>
    <n v="0"/>
    <s v="-"/>
    <n v="0"/>
  </r>
  <r>
    <s v="500"/>
    <x v="23"/>
    <x v="0"/>
    <s v="002"/>
    <s v="Z1B8050365"/>
    <s v="1577"/>
    <s v="NC"/>
    <m/>
    <n v="1509"/>
    <s v=""/>
    <s v=""/>
    <s v=""/>
    <n v="0"/>
    <s v=""/>
    <s v="CAJA SIN ACTIVIDAD"/>
    <s v=""/>
    <n v="-44.3"/>
    <n v="0"/>
    <n v="-44.3"/>
    <n v="0"/>
    <s v="-"/>
    <n v="0"/>
    <n v="0"/>
    <s v="16"/>
    <n v="0"/>
    <n v="0"/>
    <s v="-"/>
    <n v="0"/>
    <n v="0"/>
    <s v="-"/>
    <n v="0"/>
  </r>
  <r>
    <s v="501"/>
    <x v="23"/>
    <x v="0"/>
    <s v="002"/>
    <s v="Z7C0004030"/>
    <s v="0361"/>
    <s v="FC"/>
    <s v="00006296-00006384"/>
    <s v=""/>
    <s v=""/>
    <s v=""/>
    <s v=""/>
    <n v="0"/>
    <s v=""/>
    <s v="VENTAS NO CONTRIBUYENTES"/>
    <s v=""/>
    <n v="1854.5647999999999"/>
    <n v="0"/>
    <n v="1661.1"/>
    <n v="0"/>
    <s v="-"/>
    <n v="0"/>
    <n v="166.78"/>
    <s v="16"/>
    <n v="26.684799999999999"/>
    <n v="0"/>
    <s v="-"/>
    <n v="0"/>
    <n v="0"/>
    <s v="-"/>
    <n v="0"/>
  </r>
  <r>
    <s v="502"/>
    <x v="23"/>
    <x v="0"/>
    <s v="003"/>
    <s v="Z1B8051199"/>
    <s v="0245"/>
    <s v="FC"/>
    <s v="00023695-00023783"/>
    <s v=""/>
    <s v=""/>
    <s v=""/>
    <s v=""/>
    <n v="0"/>
    <s v=""/>
    <s v="VENTAS NO CONTRIBUYENTES"/>
    <s v=""/>
    <n v="3928.0107140000005"/>
    <n v="0"/>
    <n v="3042.8218000000006"/>
    <n v="0"/>
    <s v="-"/>
    <n v="0"/>
    <n v="763.09384999999986"/>
    <s v="16"/>
    <n v="122.09506399999998"/>
    <n v="0"/>
    <s v="-"/>
    <n v="0"/>
    <n v="0"/>
    <s v="-"/>
    <n v="0"/>
  </r>
  <r>
    <s v="503"/>
    <x v="23"/>
    <x v="1"/>
    <s v="003"/>
    <s v="Z1F0017848"/>
    <s v="0726-0726"/>
    <s v="FC"/>
    <s v="00040614-00040627"/>
    <s v=""/>
    <s v=""/>
    <s v=""/>
    <s v=""/>
    <n v="0"/>
    <s v=""/>
    <s v="VENTAS NO CONTRIBUYENTES"/>
    <s v=""/>
    <n v="316.41104999999999"/>
    <n v="0"/>
    <n v="145.57784999999998"/>
    <n v="0"/>
    <s v="-"/>
    <n v="0"/>
    <n v="147.27000000000001"/>
    <s v="-"/>
    <n v="23.563200000000002"/>
    <n v="0"/>
    <s v="-"/>
    <n v="0"/>
    <n v="0"/>
    <s v="-"/>
    <n v="0"/>
  </r>
  <r>
    <s v="504"/>
    <x v="23"/>
    <x v="1"/>
    <s v="003"/>
    <s v="Z1F0017848"/>
    <s v="0726"/>
    <s v="FC"/>
    <s v="00040628"/>
    <s v=""/>
    <s v=""/>
    <s v=""/>
    <s v=""/>
    <n v="0"/>
    <s v=""/>
    <s v="TOÑO WHEELS"/>
    <s v="V411397326"/>
    <n v="38.344499999999996"/>
    <n v="0"/>
    <n v="36.511700000000005"/>
    <n v="1.58"/>
    <s v="16"/>
    <n v="0.25280000000000002"/>
    <n v="0"/>
    <s v="-"/>
    <n v="0"/>
    <n v="0"/>
    <s v="-"/>
    <n v="0"/>
    <n v="0"/>
    <s v="-"/>
    <n v="0"/>
  </r>
  <r>
    <s v="505"/>
    <x v="23"/>
    <x v="1"/>
    <s v="003"/>
    <s v="Z1F0017848"/>
    <s v="0726-0726"/>
    <s v="FC"/>
    <s v="00040629-00040680"/>
    <s v=""/>
    <s v=""/>
    <s v=""/>
    <s v=""/>
    <n v="0"/>
    <s v=""/>
    <s v="VENTAS NO CONTRIBUYENTES"/>
    <s v=""/>
    <n v="1998.0290620000001"/>
    <n v="0"/>
    <n v="1481.8094000000001"/>
    <n v="0"/>
    <s v="-"/>
    <n v="0"/>
    <n v="445.01694999999995"/>
    <s v="16"/>
    <n v="71.202712000000005"/>
    <n v="0"/>
    <s v="-"/>
    <n v="0"/>
    <n v="0"/>
    <s v="-"/>
    <n v="0"/>
  </r>
  <r>
    <s v="506"/>
    <x v="23"/>
    <x v="3"/>
    <s v="003"/>
    <s v="Z1F0008965"/>
    <s v="1174-1174"/>
    <s v="FC"/>
    <s v="00154221-00154241"/>
    <s v=""/>
    <s v=""/>
    <s v=""/>
    <s v=""/>
    <n v="0"/>
    <s v=""/>
    <s v="VENTAS NO CONTRIBUYENTES"/>
    <s v=""/>
    <n v="353.86424999999991"/>
    <n v="0"/>
    <n v="321.90624999999989"/>
    <n v="0"/>
    <s v="-"/>
    <n v="0"/>
    <n v="27.55"/>
    <s v="16"/>
    <n v="4.4080000000000004"/>
    <n v="0"/>
    <s v="-"/>
    <n v="0"/>
    <n v="0"/>
    <s v="-"/>
    <n v="0"/>
  </r>
  <r>
    <s v="507"/>
    <x v="23"/>
    <x v="3"/>
    <s v="003"/>
    <s v="Z1F0008965"/>
    <s v="1174"/>
    <s v="FC"/>
    <s v="00154242"/>
    <s v=""/>
    <s v=""/>
    <s v=""/>
    <s v=""/>
    <n v="0"/>
    <s v=""/>
    <s v="AMADO"/>
    <s v="V448846003"/>
    <n v="8.58"/>
    <n v="0"/>
    <n v="8.58"/>
    <n v="0"/>
    <s v="-"/>
    <n v="0"/>
    <n v="0"/>
    <s v="-"/>
    <n v="0"/>
    <n v="0"/>
    <s v="-"/>
    <n v="0"/>
    <n v="0"/>
    <s v="-"/>
    <n v="0"/>
  </r>
  <r>
    <s v="508"/>
    <x v="23"/>
    <x v="3"/>
    <s v="003"/>
    <s v="Z1F0008965"/>
    <s v="1174-1174"/>
    <s v="FC"/>
    <s v="00154243-00154251"/>
    <s v=""/>
    <s v=""/>
    <s v=""/>
    <s v=""/>
    <n v="0"/>
    <s v=""/>
    <s v="VENTAS NO CONTRIBUYENTES"/>
    <s v=""/>
    <n v="148.86920000000001"/>
    <n v="0"/>
    <n v="128.85919999999999"/>
    <n v="0"/>
    <s v="-"/>
    <n v="0"/>
    <n v="17.25"/>
    <s v="-"/>
    <n v="2.7600000000000002"/>
    <n v="0"/>
    <s v="-"/>
    <n v="0"/>
    <n v="0"/>
    <s v="-"/>
    <n v="0"/>
  </r>
  <r>
    <s v="509"/>
    <x v="23"/>
    <x v="3"/>
    <s v="003"/>
    <s v="Z1F0008965"/>
    <s v="1174"/>
    <s v="FC"/>
    <s v="00154252"/>
    <s v=""/>
    <s v=""/>
    <s v=""/>
    <s v=""/>
    <n v="0"/>
    <s v=""/>
    <s v="SANAMED"/>
    <s v="J-40466217-0 "/>
    <n v="69.085650000000001"/>
    <n v="0"/>
    <n v="59.132850000000005"/>
    <n v="8.58"/>
    <s v="16"/>
    <n v="1.3728"/>
    <n v="0"/>
    <s v="-"/>
    <n v="0"/>
    <n v="0"/>
    <s v="-"/>
    <n v="0"/>
    <n v="0"/>
    <s v="-"/>
    <n v="0"/>
  </r>
  <r>
    <s v="510"/>
    <x v="23"/>
    <x v="3"/>
    <s v="003"/>
    <s v="Z1F0008965"/>
    <s v="1174-1174"/>
    <s v="FC"/>
    <s v="00154253-00154351"/>
    <s v=""/>
    <s v=""/>
    <s v=""/>
    <s v=""/>
    <n v="0"/>
    <s v=""/>
    <s v="VENTAS NO CONTRIBUYENTES"/>
    <s v=""/>
    <n v="1418.3013999999994"/>
    <n v="0"/>
    <n v="1251.8621999999998"/>
    <n v="0"/>
    <s v="-"/>
    <n v="0"/>
    <n v="143.48200000000003"/>
    <s v="16"/>
    <n v="22.9572"/>
    <n v="0"/>
    <s v="-"/>
    <n v="0"/>
    <n v="0"/>
    <s v="-"/>
    <n v="0"/>
  </r>
  <r>
    <s v="511"/>
    <x v="23"/>
    <x v="3"/>
    <s v="003"/>
    <s v="Z1F0008965"/>
    <s v="1174"/>
    <s v="FC"/>
    <s v="00154352"/>
    <s v=""/>
    <s v=""/>
    <s v=""/>
    <s v=""/>
    <n v="0"/>
    <s v=""/>
    <s v="ABDUL SHAHOUT"/>
    <s v="V245246079 "/>
    <n v="14.1928"/>
    <n v="0"/>
    <n v="14.1928"/>
    <n v="0"/>
    <s v="-"/>
    <n v="0"/>
    <n v="0"/>
    <s v="-"/>
    <n v="0"/>
    <n v="0"/>
    <s v="-"/>
    <n v="0"/>
    <n v="0"/>
    <s v="-"/>
    <n v="0"/>
  </r>
  <r>
    <s v="512"/>
    <x v="23"/>
    <x v="3"/>
    <s v="003"/>
    <s v="Z1F0008965"/>
    <s v="1174-1174"/>
    <s v="FC"/>
    <s v="00154353-00154378"/>
    <s v=""/>
    <s v=""/>
    <s v=""/>
    <s v=""/>
    <n v="0"/>
    <s v=""/>
    <s v="VENTAS NO CONTRIBUYENTES"/>
    <s v=""/>
    <n v="842.80359999999996"/>
    <n v="0"/>
    <n v="767.09090000000003"/>
    <n v="0"/>
    <s v="-"/>
    <n v="0"/>
    <n v="65.269599999999997"/>
    <s v="-"/>
    <n v="10.443099999999999"/>
    <n v="0"/>
    <s v="-"/>
    <n v="0"/>
    <n v="0"/>
    <s v="-"/>
    <n v="0"/>
  </r>
  <r>
    <s v="513"/>
    <x v="23"/>
    <x v="3"/>
    <s v="003"/>
    <s v="Z1F0008965"/>
    <s v="1174"/>
    <s v="NC"/>
    <s v=""/>
    <s v="00000157"/>
    <s v=""/>
    <s v="00154352"/>
    <s v="24/2/2022"/>
    <n v="14.19"/>
    <s v="VEN"/>
    <s v="ABDUL SHAHOUT"/>
    <s v="V245246079 "/>
    <n v="-14.1928"/>
    <n v="0"/>
    <n v="-14.1928"/>
    <n v="0"/>
    <s v="-"/>
    <n v="0"/>
    <n v="0"/>
    <s v="-"/>
    <n v="0"/>
    <n v="0"/>
    <s v="-"/>
    <n v="0"/>
    <n v="0"/>
    <s v="-"/>
    <n v="0"/>
  </r>
  <r>
    <s v="514"/>
    <x v="23"/>
    <x v="2"/>
    <s v="003"/>
    <s v="Z7C7008438"/>
    <s v="0172-0172"/>
    <s v="FC"/>
    <s v="00023106-00023198"/>
    <s v=""/>
    <s v=""/>
    <s v=""/>
    <s v=""/>
    <n v="0"/>
    <s v=""/>
    <s v="VENTAS NO CONTRIBUYENTES"/>
    <s v=""/>
    <n v="1945.3534359999999"/>
    <n v="0"/>
    <n v="1599.7143499999995"/>
    <n v="0"/>
    <s v="-"/>
    <n v="0"/>
    <n v="297.96475000000004"/>
    <s v="-"/>
    <n v="47.674336000000011"/>
    <n v="0"/>
    <s v="-"/>
    <n v="0"/>
    <n v="0"/>
    <s v="-"/>
    <n v="0"/>
  </r>
  <r>
    <s v="515"/>
    <x v="23"/>
    <x v="2"/>
    <s v="003"/>
    <s v="Z7C7008438"/>
    <s v="0172-0172"/>
    <s v="FC"/>
    <s v="00023200-00023253"/>
    <s v=""/>
    <s v=""/>
    <s v=""/>
    <s v=""/>
    <n v="0"/>
    <s v=""/>
    <s v="VENTAS NO CONTRIBUYENTES"/>
    <s v=""/>
    <n v="1010.6851660000002"/>
    <n v="0"/>
    <n v="769.48990000000003"/>
    <n v="0"/>
    <s v="-"/>
    <n v="0"/>
    <n v="207.92695000000003"/>
    <s v="16"/>
    <n v="33.268315999999999"/>
    <n v="0"/>
    <s v="-"/>
    <n v="0"/>
    <n v="0"/>
    <s v="-"/>
    <n v="0"/>
  </r>
  <r>
    <s v="516"/>
    <x v="23"/>
    <x v="2"/>
    <s v="003"/>
    <s v="Z7C7008438"/>
    <s v="0172-0172"/>
    <s v="FC"/>
    <s v="003023195"/>
    <s v=""/>
    <s v=""/>
    <s v=""/>
    <s v=""/>
    <n v="0"/>
    <s v=""/>
    <s v="DARIS NAVAS"/>
    <s v="V6464528"/>
    <n v="191.54545400000001"/>
    <n v="0"/>
    <n v="153.05444999999997"/>
    <n v="0"/>
    <s v="-"/>
    <n v="0"/>
    <n v="33.181899999999999"/>
    <s v="16"/>
    <n v="5.3091039999999996"/>
    <n v="0"/>
    <s v="-"/>
    <n v="0"/>
    <n v="0"/>
    <s v="-"/>
    <n v="0"/>
  </r>
  <r>
    <s v="517"/>
    <x v="23"/>
    <x v="0"/>
    <s v="004"/>
    <s v="Z1B8050937"/>
    <s v="0104"/>
    <s v="FC"/>
    <s v="00009822-00009915"/>
    <s v=""/>
    <s v=""/>
    <s v=""/>
    <s v=""/>
    <n v="0"/>
    <s v=""/>
    <s v="VENTAS NO CONTRIBUYENTES"/>
    <s v=""/>
    <n v="5170.2488339999991"/>
    <n v="0"/>
    <n v="3727.8729999999991"/>
    <n v="0"/>
    <s v="-"/>
    <n v="0"/>
    <n v="1243.4274499999997"/>
    <s v="16"/>
    <n v="198.948384"/>
    <n v="0"/>
    <s v="-"/>
    <n v="0"/>
    <n v="0"/>
    <s v="-"/>
    <n v="0"/>
  </r>
  <r>
    <s v="518"/>
    <x v="23"/>
    <x v="1"/>
    <s v="004"/>
    <s v="Z1F0017963"/>
    <s v="0737-0737"/>
    <s v="FC"/>
    <s v="00030386-00030417"/>
    <s v=""/>
    <s v=""/>
    <s v=""/>
    <s v=""/>
    <n v="0"/>
    <s v=""/>
    <s v="VENTAS NO CONTRIBUYENTES"/>
    <s v=""/>
    <n v="1734.3953339999996"/>
    <n v="0"/>
    <n v="1331.4795999999999"/>
    <n v="0"/>
    <s v="-"/>
    <n v="0"/>
    <n v="347.34114999999997"/>
    <s v="16"/>
    <n v="55.574584000000002"/>
    <n v="0"/>
    <s v="-"/>
    <n v="0"/>
    <n v="0"/>
    <s v="-"/>
    <n v="0"/>
  </r>
  <r>
    <s v="519"/>
    <x v="23"/>
    <x v="1"/>
    <s v="004"/>
    <s v="Z1F0017963"/>
    <s v="0737"/>
    <s v="FC"/>
    <s v="00030418"/>
    <s v=""/>
    <s v=""/>
    <s v=""/>
    <s v=""/>
    <n v="0"/>
    <s v=""/>
    <s v="TREJO PETIT CONSULTORES"/>
    <s v="J306872698"/>
    <n v="22.5364"/>
    <n v="0"/>
    <n v="13.5"/>
    <n v="7.79"/>
    <s v="16"/>
    <n v="1.2464"/>
    <n v="0"/>
    <s v="-"/>
    <n v="0"/>
    <n v="0"/>
    <s v="-"/>
    <n v="0"/>
    <n v="0"/>
    <s v="-"/>
    <n v="0"/>
  </r>
  <r>
    <s v="520"/>
    <x v="23"/>
    <x v="1"/>
    <s v="004"/>
    <s v="Z1F0017963"/>
    <s v="0737-0737"/>
    <s v="FC"/>
    <s v="00030419-00030436"/>
    <s v=""/>
    <s v=""/>
    <s v=""/>
    <s v=""/>
    <n v="0"/>
    <s v=""/>
    <s v="VENTAS NO CONTRIBUYENTES"/>
    <s v=""/>
    <n v="1107.0354239999999"/>
    <n v="0"/>
    <n v="831.58544999999992"/>
    <n v="0"/>
    <s v="-"/>
    <n v="0"/>
    <n v="237.45685"/>
    <s v="16"/>
    <n v="37.993124000000002"/>
    <n v="0"/>
    <s v="-"/>
    <n v="0"/>
    <n v="0"/>
    <s v="-"/>
    <n v="0"/>
  </r>
  <r>
    <s v="521"/>
    <x v="23"/>
    <x v="0"/>
    <s v="005"/>
    <s v="Z1B8050363"/>
    <s v="0247"/>
    <s v="FC"/>
    <s v="00026599-00026637"/>
    <s v=""/>
    <s v=""/>
    <s v=""/>
    <s v=""/>
    <n v="0"/>
    <s v=""/>
    <s v="VENTAS NO CONTRIBUYENTES"/>
    <s v=""/>
    <n v="2576.3833000000004"/>
    <n v="0"/>
    <n v="2197.0595499999999"/>
    <n v="0"/>
    <s v="-"/>
    <n v="0"/>
    <n v="327.00325000000004"/>
    <s v="16"/>
    <n v="52.320499999999996"/>
    <n v="0"/>
    <s v="-"/>
    <n v="0"/>
    <n v="0"/>
    <s v="-"/>
    <n v="0"/>
  </r>
  <r>
    <s v="522"/>
    <x v="23"/>
    <x v="0"/>
    <s v="005"/>
    <s v="Z1B8050363"/>
    <s v="0247"/>
    <s v="FC"/>
    <s v="00026638"/>
    <s v=""/>
    <s v=""/>
    <s v=""/>
    <s v=""/>
    <n v="0"/>
    <s v=""/>
    <s v="INVERSIONES COLINA FRESCA CA"/>
    <s v="J-40067775-0"/>
    <n v="33.996000000000002"/>
    <n v="0"/>
    <n v="33.996000000000002"/>
    <n v="0"/>
    <s v="-"/>
    <n v="0"/>
    <n v="0"/>
    <s v="-"/>
    <n v="0"/>
    <n v="0"/>
    <s v="-"/>
    <n v="0"/>
    <n v="0"/>
    <s v="-"/>
    <n v="0"/>
  </r>
  <r>
    <s v="523"/>
    <x v="23"/>
    <x v="0"/>
    <s v="005"/>
    <s v="Z1B8050363"/>
    <s v="0247"/>
    <s v="FC"/>
    <s v="00026639-00026642"/>
    <s v=""/>
    <s v=""/>
    <s v=""/>
    <s v=""/>
    <n v="0"/>
    <s v=""/>
    <s v="VENTAS NO CONTRIBUYENTES"/>
    <s v=""/>
    <n v="363.6429"/>
    <n v="0"/>
    <n v="281.09730000000002"/>
    <n v="0"/>
    <s v="-"/>
    <n v="0"/>
    <n v="71.16"/>
    <s v="16"/>
    <n v="11.3856"/>
    <n v="0"/>
    <s v="-"/>
    <n v="0"/>
    <n v="0"/>
    <s v="-"/>
    <n v="0"/>
  </r>
  <r>
    <s v="524"/>
    <x v="23"/>
    <x v="0"/>
    <s v="005"/>
    <s v="Z1B8050363"/>
    <s v="0247"/>
    <s v="FC"/>
    <s v="00026643"/>
    <s v=""/>
    <s v=""/>
    <s v=""/>
    <s v=""/>
    <n v="0"/>
    <s v=""/>
    <s v="EL DUO DE LAS CARNES"/>
    <s v="J408492636"/>
    <n v="243.5274"/>
    <n v="0"/>
    <n v="155.81979999999999"/>
    <n v="75.61"/>
    <s v="16"/>
    <n v="12.0976"/>
    <n v="0"/>
    <s v="-"/>
    <n v="0"/>
    <n v="0"/>
    <s v="-"/>
    <n v="0"/>
    <n v="0"/>
    <s v="-"/>
    <n v="0"/>
  </r>
  <r>
    <s v="525"/>
    <x v="23"/>
    <x v="0"/>
    <s v="005"/>
    <s v="Z1B8050363"/>
    <s v="0247"/>
    <s v="FC"/>
    <s v="00026644-00026651"/>
    <s v=""/>
    <s v=""/>
    <s v=""/>
    <s v=""/>
    <n v="0"/>
    <s v=""/>
    <s v="VENTAS NO CONTRIBUYENTES"/>
    <s v=""/>
    <n v="1266.2503999999999"/>
    <n v="0"/>
    <n v="1044.2366500000001"/>
    <n v="0"/>
    <s v="-"/>
    <n v="0"/>
    <n v="191.39114999999998"/>
    <s v="16"/>
    <n v="30.622599999999998"/>
    <n v="0"/>
    <s v="-"/>
    <n v="0"/>
    <n v="0"/>
    <s v="-"/>
    <n v="0"/>
  </r>
  <r>
    <s v="526"/>
    <x v="23"/>
    <x v="0"/>
    <s v="005"/>
    <s v="Z1B8050363"/>
    <s v="0247"/>
    <s v="FC"/>
    <s v="00026652"/>
    <s v=""/>
    <s v=""/>
    <s v=""/>
    <s v=""/>
    <n v="0"/>
    <s v=""/>
    <s v="EL DUO DE LAS CARNES"/>
    <s v="J408492636 "/>
    <n v="409.27089999999998"/>
    <n v="0"/>
    <n v="0.65999999999996817"/>
    <n v="352.25080000000003"/>
    <s v="16"/>
    <n v="56.360100000000003"/>
    <n v="0"/>
    <s v="-"/>
    <n v="0"/>
    <n v="0"/>
    <s v="-"/>
    <n v="0"/>
    <n v="0"/>
    <s v="-"/>
    <n v="0"/>
  </r>
  <r>
    <s v="527"/>
    <x v="23"/>
    <x v="0"/>
    <s v="005"/>
    <s v="Z1B8050363"/>
    <s v="0247"/>
    <s v="FC"/>
    <s v="00026653-00026686"/>
    <s v=""/>
    <s v=""/>
    <s v=""/>
    <s v=""/>
    <n v="0"/>
    <s v=""/>
    <s v="VENTAS NO CONTRIBUYENTES"/>
    <s v=""/>
    <n v="1637.5911660000002"/>
    <n v="0"/>
    <n v="1181.7094999999999"/>
    <n v="0"/>
    <s v="-"/>
    <n v="0"/>
    <n v="393.00144999999998"/>
    <s v="16"/>
    <n v="62.880215999999997"/>
    <n v="0"/>
    <s v="-"/>
    <n v="0"/>
    <n v="0"/>
    <s v="-"/>
    <n v="0"/>
  </r>
  <r>
    <s v="528"/>
    <x v="23"/>
    <x v="0"/>
    <s v="005"/>
    <s v="Z1B8050363"/>
    <s v="0247"/>
    <s v="FC"/>
    <s v="00026687"/>
    <s v=""/>
    <s v=""/>
    <s v=""/>
    <s v=""/>
    <n v="0"/>
    <s v=""/>
    <s v="INVERSIONES MARIFER 21 C.A"/>
    <s v="J501583951"/>
    <n v="73.532799999999995"/>
    <n v="0"/>
    <n v="15.439999999999998"/>
    <n v="50.08"/>
    <s v="16"/>
    <n v="8.0128000000000004"/>
    <n v="0"/>
    <s v="-"/>
    <n v="0"/>
    <n v="0"/>
    <s v="-"/>
    <n v="0"/>
    <n v="0"/>
    <s v="-"/>
    <n v="0"/>
  </r>
  <r>
    <s v="529"/>
    <x v="23"/>
    <x v="0"/>
    <s v="005"/>
    <s v="Z1B8050363"/>
    <s v="0247"/>
    <s v="FC"/>
    <s v="00026688-00026719"/>
    <s v=""/>
    <s v=""/>
    <s v=""/>
    <s v=""/>
    <n v="0"/>
    <s v=""/>
    <s v="VENTAS NO CONTRIBUYENTES"/>
    <s v=""/>
    <n v="2661.1257740000001"/>
    <n v="0"/>
    <n v="1824.0867000000003"/>
    <n v="0"/>
    <s v="-"/>
    <n v="0"/>
    <n v="721.58544999999992"/>
    <s v="16"/>
    <n v="115.45362399999999"/>
    <n v="0"/>
    <s v="-"/>
    <n v="0"/>
    <n v="0"/>
    <s v="-"/>
    <n v="0"/>
  </r>
  <r>
    <s v="530"/>
    <x v="23"/>
    <x v="1"/>
    <s v="005"/>
    <s v="Z1F0017998"/>
    <s v="0728-0728"/>
    <s v="FC"/>
    <s v="00035108-00035160"/>
    <s v=""/>
    <s v=""/>
    <s v=""/>
    <s v=""/>
    <n v="0"/>
    <s v=""/>
    <s v="VENTAS NO CONTRIBUYENTES"/>
    <s v=""/>
    <n v="3049.077546"/>
    <n v="0"/>
    <n v="2151.7994499999991"/>
    <n v="0"/>
    <s v="-"/>
    <n v="0"/>
    <n v="773.51560000000006"/>
    <s v="-"/>
    <n v="123.762496"/>
    <n v="0"/>
    <s v="-"/>
    <n v="0"/>
    <n v="0"/>
    <s v="-"/>
    <n v="0"/>
  </r>
  <r>
    <s v="531"/>
    <x v="23"/>
    <x v="0"/>
    <s v="006"/>
    <s v="Z1B8044815"/>
    <s v="0141"/>
    <s v="FC"/>
    <s v="00011884-00011921"/>
    <s v=""/>
    <s v=""/>
    <s v=""/>
    <s v=""/>
    <n v="0"/>
    <s v=""/>
    <s v="VENTAS NO CONTRIBUYENTES"/>
    <s v=""/>
    <n v="3196.3617160000003"/>
    <n v="0"/>
    <n v="2672.6997500000007"/>
    <n v="0"/>
    <s v="-"/>
    <n v="0"/>
    <n v="451.43275"/>
    <s v="-"/>
    <n v="72.229216000000008"/>
    <n v="0"/>
    <s v="-"/>
    <n v="0"/>
    <n v="0"/>
    <s v="-"/>
    <n v="0"/>
  </r>
  <r>
    <s v="532"/>
    <x v="23"/>
    <x v="0"/>
    <s v="006"/>
    <s v="Z1B8044815"/>
    <s v="0141"/>
    <s v="FC"/>
    <s v="00011922"/>
    <s v=""/>
    <s v=""/>
    <s v=""/>
    <s v=""/>
    <n v="0"/>
    <s v=""/>
    <s v="INVERCUINES VILLSCARRY.C.A"/>
    <s v="J406791571 "/>
    <n v="97.965999999999994"/>
    <n v="0"/>
    <n v="37.994"/>
    <n v="51.7"/>
    <s v="16"/>
    <n v="8.2720000000000002"/>
    <n v="0"/>
    <s v="-"/>
    <n v="0"/>
    <n v="0"/>
    <s v="-"/>
    <n v="0"/>
    <n v="0"/>
    <s v="-"/>
    <n v="0"/>
  </r>
  <r>
    <s v="533"/>
    <x v="23"/>
    <x v="0"/>
    <s v="006"/>
    <s v="Z1B8044815"/>
    <s v="0141"/>
    <s v="FC"/>
    <s v="00011923-00011968"/>
    <s v=""/>
    <s v=""/>
    <s v=""/>
    <s v=""/>
    <n v="0"/>
    <s v=""/>
    <s v="VENTAS NO CONTRIBUYENTES"/>
    <s v=""/>
    <n v="1907.26982"/>
    <n v="0"/>
    <n v="1480.6311000000001"/>
    <n v="0"/>
    <s v="-"/>
    <n v="0"/>
    <n v="367.79200000000003"/>
    <s v="16"/>
    <n v="58.846719999999998"/>
    <n v="0"/>
    <s v="-"/>
    <n v="0"/>
    <n v="0"/>
    <s v="-"/>
    <n v="0"/>
  </r>
  <r>
    <s v="534"/>
    <x v="23"/>
    <x v="1"/>
    <s v="006"/>
    <s v="Z1F0017787"/>
    <s v="0701-0701"/>
    <s v="FC"/>
    <s v="00020187-00020258"/>
    <s v=""/>
    <s v=""/>
    <s v=""/>
    <s v=""/>
    <n v="0"/>
    <s v=""/>
    <s v="VENTAS NO CONTRIBUYENTES"/>
    <s v=""/>
    <n v="2753.4427859999992"/>
    <n v="0"/>
    <n v="1961.93055"/>
    <n v="0"/>
    <s v="-"/>
    <n v="0"/>
    <n v="682.33809999999994"/>
    <s v="16"/>
    <n v="109.17413600000002"/>
    <n v="0"/>
    <s v="-"/>
    <n v="0"/>
    <n v="0"/>
    <s v="-"/>
    <n v="0"/>
  </r>
  <r>
    <s v="535"/>
    <x v="23"/>
    <x v="0"/>
    <s v="007"/>
    <s v="Z1B8050013"/>
    <s v="0176"/>
    <s v="FC"/>
    <s v="00013419-00013479"/>
    <s v=""/>
    <s v=""/>
    <s v=""/>
    <s v=""/>
    <n v="0"/>
    <s v=""/>
    <s v="VENTAS NO CONTRIBUYENTES"/>
    <s v=""/>
    <n v="3304.3687880000011"/>
    <n v="0"/>
    <n v="2337.4318500000004"/>
    <n v="0"/>
    <s v="-"/>
    <n v="0"/>
    <n v="833.56635000000017"/>
    <s v="-"/>
    <n v="133.37058800000003"/>
    <n v="0"/>
    <s v="-"/>
    <n v="0"/>
    <n v="0"/>
    <s v="-"/>
    <n v="0"/>
  </r>
  <r>
    <s v="536"/>
    <x v="23"/>
    <x v="1"/>
    <s v="008"/>
    <s v="Z1F0017970"/>
    <s v="0359-0359"/>
    <s v="FC"/>
    <s v="00004643-00004657"/>
    <s v=""/>
    <s v=""/>
    <s v=""/>
    <s v=""/>
    <n v="0"/>
    <s v=""/>
    <s v="VENTAS NO CONTRIBUYENTES"/>
    <s v=""/>
    <n v="194.27919999999997"/>
    <n v="0"/>
    <n v="38.990000000000009"/>
    <n v="0"/>
    <s v="-"/>
    <n v="0"/>
    <n v="133.87000000000003"/>
    <s v="-"/>
    <n v="21.419199999999996"/>
    <n v="0"/>
    <s v="-"/>
    <n v="0"/>
    <n v="0"/>
    <s v="-"/>
    <n v="0"/>
  </r>
  <r>
    <s v="537"/>
    <x v="23"/>
    <x v="0"/>
    <s v="008"/>
    <s v="Z1B8050003"/>
    <s v="0110"/>
    <s v="FC"/>
    <s v="00007671-00007767"/>
    <s v=""/>
    <s v=""/>
    <s v=""/>
    <s v=""/>
    <n v="0"/>
    <s v=""/>
    <s v="VENTAS NO CONTRIBUYENTES"/>
    <s v=""/>
    <n v="3993.5949559999995"/>
    <n v="0"/>
    <n v="3267.6393500000008"/>
    <n v="0"/>
    <s v="-"/>
    <n v="0"/>
    <n v="625.82384999999988"/>
    <s v="16"/>
    <n v="100.13175600000002"/>
    <n v="0"/>
    <s v="-"/>
    <n v="0"/>
    <n v="0"/>
    <s v="-"/>
    <n v="0"/>
  </r>
  <r>
    <s v="538"/>
    <x v="23"/>
    <x v="0"/>
    <s v="009"/>
    <s v="Z1B8014458"/>
    <s v="0137"/>
    <s v="FC"/>
    <s v="00007360-00007427"/>
    <s v=""/>
    <s v=""/>
    <s v=""/>
    <s v=""/>
    <n v="0"/>
    <s v=""/>
    <s v="VENTAS NO CONTRIBUYENTES"/>
    <s v=""/>
    <n v="2959.7620539999989"/>
    <n v="0"/>
    <n v="2246.4463499999997"/>
    <n v="0"/>
    <s v="-"/>
    <n v="0"/>
    <n v="614.92740000000015"/>
    <s v="-"/>
    <n v="98.388303999999991"/>
    <n v="0"/>
    <s v="-"/>
    <n v="0"/>
    <n v="0"/>
    <s v="-"/>
    <n v="0"/>
  </r>
  <r>
    <s v="539"/>
    <x v="23"/>
    <x v="0"/>
    <s v="010"/>
    <s v="Z1F0000341"/>
    <s v="1625"/>
    <s v="FC"/>
    <s v="00092990-00093011"/>
    <s v=""/>
    <s v=""/>
    <s v=""/>
    <s v=""/>
    <n v="0"/>
    <s v=""/>
    <s v="VENTAS NO CONTRIBUYENTES"/>
    <s v=""/>
    <n v="950.61454999999989"/>
    <n v="0"/>
    <n v="710.92374999999993"/>
    <n v="0"/>
    <s v="-"/>
    <n v="0"/>
    <n v="206.63"/>
    <s v="16"/>
    <n v="33.0608"/>
    <n v="0"/>
    <s v="-"/>
    <n v="0"/>
    <n v="0"/>
    <s v="-"/>
    <n v="0"/>
  </r>
  <r>
    <s v="540"/>
    <x v="23"/>
    <x v="0"/>
    <s v="011"/>
    <s v="Z1F0004616"/>
    <s v="1062-1062"/>
    <s v="FC"/>
    <s v="00145624-00145753"/>
    <s v=""/>
    <s v=""/>
    <s v=""/>
    <s v=""/>
    <n v="0"/>
    <s v=""/>
    <s v="VENTAS NO CONTRIBUYENTES"/>
    <s v=""/>
    <n v="2176.3403000000003"/>
    <n v="0"/>
    <n v="2046.9845000000003"/>
    <n v="0"/>
    <s v="-"/>
    <n v="0"/>
    <n v="111.51359999999998"/>
    <s v="-"/>
    <n v="17.842200000000002"/>
    <n v="0"/>
    <s v="-"/>
    <n v="0"/>
    <n v="0"/>
    <s v="-"/>
    <n v="0"/>
  </r>
  <r>
    <s v="541"/>
    <x v="23"/>
    <x v="0"/>
    <s v="011"/>
    <s v="Z1F0004616"/>
    <s v="1062"/>
    <s v="NC"/>
    <s v=""/>
    <s v="00000172"/>
    <s v=""/>
    <s v="00145648"/>
    <s v="24/2/2022"/>
    <n v="85.21"/>
    <s v="VEN"/>
    <s v="JOSE CHIYA"/>
    <s v="V10351981"/>
    <n v="-8.4787999999999997"/>
    <n v="0"/>
    <n v="-8.4787999999999997"/>
    <n v="0"/>
    <s v="-"/>
    <n v="0"/>
    <n v="0"/>
    <s v="-"/>
    <n v="0"/>
    <n v="0"/>
    <s v="-"/>
    <n v="0"/>
    <n v="0"/>
    <s v="-"/>
    <n v="0"/>
  </r>
  <r>
    <s v="542"/>
    <x v="23"/>
    <x v="0"/>
    <s v="012"/>
    <s v="Z1F0002472"/>
    <s v="0299"/>
    <s v="FC"/>
    <s v="00041228"/>
    <s v=""/>
    <s v=""/>
    <s v=""/>
    <s v=""/>
    <n v="0"/>
    <s v=""/>
    <s v="MAYERLING  CAMARGO"/>
    <s v="V26473638"/>
    <n v="0.4"/>
    <n v="0"/>
    <n v="0.4"/>
    <n v="0"/>
    <s v="-"/>
    <n v="0"/>
    <n v="0"/>
    <s v="-"/>
    <n v="0"/>
    <n v="0"/>
    <s v="-"/>
    <n v="0"/>
    <n v="0"/>
    <s v="-"/>
    <n v="0"/>
  </r>
  <r>
    <s v="543"/>
    <x v="23"/>
    <x v="0"/>
    <s v="012"/>
    <s v="Z1F0002472"/>
    <s v="0299"/>
    <s v="FC"/>
    <s v="00041229-00041238"/>
    <s v=""/>
    <s v=""/>
    <s v=""/>
    <s v=""/>
    <n v="0"/>
    <s v=""/>
    <s v="VENTAS NO CONTRIBUYENTES"/>
    <s v=""/>
    <n v="135.12439999999998"/>
    <n v="0"/>
    <n v="54.457999999999998"/>
    <n v="0"/>
    <s v="-"/>
    <n v="0"/>
    <n v="69.539999999999992"/>
    <s v="-"/>
    <n v="11.126399999999999"/>
    <n v="0"/>
    <s v="-"/>
    <n v="0"/>
    <n v="0"/>
    <s v="-"/>
    <n v="0"/>
  </r>
  <r>
    <s v="544"/>
    <x v="23"/>
    <x v="0"/>
    <s v="012"/>
    <s v="Z1F0002472"/>
    <s v="0299"/>
    <s v="FC"/>
    <s v="00041239"/>
    <s v=""/>
    <s v=""/>
    <s v=""/>
    <s v=""/>
    <n v="0"/>
    <s v=""/>
    <s v="PEDRO ROA"/>
    <s v="14791861 "/>
    <n v="52.8264"/>
    <n v="0"/>
    <n v="0"/>
    <n v="0"/>
    <s v="-"/>
    <n v="0"/>
    <n v="45.54"/>
    <s v="16"/>
    <n v="7.2864000000000004"/>
    <n v="0"/>
    <s v="-"/>
    <n v="0"/>
    <n v="0"/>
    <s v="-"/>
    <n v="0"/>
  </r>
  <r>
    <s v="545"/>
    <x v="23"/>
    <x v="0"/>
    <s v="012"/>
    <s v="Z1F0002472"/>
    <s v="0299"/>
    <s v="FC"/>
    <s v="00041240-00041268"/>
    <s v=""/>
    <s v=""/>
    <s v=""/>
    <s v=""/>
    <n v="0"/>
    <s v=""/>
    <s v="VENTAS NO CONTRIBUYENTES"/>
    <s v=""/>
    <n v="894.60163599999987"/>
    <n v="0"/>
    <n v="501.61675000000008"/>
    <n v="0"/>
    <s v="-"/>
    <n v="0"/>
    <n v="338.7800499999999"/>
    <s v="16"/>
    <n v="54.204835999999986"/>
    <n v="0"/>
    <s v="-"/>
    <n v="0"/>
    <n v="0"/>
    <s v="-"/>
    <n v="0"/>
  </r>
  <r>
    <s v="546"/>
    <x v="23"/>
    <x v="0"/>
    <s v="012"/>
    <s v="Z1F0002472"/>
    <s v="0299"/>
    <s v="FC"/>
    <s v="00041269-00041271"/>
    <s v=""/>
    <s v=""/>
    <s v=""/>
    <s v=""/>
    <n v="0"/>
    <s v=""/>
    <s v="VENTAS NO CONTRIBUYENTES"/>
    <s v=""/>
    <n v="70.372"/>
    <n v="0"/>
    <n v="36.209999999999994"/>
    <n v="0"/>
    <s v="-"/>
    <n v="0"/>
    <n v="29.450000000000003"/>
    <s v="-"/>
    <n v="4.7119999999999997"/>
    <n v="0"/>
    <s v="-"/>
    <n v="0"/>
    <n v="0"/>
    <s v="-"/>
    <n v="0"/>
  </r>
  <r>
    <s v="547"/>
    <x v="23"/>
    <x v="0"/>
    <s v="013"/>
    <s v="Z1B8050578"/>
    <s v="1972-1972"/>
    <s v="FC"/>
    <s v="00174870-00174969"/>
    <s v=""/>
    <s v=""/>
    <s v=""/>
    <s v=""/>
    <n v="0"/>
    <s v=""/>
    <s v="VENTAS NO CONTRIBUYENTES"/>
    <s v=""/>
    <n v="2126.3282499999991"/>
    <n v="0"/>
    <n v="1956.1098499999996"/>
    <n v="0"/>
    <s v="-"/>
    <n v="0"/>
    <n v="146.74000000000004"/>
    <s v="-"/>
    <n v="23.478399999999997"/>
    <n v="0"/>
    <s v="-"/>
    <n v="0"/>
    <n v="0"/>
    <s v="-"/>
    <n v="0"/>
  </r>
  <r>
    <s v="548"/>
    <x v="23"/>
    <x v="0"/>
    <s v="013"/>
    <s v="Z1F0000338"/>
    <s v="1816-1816"/>
    <s v="FC"/>
    <s v="82885000-82978000"/>
    <s v=""/>
    <s v=""/>
    <s v=""/>
    <s v=""/>
    <n v="0"/>
    <s v=""/>
    <s v="VENTAS NO CONTRIBUYENTES"/>
    <s v=""/>
    <n v="2516.0467300000005"/>
    <n v="0"/>
    <n v="2058.1579000000011"/>
    <n v="0"/>
    <s v="-"/>
    <n v="0"/>
    <n v="394.73174999999992"/>
    <s v="16"/>
    <n v="63.157080000000001"/>
    <n v="0"/>
    <s v="-"/>
    <n v="0"/>
    <n v="0"/>
    <s v="-"/>
    <n v="0"/>
  </r>
  <r>
    <s v="549"/>
    <x v="24"/>
    <x v="0"/>
    <s v="001"/>
    <s v="Z1F0000700"/>
    <s v="1827"/>
    <s v="FC"/>
    <s v="00152045-00152099"/>
    <s v=""/>
    <s v=""/>
    <s v=""/>
    <s v=""/>
    <n v="0"/>
    <s v=""/>
    <s v="VENTAS NO CONTRIBUYENTES"/>
    <s v=""/>
    <n v="2506.4003819999998"/>
    <n v="0"/>
    <n v="2050.6174499999997"/>
    <n v="0"/>
    <s v="-"/>
    <n v="0"/>
    <n v="392.91630000000009"/>
    <s v="16"/>
    <n v="62.866632000000003"/>
    <n v="0"/>
    <s v="-"/>
    <n v="0"/>
    <n v="0"/>
    <s v="-"/>
    <n v="0"/>
  </r>
  <r>
    <s v="550"/>
    <x v="24"/>
    <x v="0"/>
    <s v="001"/>
    <s v="Z1F0000700"/>
    <s v="1827"/>
    <s v="FC"/>
    <s v="00152100"/>
    <s v=""/>
    <s v=""/>
    <s v=""/>
    <s v=""/>
    <n v="0"/>
    <s v=""/>
    <s v="INVERSIONES JRC-JEL 2015 CA"/>
    <s v="J-406723126"/>
    <n v="91.056399999999996"/>
    <n v="0"/>
    <n v="73.656400000000005"/>
    <n v="15"/>
    <s v="16"/>
    <n v="2.4"/>
    <n v="0"/>
    <s v="-"/>
    <n v="0"/>
    <n v="0"/>
    <s v="-"/>
    <n v="0"/>
    <n v="0"/>
    <s v="-"/>
    <n v="0"/>
  </r>
  <r>
    <s v="551"/>
    <x v="24"/>
    <x v="0"/>
    <s v="001"/>
    <s v="Z1F0000700"/>
    <s v="1827"/>
    <s v="FC"/>
    <s v="00152101-00152130"/>
    <s v=""/>
    <s v=""/>
    <s v=""/>
    <s v=""/>
    <n v="0"/>
    <s v=""/>
    <s v="VENTAS NO CONTRIBUYENTES"/>
    <s v=""/>
    <n v="1808.0296759999999"/>
    <n v="0"/>
    <n v="1136.0636500000001"/>
    <n v="0"/>
    <s v="-"/>
    <n v="0"/>
    <n v="579.28105000000005"/>
    <s v="16"/>
    <n v="92.684975999999992"/>
    <n v="0"/>
    <s v="-"/>
    <n v="0"/>
    <n v="0"/>
    <s v="-"/>
    <n v="0"/>
  </r>
  <r>
    <s v="552"/>
    <x v="24"/>
    <x v="2"/>
    <s v="001"/>
    <s v="Z7C7008321"/>
    <s v="0173-0173"/>
    <s v="FC"/>
    <s v="00020754-00020784"/>
    <s v=""/>
    <s v=""/>
    <s v=""/>
    <s v=""/>
    <n v="0"/>
    <s v=""/>
    <s v="VENTAS NO CONTRIBUYENTES"/>
    <s v=""/>
    <n v="682.87548000000015"/>
    <n v="0"/>
    <n v="598.47845000000007"/>
    <n v="0"/>
    <s v="-"/>
    <n v="0"/>
    <n v="72.756050000000002"/>
    <s v="16"/>
    <n v="11.640980000000001"/>
    <n v="0"/>
    <s v="-"/>
    <n v="0"/>
    <n v="0"/>
    <s v="-"/>
    <n v="0"/>
  </r>
  <r>
    <s v="553"/>
    <x v="24"/>
    <x v="2"/>
    <s v="001"/>
    <s v="Z7C7008321"/>
    <s v="0173"/>
    <s v="FC"/>
    <s v="00020785"/>
    <s v=""/>
    <s v=""/>
    <s v=""/>
    <s v=""/>
    <n v="0"/>
    <s v=""/>
    <s v="CASA HOGAR PAZ YRENDENCION CA"/>
    <s v="J400057566"/>
    <n v="20.5"/>
    <n v="0"/>
    <n v="20.5"/>
    <n v="0"/>
    <s v="-"/>
    <n v="0"/>
    <n v="0"/>
    <s v="-"/>
    <n v="0"/>
    <n v="0"/>
    <s v="-"/>
    <n v="0"/>
    <n v="0"/>
    <s v="-"/>
    <n v="0"/>
  </r>
  <r>
    <s v="554"/>
    <x v="24"/>
    <x v="2"/>
    <s v="001"/>
    <s v="Z7C7008321"/>
    <s v="0173-0173"/>
    <s v="FC"/>
    <s v="00020786-00020876"/>
    <s v=""/>
    <s v=""/>
    <s v=""/>
    <s v=""/>
    <n v="0"/>
    <s v=""/>
    <s v="VENTAS NO CONTRIBUYENTES"/>
    <s v=""/>
    <n v="2662.3301039999997"/>
    <n v="0"/>
    <n v="2129.3514000000005"/>
    <n v="0"/>
    <s v="-"/>
    <n v="0"/>
    <n v="459.4643999999999"/>
    <s v="16"/>
    <n v="73.514303999999981"/>
    <n v="0"/>
    <s v="-"/>
    <n v="0"/>
    <n v="0"/>
    <s v="-"/>
    <n v="0"/>
  </r>
  <r>
    <s v="555"/>
    <x v="24"/>
    <x v="1"/>
    <s v="001"/>
    <s v="Z1F0017854"/>
    <s v="0743-0743"/>
    <s v="FC"/>
    <s v="00047485-00047528"/>
    <s v=""/>
    <s v=""/>
    <s v=""/>
    <s v=""/>
    <n v="0"/>
    <s v=""/>
    <s v="VENTAS NO CONTRIBUYENTES"/>
    <s v=""/>
    <n v="2190.1544339999996"/>
    <n v="0"/>
    <n v="1479.9735499999995"/>
    <n v="0"/>
    <s v="-"/>
    <n v="0"/>
    <n v="612.22489999999993"/>
    <s v="-"/>
    <n v="97.955984000000029"/>
    <n v="0"/>
    <s v="-"/>
    <n v="0"/>
    <n v="0"/>
    <s v="-"/>
    <n v="0"/>
  </r>
  <r>
    <s v="556"/>
    <x v="24"/>
    <x v="1"/>
    <s v="001"/>
    <s v="Z1F0017854"/>
    <s v="0743"/>
    <s v="FC"/>
    <s v="00047529"/>
    <s v=""/>
    <s v=""/>
    <s v=""/>
    <s v=""/>
    <n v="0"/>
    <s v=""/>
    <s v="NOVA GAMESTREAM C.A"/>
    <s v="J411623253"/>
    <n v="8.36"/>
    <n v="0"/>
    <n v="8.36"/>
    <n v="0"/>
    <s v="-"/>
    <n v="0"/>
    <n v="0"/>
    <s v="-"/>
    <n v="0"/>
    <n v="0"/>
    <s v="-"/>
    <n v="0"/>
    <n v="0"/>
    <s v="-"/>
    <n v="0"/>
  </r>
  <r>
    <s v="557"/>
    <x v="24"/>
    <x v="1"/>
    <s v="001"/>
    <s v="Z1F0017854"/>
    <s v="0743-0743"/>
    <s v="FC"/>
    <s v="00047530-00047543"/>
    <s v=""/>
    <s v=""/>
    <s v=""/>
    <s v=""/>
    <n v="0"/>
    <s v=""/>
    <s v="VENTAS NO CONTRIBUYENTES"/>
    <s v=""/>
    <n v="662.65747999999996"/>
    <n v="0"/>
    <n v="408.69085000000007"/>
    <n v="0"/>
    <s v="-"/>
    <n v="0"/>
    <n v="218.93674999999999"/>
    <s v="-"/>
    <n v="35.029879999999999"/>
    <n v="0"/>
    <s v="-"/>
    <n v="0"/>
    <n v="0"/>
    <s v="-"/>
    <n v="0"/>
  </r>
  <r>
    <s v="558"/>
    <x v="24"/>
    <x v="1"/>
    <s v="002"/>
    <s v="Z1F0017966"/>
    <s v="0738-0738"/>
    <s v="FC"/>
    <s v="00031096-00031156"/>
    <s v=""/>
    <s v=""/>
    <s v=""/>
    <s v=""/>
    <n v="0"/>
    <s v=""/>
    <s v="VENTAS NO CONTRIBUYENTES"/>
    <s v=""/>
    <n v="2942.1438120000007"/>
    <n v="0"/>
    <n v="1986.3015500000001"/>
    <n v="0"/>
    <s v="-"/>
    <n v="0"/>
    <n v="824.00194999999985"/>
    <s v="16"/>
    <n v="131.84031199999998"/>
    <n v="0"/>
    <s v="-"/>
    <n v="0"/>
    <n v="0"/>
    <s v="-"/>
    <n v="0"/>
  </r>
  <r>
    <s v="559"/>
    <x v="24"/>
    <x v="3"/>
    <s v="002"/>
    <s v="Z1F0008858"/>
    <s v="1192-1192"/>
    <s v="FC"/>
    <s v="00162001-00162118"/>
    <s v=""/>
    <s v=""/>
    <s v=""/>
    <s v=""/>
    <n v="0"/>
    <s v=""/>
    <s v="VENTAS NO CONTRIBUYENTES"/>
    <s v=""/>
    <n v="2024.46225"/>
    <n v="0"/>
    <n v="1854.6885500000005"/>
    <n v="0"/>
    <s v="-"/>
    <n v="0"/>
    <n v="146.35660000000004"/>
    <s v="-"/>
    <n v="23.417100000000001"/>
    <n v="0"/>
    <s v="-"/>
    <n v="0"/>
    <n v="0"/>
    <s v="-"/>
    <n v="0"/>
  </r>
  <r>
    <s v="560"/>
    <x v="24"/>
    <x v="2"/>
    <s v="002"/>
    <s v="Z7C7008340"/>
    <s v="0173-0173"/>
    <s v="FC"/>
    <s v="00024083-00024269"/>
    <s v=""/>
    <s v=""/>
    <s v=""/>
    <s v=""/>
    <n v="0"/>
    <s v=""/>
    <s v="VENTAS NO CONTRIBUYENTES"/>
    <s v=""/>
    <n v="4561.7274760000018"/>
    <n v="0"/>
    <n v="3803.0776999999998"/>
    <n v="0"/>
    <s v="-"/>
    <n v="0"/>
    <n v="654.00839999999982"/>
    <s v="-"/>
    <n v="104.64137600000002"/>
    <n v="0"/>
    <s v="-"/>
    <n v="0"/>
    <n v="0"/>
    <s v="-"/>
    <n v="0"/>
  </r>
  <r>
    <s v="561"/>
    <x v="24"/>
    <x v="2"/>
    <s v="002"/>
    <s v="Z7C7008340"/>
    <s v="0173"/>
    <s v="NC"/>
    <s v=""/>
    <s v="00000032"/>
    <s v=""/>
    <s v="00024113"/>
    <s v="25/2/2022"/>
    <n v="8.39"/>
    <s v="VEN"/>
    <s v="EMILIA PENSO"/>
    <s v="V3562414"/>
    <n v="-4.71"/>
    <n v="0"/>
    <n v="-4.71"/>
    <n v="0"/>
    <s v="-"/>
    <n v="0"/>
    <n v="0"/>
    <s v="-"/>
    <n v="0"/>
    <n v="0"/>
    <s v="-"/>
    <n v="0"/>
    <n v="0"/>
    <s v="-"/>
    <n v="0"/>
  </r>
  <r>
    <s v="562"/>
    <x v="24"/>
    <x v="0"/>
    <s v="002"/>
    <s v="Z1B8050149"/>
    <s v="0101"/>
    <s v="FC"/>
    <s v="00002199-00002206"/>
    <s v=""/>
    <s v=""/>
    <s v=""/>
    <s v=""/>
    <n v="0"/>
    <s v=""/>
    <s v="CAJA SIN ACTIVIDAD"/>
    <s v=""/>
    <n v="139.36000000000001"/>
    <n v="0"/>
    <n v="139.36000000000001"/>
    <n v="0"/>
    <s v="-"/>
    <n v="0"/>
    <n v="0"/>
    <s v="16"/>
    <n v="0"/>
    <n v="0"/>
    <s v="-"/>
    <n v="0"/>
    <n v="0"/>
    <s v="-"/>
    <n v="0"/>
  </r>
  <r>
    <s v="563"/>
    <x v="24"/>
    <x v="0"/>
    <s v="002"/>
    <s v="Z7C0004030"/>
    <s v="0362"/>
    <s v="FC"/>
    <s v="00006385-00006479"/>
    <s v=""/>
    <s v=""/>
    <s v=""/>
    <s v=""/>
    <n v="0"/>
    <s v=""/>
    <s v="VENTAS NO CONTRIBUYENTES"/>
    <s v=""/>
    <n v="1779.0383999999999"/>
    <n v="0"/>
    <n v="1456.86"/>
    <n v="0"/>
    <s v="-"/>
    <n v="0"/>
    <n v="277.74"/>
    <s v="16"/>
    <n v="44.438400000000001"/>
    <n v="0"/>
    <s v="-"/>
    <n v="0"/>
    <n v="0"/>
    <s v="-"/>
    <n v="0"/>
  </r>
  <r>
    <s v="564"/>
    <x v="24"/>
    <x v="0"/>
    <s v="003"/>
    <s v="Z1B8051199"/>
    <s v="0246"/>
    <s v="FC"/>
    <s v="00023784-00023865"/>
    <s v=""/>
    <s v=""/>
    <s v=""/>
    <s v=""/>
    <n v="0"/>
    <s v=""/>
    <s v="VENTAS NO CONTRIBUYENTES"/>
    <s v=""/>
    <n v="4369.4314119999981"/>
    <n v="0"/>
    <n v="3295.8220499999998"/>
    <n v="0"/>
    <s v="-"/>
    <n v="0"/>
    <n v="925.52535"/>
    <s v="16"/>
    <n v="148.084012"/>
    <n v="0"/>
    <s v="-"/>
    <n v="0"/>
    <n v="0"/>
    <s v="-"/>
    <n v="0"/>
  </r>
  <r>
    <s v="565"/>
    <x v="24"/>
    <x v="1"/>
    <s v="003"/>
    <s v="Z1F0017848"/>
    <s v="0727-0727"/>
    <s v="FC"/>
    <s v="00040681-00040692"/>
    <s v=""/>
    <s v=""/>
    <s v=""/>
    <s v=""/>
    <n v="0"/>
    <s v=""/>
    <s v="VENTAS NO CONTRIBUYENTES"/>
    <s v=""/>
    <n v="257.06809599999997"/>
    <n v="0"/>
    <n v="179.70120000000003"/>
    <n v="0"/>
    <s v="-"/>
    <n v="0"/>
    <n v="66.695599999999999"/>
    <s v="16"/>
    <n v="10.671296"/>
    <n v="0"/>
    <s v="-"/>
    <n v="0"/>
    <n v="0"/>
    <s v="-"/>
    <n v="0"/>
  </r>
  <r>
    <s v="566"/>
    <x v="24"/>
    <x v="1"/>
    <s v="003"/>
    <s v="Z1F0017848"/>
    <s v="0727"/>
    <s v="FC"/>
    <s v="00040693"/>
    <s v=""/>
    <s v=""/>
    <s v=""/>
    <s v=""/>
    <n v="0"/>
    <s v=""/>
    <s v="INDUSTRIA LUJAN C.A"/>
    <s v="J409662802"/>
    <n v="8.0155999999999992"/>
    <n v="0"/>
    <n v="0"/>
    <n v="6.91"/>
    <s v="16"/>
    <n v="1.1055999999999999"/>
    <n v="0"/>
    <s v="-"/>
    <n v="0"/>
    <n v="0"/>
    <s v="-"/>
    <n v="0"/>
    <n v="0"/>
    <s v="-"/>
    <n v="0"/>
  </r>
  <r>
    <s v="567"/>
    <x v="24"/>
    <x v="1"/>
    <s v="003"/>
    <s v="Z1F0017848"/>
    <s v="0727-0727"/>
    <s v="FC"/>
    <s v="00040694-00040702"/>
    <s v=""/>
    <s v=""/>
    <s v=""/>
    <s v=""/>
    <n v="0"/>
    <s v=""/>
    <s v="VENTAS NO CONTRIBUYENTES"/>
    <s v=""/>
    <n v="1121.4775"/>
    <n v="0"/>
    <n v="637.07019999999989"/>
    <n v="0"/>
    <s v="-"/>
    <n v="0"/>
    <n v="417.59250000000003"/>
    <s v="16"/>
    <n v="66.814800000000005"/>
    <n v="0"/>
    <s v="-"/>
    <n v="0"/>
    <n v="0"/>
    <s v="-"/>
    <n v="0"/>
  </r>
  <r>
    <s v="568"/>
    <x v="24"/>
    <x v="1"/>
    <s v="003"/>
    <s v="Z1F0017848"/>
    <s v="0727"/>
    <s v="FC"/>
    <s v="00040703"/>
    <s v=""/>
    <s v=""/>
    <s v=""/>
    <s v=""/>
    <n v="0"/>
    <s v=""/>
    <s v="HERMANOS FRANCISCANODE CRUZ BLANCA"/>
    <s v="J075536800"/>
    <n v="91.791200000000003"/>
    <n v="0"/>
    <n v="91.791200000000003"/>
    <n v="0"/>
    <s v="-"/>
    <n v="0"/>
    <n v="0"/>
    <s v="-"/>
    <n v="0"/>
    <n v="0"/>
    <s v="-"/>
    <n v="0"/>
    <n v="0"/>
    <s v="-"/>
    <n v="0"/>
  </r>
  <r>
    <s v="569"/>
    <x v="24"/>
    <x v="1"/>
    <s v="003"/>
    <s v="Z1F0017848"/>
    <s v="0727-0727"/>
    <s v="FC"/>
    <s v="00040704-00040765"/>
    <s v=""/>
    <s v=""/>
    <s v=""/>
    <s v=""/>
    <n v="0"/>
    <s v=""/>
    <s v="VENTAS NO CONTRIBUYENTES"/>
    <s v=""/>
    <n v="3926.9201520000006"/>
    <n v="0"/>
    <n v="2865.0999999999995"/>
    <n v="0"/>
    <s v="-"/>
    <n v="0"/>
    <n v="915.36219999999969"/>
    <s v="16"/>
    <n v="146.45795200000003"/>
    <n v="0"/>
    <s v="-"/>
    <n v="0"/>
    <n v="0"/>
    <s v="-"/>
    <n v="0"/>
  </r>
  <r>
    <s v="570"/>
    <x v="24"/>
    <x v="1"/>
    <s v="003"/>
    <s v="Z1F0017848"/>
    <s v="0727"/>
    <s v="FC"/>
    <s v="00040766"/>
    <s v=""/>
    <s v=""/>
    <s v=""/>
    <s v=""/>
    <n v="0"/>
    <s v=""/>
    <s v="HOTELERA AMERICANA C.A"/>
    <s v="J000578516"/>
    <n v="95.175610000000006"/>
    <n v="0"/>
    <n v="64.092250000000007"/>
    <n v="26.795999999999999"/>
    <s v="16"/>
    <n v="4.2873599999999996"/>
    <n v="0"/>
    <s v="-"/>
    <n v="0"/>
    <n v="0"/>
    <s v="-"/>
    <n v="0"/>
    <n v="0"/>
    <s v="-"/>
    <n v="0"/>
  </r>
  <r>
    <s v="571"/>
    <x v="24"/>
    <x v="1"/>
    <s v="003"/>
    <s v="Z1F0017848"/>
    <s v="0727-0727"/>
    <s v="FC"/>
    <s v="00040767-00040791"/>
    <s v=""/>
    <s v=""/>
    <s v=""/>
    <s v=""/>
    <n v="0"/>
    <s v=""/>
    <s v="VENTAS NO CONTRIBUYENTES"/>
    <s v=""/>
    <n v="1174.1878299999998"/>
    <n v="0"/>
    <n v="805.17674999999963"/>
    <n v="0"/>
    <s v="-"/>
    <n v="0"/>
    <n v="318.113"/>
    <s v="-"/>
    <n v="50.89808"/>
    <n v="0"/>
    <s v="-"/>
    <n v="0"/>
    <n v="0"/>
    <s v="-"/>
    <n v="0"/>
  </r>
  <r>
    <s v="572"/>
    <x v="24"/>
    <x v="3"/>
    <s v="003"/>
    <s v="Z1F0008965"/>
    <s v="1175-1175"/>
    <s v="FC"/>
    <s v="00154379-00154541"/>
    <s v=""/>
    <s v=""/>
    <s v=""/>
    <s v=""/>
    <n v="0"/>
    <s v=""/>
    <s v="VENTAS NO CONTRIBUYENTES"/>
    <s v=""/>
    <n v="2853.6449500000008"/>
    <n v="0"/>
    <n v="2457.6248500000011"/>
    <n v="0"/>
    <s v="-"/>
    <n v="0"/>
    <n v="341.39660000000003"/>
    <s v="-"/>
    <n v="54.6235"/>
    <n v="0"/>
    <s v="-"/>
    <n v="0"/>
    <n v="0"/>
    <s v="-"/>
    <n v="0"/>
  </r>
  <r>
    <s v="573"/>
    <x v="24"/>
    <x v="3"/>
    <s v="003"/>
    <s v="Z1F0008965"/>
    <s v="1175"/>
    <s v="NC"/>
    <s v=""/>
    <s v="00000158"/>
    <s v=""/>
    <s v="00154456"/>
    <s v="25/2/2022"/>
    <n v="12.14"/>
    <s v="VEN"/>
    <s v="JULIO RODRIGUEZ"/>
    <s v="V7575305"/>
    <n v="-12.14"/>
    <n v="0"/>
    <n v="-12.14"/>
    <n v="0"/>
    <s v="-"/>
    <n v="0"/>
    <n v="0"/>
    <s v="-"/>
    <n v="0"/>
    <n v="0"/>
    <s v="-"/>
    <n v="0"/>
    <n v="0"/>
    <s v="-"/>
    <n v="0"/>
  </r>
  <r>
    <s v="574"/>
    <x v="24"/>
    <x v="2"/>
    <s v="003"/>
    <s v="Z7C7008438"/>
    <s v="0173-0173"/>
    <s v="FC"/>
    <s v="00023254-00023414"/>
    <s v=""/>
    <s v=""/>
    <s v=""/>
    <s v=""/>
    <n v="0"/>
    <s v=""/>
    <s v="VENTAS NO CONTRIBUYENTES"/>
    <s v=""/>
    <n v="4252.7545259999997"/>
    <n v="0"/>
    <n v="3205.6009499999982"/>
    <n v="0"/>
    <s v="-"/>
    <n v="0"/>
    <n v="902.71860000000004"/>
    <s v="-"/>
    <n v="144.43497600000003"/>
    <n v="0"/>
    <s v="-"/>
    <n v="0"/>
    <n v="0"/>
    <s v="-"/>
    <n v="0"/>
  </r>
  <r>
    <s v="575"/>
    <x v="24"/>
    <x v="0"/>
    <s v="004"/>
    <s v="Z1B8050937"/>
    <s v="0105"/>
    <s v="FC"/>
    <s v="00009916-00010027"/>
    <s v=""/>
    <s v=""/>
    <s v=""/>
    <s v=""/>
    <n v="0"/>
    <s v=""/>
    <s v="VENTAS NO CONTRIBUYENTES"/>
    <s v=""/>
    <n v="6548.3138540000018"/>
    <n v="0"/>
    <n v="4997.6690499999995"/>
    <n v="0"/>
    <s v="-"/>
    <n v="0"/>
    <n v="1336.7628000000004"/>
    <s v="16"/>
    <n v="213.88200400000008"/>
    <n v="0"/>
    <s v="-"/>
    <n v="0"/>
    <n v="0"/>
    <s v="-"/>
    <n v="0"/>
  </r>
  <r>
    <s v="576"/>
    <x v="24"/>
    <x v="1"/>
    <s v="004"/>
    <s v="Z1F0017963"/>
    <s v="0738-0738"/>
    <s v="FC"/>
    <s v="00030437-00030522"/>
    <s v=""/>
    <s v=""/>
    <s v=""/>
    <s v=""/>
    <n v="0"/>
    <s v=""/>
    <s v="VENTAS NO CONTRIBUYENTES"/>
    <s v=""/>
    <n v="4266.9778519999991"/>
    <n v="0"/>
    <n v="3283.8355500000007"/>
    <n v="0"/>
    <s v="-"/>
    <n v="0"/>
    <n v="847.53644999999983"/>
    <s v="16"/>
    <n v="135.605852"/>
    <n v="0"/>
    <s v="-"/>
    <n v="0"/>
    <n v="0"/>
    <s v="-"/>
    <n v="0"/>
  </r>
  <r>
    <s v="577"/>
    <x v="24"/>
    <x v="1"/>
    <s v="004"/>
    <s v="Z1F0017963"/>
    <s v="0738"/>
    <s v="NC"/>
    <s v=""/>
    <s v="00000129"/>
    <s v=""/>
    <s v="00020280"/>
    <s v="25-02-2022"/>
    <n v="14.1"/>
    <s v="VEN"/>
    <s v="PABLO"/>
    <s v="V13251402"/>
    <n v="-4.8487999999999998"/>
    <n v="0"/>
    <n v="0"/>
    <n v="0"/>
    <s v="-"/>
    <n v="0"/>
    <n v="-4.18"/>
    <s v="16"/>
    <n v="-0.66879999999999995"/>
    <n v="0"/>
    <s v="-"/>
    <n v="0"/>
    <n v="0"/>
    <s v="-"/>
    <n v="0"/>
  </r>
  <r>
    <s v="578"/>
    <x v="24"/>
    <x v="0"/>
    <s v="005"/>
    <s v="Z1B8050363"/>
    <s v="0248"/>
    <s v="FC"/>
    <s v="00026720-00026816"/>
    <s v=""/>
    <s v=""/>
    <s v=""/>
    <s v=""/>
    <n v="0"/>
    <s v=""/>
    <s v="VENTAS NO CONTRIBUYENTES"/>
    <s v=""/>
    <n v="7474.707209999995"/>
    <n v="0"/>
    <n v="5687.5915999999988"/>
    <n v="0"/>
    <s v="-"/>
    <n v="0"/>
    <n v="1540.6170499999998"/>
    <s v="16"/>
    <n v="246.49855999999997"/>
    <n v="0"/>
    <s v="-"/>
    <n v="0"/>
    <n v="0"/>
    <s v="-"/>
    <n v="0"/>
  </r>
  <r>
    <s v="579"/>
    <x v="24"/>
    <x v="1"/>
    <s v="005"/>
    <s v="Z1F0017998"/>
    <s v="0729-0729"/>
    <s v="FC"/>
    <s v="00035161-00035186"/>
    <s v=""/>
    <s v=""/>
    <s v=""/>
    <s v=""/>
    <n v="0"/>
    <s v=""/>
    <s v="VENTAS NO CONTRIBUYENTES"/>
    <s v=""/>
    <n v="1486.9727819999998"/>
    <n v="0"/>
    <n v="954.00040000000013"/>
    <n v="0"/>
    <s v="-"/>
    <n v="0"/>
    <n v="459.45895000000002"/>
    <s v="16"/>
    <n v="73.513432000000009"/>
    <n v="0"/>
    <s v="-"/>
    <n v="0"/>
    <n v="0"/>
    <s v="-"/>
    <n v="0"/>
  </r>
  <r>
    <s v="580"/>
    <x v="24"/>
    <x v="1"/>
    <s v="005"/>
    <s v="Z1F0017998"/>
    <s v="0729"/>
    <s v="FC"/>
    <s v="00035187"/>
    <s v=""/>
    <s v=""/>
    <s v=""/>
    <s v=""/>
    <n v="0"/>
    <s v=""/>
    <s v="BAZAR TOKALAI 66 C.A."/>
    <s v="J403565732"/>
    <n v="6.5952000000000002"/>
    <n v="0"/>
    <n v="6.5952000000000002"/>
    <n v="0"/>
    <s v="-"/>
    <n v="0"/>
    <n v="0"/>
    <s v="-"/>
    <n v="0"/>
    <n v="0"/>
    <s v="-"/>
    <n v="0"/>
    <n v="0"/>
    <s v="-"/>
    <n v="0"/>
  </r>
  <r>
    <s v="581"/>
    <x v="24"/>
    <x v="1"/>
    <s v="005"/>
    <s v="Z1F0017998"/>
    <s v="0729-0729"/>
    <s v="FC"/>
    <s v="00035188-00035213"/>
    <s v=""/>
    <s v=""/>
    <s v=""/>
    <s v=""/>
    <n v="0"/>
    <s v=""/>
    <s v="VENTAS NO CONTRIBUYENTES"/>
    <s v=""/>
    <n v="1482.7600920000002"/>
    <n v="0"/>
    <n v="1187.8214499999997"/>
    <n v="0"/>
    <s v="-"/>
    <n v="0"/>
    <n v="254.25745000000001"/>
    <s v="16"/>
    <n v="40.681191999999996"/>
    <n v="0"/>
    <s v="-"/>
    <n v="0"/>
    <n v="0"/>
    <s v="-"/>
    <n v="0"/>
  </r>
  <r>
    <s v="582"/>
    <x v="24"/>
    <x v="0"/>
    <s v="006"/>
    <s v="Z1B8044815"/>
    <s v="0142"/>
    <s v="FC"/>
    <s v="00011969-00012042"/>
    <s v=""/>
    <s v=""/>
    <s v=""/>
    <s v=""/>
    <n v="0"/>
    <s v=""/>
    <s v="VENTAS NO CONTRIBUYENTES"/>
    <s v=""/>
    <n v="4506.9354840000005"/>
    <n v="0"/>
    <n v="3121.6960999999992"/>
    <n v="0"/>
    <s v="-"/>
    <n v="0"/>
    <n v="1194.1719000000003"/>
    <s v="16"/>
    <n v="191.06748399999998"/>
    <n v="0"/>
    <s v="-"/>
    <n v="0"/>
    <n v="0"/>
    <s v="-"/>
    <n v="0"/>
  </r>
  <r>
    <s v="583"/>
    <x v="24"/>
    <x v="0"/>
    <s v="006"/>
    <s v="Z1B8044815"/>
    <s v="0142"/>
    <s v="FC"/>
    <s v="00012043"/>
    <s v=""/>
    <s v=""/>
    <s v=""/>
    <s v=""/>
    <n v="0"/>
    <s v=""/>
    <s v="INVERSIONES8266"/>
    <s v="J406866148"/>
    <n v="5.8380000000000001"/>
    <n v="0"/>
    <n v="1.1400000000000006"/>
    <n v="4.05"/>
    <s v="16"/>
    <n v="0.64800000000000002"/>
    <n v="0"/>
    <s v="-"/>
    <n v="0"/>
    <n v="0"/>
    <s v="-"/>
    <n v="0"/>
    <n v="0"/>
    <s v="-"/>
    <n v="0"/>
  </r>
  <r>
    <s v="584"/>
    <x v="24"/>
    <x v="0"/>
    <s v="006"/>
    <s v="Z1B8044815"/>
    <s v="0142"/>
    <s v="FC"/>
    <s v="00012044-00012049"/>
    <s v=""/>
    <s v=""/>
    <s v=""/>
    <s v=""/>
    <n v="0"/>
    <s v=""/>
    <s v="VENTAS NO CONTRIBUYENTES"/>
    <s v=""/>
    <n v="264.23"/>
    <n v="0"/>
    <n v="183.89000000000001"/>
    <n v="0"/>
    <s v="-"/>
    <n v="0"/>
    <n v="69.25"/>
    <s v="16"/>
    <n v="11.079999999999998"/>
    <n v="0"/>
    <s v="-"/>
    <n v="0"/>
    <n v="0"/>
    <s v="-"/>
    <n v="0"/>
  </r>
  <r>
    <s v="585"/>
    <x v="24"/>
    <x v="1"/>
    <s v="006"/>
    <s v="Z1F0017787"/>
    <s v="0702-0702"/>
    <s v="FC"/>
    <s v="00020259-00020306"/>
    <s v=""/>
    <s v=""/>
    <s v=""/>
    <s v=""/>
    <n v="0"/>
    <s v=""/>
    <s v="VENTAS NO CONTRIBUYENTES"/>
    <s v=""/>
    <n v="2825.5916120000002"/>
    <n v="0"/>
    <n v="2184.0371000000009"/>
    <n v="0"/>
    <s v="-"/>
    <n v="0"/>
    <n v="553.06419999999991"/>
    <s v="16"/>
    <n v="88.490312000000017"/>
    <n v="0"/>
    <s v="-"/>
    <n v="0"/>
    <n v="0"/>
    <s v="-"/>
    <n v="0"/>
  </r>
  <r>
    <s v="586"/>
    <x v="24"/>
    <x v="0"/>
    <s v="007"/>
    <s v="Z1B8050013"/>
    <s v="0177"/>
    <s v="FC"/>
    <s v="00013480-00013528"/>
    <s v=""/>
    <s v=""/>
    <s v=""/>
    <s v=""/>
    <n v="0"/>
    <s v=""/>
    <s v="VENTAS NO CONTRIBUYENTES"/>
    <s v=""/>
    <n v="3913.0537880000006"/>
    <n v="0"/>
    <n v="2830.0593499999995"/>
    <n v="0"/>
    <s v="-"/>
    <n v="0"/>
    <n v="933.61584999999991"/>
    <s v="16"/>
    <n v="149.37858800000001"/>
    <n v="0"/>
    <s v="-"/>
    <n v="0"/>
    <n v="0"/>
    <s v="-"/>
    <n v="0"/>
  </r>
  <r>
    <s v="587"/>
    <x v="24"/>
    <x v="0"/>
    <s v="007"/>
    <s v="Z1B8050013"/>
    <s v="0177"/>
    <s v="FC"/>
    <s v="00013529"/>
    <s v=""/>
    <s v=""/>
    <s v=""/>
    <s v=""/>
    <n v="0"/>
    <s v=""/>
    <s v="COMERCIALIZADORA LA ESPETADA C.A"/>
    <s v="J-50040717-3"/>
    <n v="67.105000000000004"/>
    <n v="0"/>
    <n v="32.5486"/>
    <n v="29.79"/>
    <s v="16"/>
    <n v="4.7664"/>
    <n v="0"/>
    <s v="-"/>
    <n v="0"/>
    <n v="0"/>
    <s v="-"/>
    <n v="0"/>
    <n v="0"/>
    <s v="-"/>
    <n v="0"/>
  </r>
  <r>
    <s v="588"/>
    <x v="24"/>
    <x v="0"/>
    <s v="007"/>
    <s v="Z1B8050013"/>
    <s v="0177"/>
    <s v="FC"/>
    <s v="00013530-00013612"/>
    <s v=""/>
    <s v=""/>
    <s v=""/>
    <s v=""/>
    <n v="0"/>
    <s v=""/>
    <s v="VENTAS NO CONTRIBUYENTES"/>
    <s v=""/>
    <n v="4736.5206740000003"/>
    <n v="0"/>
    <n v="3628.4275499999999"/>
    <n v="0"/>
    <s v="-"/>
    <n v="0"/>
    <n v="955.25269999999944"/>
    <s v="16"/>
    <n v="152.84042400000001"/>
    <n v="0"/>
    <s v="-"/>
    <n v="0"/>
    <n v="0"/>
    <s v="-"/>
    <n v="0"/>
  </r>
  <r>
    <s v="589"/>
    <x v="24"/>
    <x v="1"/>
    <s v="008"/>
    <s v="Z1F0017970"/>
    <s v="0360-0360"/>
    <s v="FC"/>
    <s v="00004658-00004671"/>
    <s v=""/>
    <s v=""/>
    <s v=""/>
    <s v=""/>
    <n v="0"/>
    <s v=""/>
    <s v="VENTAS NO CONTRIBUYENTES"/>
    <s v=""/>
    <n v="159.316"/>
    <n v="0"/>
    <n v="28.119999999999962"/>
    <n v="0"/>
    <s v="-"/>
    <n v="0"/>
    <n v="113.10000000000001"/>
    <s v="-"/>
    <n v="18.095999999999997"/>
    <n v="0"/>
    <s v="-"/>
    <n v="0"/>
    <n v="0"/>
    <s v="-"/>
    <n v="0"/>
  </r>
  <r>
    <s v="590"/>
    <x v="24"/>
    <x v="0"/>
    <s v="008"/>
    <s v="Z1B8050003"/>
    <s v="0111"/>
    <s v="FC"/>
    <s v="00007768-00007848"/>
    <s v=""/>
    <s v=""/>
    <s v=""/>
    <s v=""/>
    <n v="0"/>
    <s v=""/>
    <s v="VENTAS NO CONTRIBUYENTES"/>
    <s v=""/>
    <n v="6136.8560979999993"/>
    <n v="0"/>
    <n v="4495.7777999999998"/>
    <n v="0"/>
    <s v="-"/>
    <n v="0"/>
    <n v="1414.7224499999998"/>
    <s v="16"/>
    <n v="226.35584800000007"/>
    <n v="0"/>
    <s v="-"/>
    <n v="0"/>
    <n v="0"/>
    <s v="-"/>
    <n v="0"/>
  </r>
  <r>
    <s v="591"/>
    <x v="24"/>
    <x v="0"/>
    <s v="009"/>
    <s v="Z1B8014458"/>
    <s v="0138"/>
    <s v="FC"/>
    <s v="00007428-00007453"/>
    <s v=""/>
    <s v=""/>
    <s v=""/>
    <s v=""/>
    <n v="0"/>
    <s v=""/>
    <s v="VENTAS NO CONTRIBUYENTES"/>
    <s v=""/>
    <n v="1912.0810799999997"/>
    <n v="0"/>
    <n v="1405.6302999999998"/>
    <n v="0"/>
    <s v="-"/>
    <n v="0"/>
    <n v="436.59549999999996"/>
    <s v="16"/>
    <n v="69.855279999999993"/>
    <n v="0"/>
    <s v="-"/>
    <n v="0"/>
    <n v="0"/>
    <s v="-"/>
    <n v="0"/>
  </r>
  <r>
    <s v="592"/>
    <x v="24"/>
    <x v="0"/>
    <s v="009"/>
    <s v="Z1B8014458"/>
    <s v="0138"/>
    <s v="FC"/>
    <s v="00007454"/>
    <s v=""/>
    <s v=""/>
    <s v=""/>
    <s v=""/>
    <n v="0"/>
    <s v=""/>
    <s v="EL DUO DE LAS CARNES"/>
    <s v="J408492636"/>
    <n v="98.720800000000011"/>
    <n v="0"/>
    <n v="62.528800000000004"/>
    <n v="31.2"/>
    <s v="16"/>
    <n v="4.992"/>
    <n v="0"/>
    <s v="-"/>
    <n v="0"/>
    <n v="0"/>
    <s v="-"/>
    <n v="0"/>
    <n v="0"/>
    <s v="-"/>
    <n v="0"/>
  </r>
  <r>
    <s v="593"/>
    <x v="24"/>
    <x v="0"/>
    <s v="009"/>
    <s v="Z1B8014458"/>
    <s v="0138"/>
    <s v="FC"/>
    <s v="00007455-00007522"/>
    <s v=""/>
    <s v=""/>
    <s v=""/>
    <s v=""/>
    <n v="0"/>
    <s v=""/>
    <s v="VENTAS NO CONTRIBUYENTES"/>
    <s v=""/>
    <n v="4533.4237079999984"/>
    <n v="0"/>
    <n v="3034.4280999999992"/>
    <n v="0"/>
    <s v="-"/>
    <n v="0"/>
    <n v="1284.5738000000003"/>
    <s v="-"/>
    <n v="205.53180800000007"/>
    <n v="0"/>
    <s v="-"/>
    <n v="0"/>
    <n v="8.23"/>
    <s v="-"/>
    <n v="0.66"/>
  </r>
  <r>
    <s v="594"/>
    <x v="24"/>
    <x v="0"/>
    <s v="010"/>
    <s v="Z1F0000341"/>
    <s v="1626"/>
    <s v="FC"/>
    <s v="00093012-00093073"/>
    <s v=""/>
    <s v=""/>
    <s v=""/>
    <s v=""/>
    <n v="0"/>
    <s v=""/>
    <s v="VENTAS NO CONTRIBUYENTES"/>
    <s v=""/>
    <n v="5665.3633260000006"/>
    <n v="0"/>
    <n v="4275.8641499999985"/>
    <n v="0"/>
    <s v="-"/>
    <n v="0"/>
    <n v="1197.8441"/>
    <s v="16"/>
    <n v="191.65507600000001"/>
    <n v="0"/>
    <s v="-"/>
    <n v="0"/>
    <n v="0"/>
    <s v="-"/>
    <n v="0"/>
  </r>
  <r>
    <s v="595"/>
    <x v="24"/>
    <x v="0"/>
    <s v="011"/>
    <s v="Z1F0004616"/>
    <s v="1063-1063"/>
    <s v="FC"/>
    <s v="00145754-00145918"/>
    <s v=""/>
    <s v=""/>
    <s v=""/>
    <s v=""/>
    <n v="0"/>
    <s v=""/>
    <s v="VENTAS NO CONTRIBUYENTES"/>
    <s v=""/>
    <n v="2315.1169000000009"/>
    <n v="0"/>
    <n v="2006.8773000000008"/>
    <n v="0"/>
    <s v="-"/>
    <n v="0"/>
    <n v="265.72380000000004"/>
    <s v="-"/>
    <n v="42.515800000000006"/>
    <n v="0"/>
    <s v="-"/>
    <n v="0"/>
    <n v="0"/>
    <s v="-"/>
    <n v="0"/>
  </r>
  <r>
    <s v="596"/>
    <x v="24"/>
    <x v="0"/>
    <s v="012"/>
    <s v="Z1F0002472"/>
    <s v="0300"/>
    <s v="FC"/>
    <s v="00041272"/>
    <s v=""/>
    <s v=""/>
    <s v=""/>
    <s v=""/>
    <n v="0"/>
    <s v=""/>
    <s v="YENSAIT RODRIGUEZ"/>
    <s v="V30051179"/>
    <n v="3.76"/>
    <n v="0"/>
    <n v="3.76"/>
    <n v="0"/>
    <s v="-"/>
    <n v="0"/>
    <n v="0"/>
    <s v="-"/>
    <n v="0"/>
    <n v="0"/>
    <s v="-"/>
    <n v="0"/>
    <n v="0"/>
    <s v="-"/>
    <n v="0"/>
  </r>
  <r>
    <s v="597"/>
    <x v="24"/>
    <x v="0"/>
    <s v="012"/>
    <s v="Z1F0002472"/>
    <s v="0300"/>
    <s v="FC"/>
    <s v="00041273-00041284"/>
    <s v=""/>
    <s v=""/>
    <s v=""/>
    <s v=""/>
    <n v="0"/>
    <s v=""/>
    <s v="VENTAS NO CONTRIBUYENTES"/>
    <s v=""/>
    <n v="380.57535000000001"/>
    <n v="0"/>
    <n v="209.01134999999996"/>
    <n v="0"/>
    <s v="-"/>
    <n v="0"/>
    <n v="147.9"/>
    <s v="16"/>
    <n v="23.663999999999998"/>
    <n v="0"/>
    <s v="-"/>
    <n v="0"/>
    <n v="0"/>
    <s v="-"/>
    <n v="0"/>
  </r>
  <r>
    <s v="598"/>
    <x v="24"/>
    <x v="0"/>
    <s v="012"/>
    <s v="Z1F0002472"/>
    <s v="0300"/>
    <s v="FC"/>
    <s v="00041285-00041300"/>
    <s v=""/>
    <s v=""/>
    <s v=""/>
    <s v=""/>
    <n v="0"/>
    <s v=""/>
    <s v="VENTAS NO CONTRIBUYENTES"/>
    <s v=""/>
    <n v="244.28630000000001"/>
    <n v="0"/>
    <n v="98.611549999999994"/>
    <n v="0"/>
    <s v="-"/>
    <n v="0"/>
    <n v="125.58165"/>
    <s v="-"/>
    <n v="20.0931"/>
    <n v="0"/>
    <s v="-"/>
    <n v="0"/>
    <n v="0"/>
    <s v="-"/>
    <n v="0"/>
  </r>
  <r>
    <s v="599"/>
    <x v="24"/>
    <x v="0"/>
    <s v="012"/>
    <s v="Z1F0002472"/>
    <s v="0300"/>
    <s v="FC"/>
    <s v="00041301-00041305"/>
    <s v=""/>
    <s v=""/>
    <s v=""/>
    <s v=""/>
    <n v="0"/>
    <s v=""/>
    <s v="VENTAS NO CONTRIBUYENTES"/>
    <s v=""/>
    <n v="235.73316"/>
    <n v="0"/>
    <n v="183.74659999999997"/>
    <n v="0"/>
    <s v="-"/>
    <n v="0"/>
    <n v="44.816000000000003"/>
    <s v="16"/>
    <n v="7.17056"/>
    <n v="0"/>
    <s v="-"/>
    <n v="0"/>
    <n v="0"/>
    <s v="-"/>
    <n v="0"/>
  </r>
  <r>
    <s v="600"/>
    <x v="24"/>
    <x v="0"/>
    <s v="012"/>
    <s v="Z1F0002472"/>
    <s v="0300"/>
    <s v="FC"/>
    <s v="00041306-00041313"/>
    <s v=""/>
    <s v=""/>
    <s v=""/>
    <s v=""/>
    <n v="0"/>
    <s v=""/>
    <s v="VENTAS NO CONTRIBUYENTES"/>
    <s v=""/>
    <n v="563.8060999999999"/>
    <n v="0"/>
    <n v="338.38669999999996"/>
    <n v="0"/>
    <s v="-"/>
    <n v="0"/>
    <n v="194.32710000000003"/>
    <s v="16"/>
    <n v="31.092300000000002"/>
    <n v="0"/>
    <s v="-"/>
    <n v="0"/>
    <n v="0"/>
    <s v="-"/>
    <n v="0"/>
  </r>
  <r>
    <s v="601"/>
    <x v="24"/>
    <x v="0"/>
    <s v="012"/>
    <s v="Z1F0002472"/>
    <s v="0300"/>
    <s v="FC"/>
    <s v="00041314-00041315"/>
    <s v=""/>
    <s v=""/>
    <s v=""/>
    <s v=""/>
    <n v="0"/>
    <s v=""/>
    <s v="VENTAS NO CONTRIBUYENTES"/>
    <s v=""/>
    <n v="36.052400000000006"/>
    <n v="0"/>
    <n v="0.21999999999999886"/>
    <n v="0"/>
    <s v="-"/>
    <n v="0"/>
    <n v="30.89"/>
    <s v="16"/>
    <n v="4.9424000000000001"/>
    <n v="0"/>
    <s v="-"/>
    <n v="0"/>
    <n v="0"/>
    <s v="-"/>
    <n v="0"/>
  </r>
  <r>
    <s v="602"/>
    <x v="24"/>
    <x v="0"/>
    <s v="013"/>
    <s v="Z1B8050578"/>
    <s v="1973-1973"/>
    <s v="FC"/>
    <s v="00174970-00175054"/>
    <s v=""/>
    <s v=""/>
    <s v=""/>
    <s v=""/>
    <n v="0"/>
    <s v=""/>
    <s v="VENTAS NO CONTRIBUYENTES"/>
    <s v=""/>
    <n v="1608.5394499999998"/>
    <n v="0"/>
    <n v="1388.2766500000002"/>
    <n v="0"/>
    <s v="-"/>
    <n v="0"/>
    <n v="189.8818"/>
    <s v="-"/>
    <n v="30.380999999999997"/>
    <n v="0"/>
    <s v="-"/>
    <n v="0"/>
    <n v="0"/>
    <s v="-"/>
    <n v="0"/>
  </r>
  <r>
    <s v="603"/>
    <x v="24"/>
    <x v="0"/>
    <s v="013"/>
    <s v="Z1F0000338"/>
    <s v="1817-1817"/>
    <s v="FC"/>
    <s v="82979000-83075000"/>
    <s v=""/>
    <s v=""/>
    <s v=""/>
    <s v=""/>
    <n v="0"/>
    <s v=""/>
    <s v="VENTAS NO CONTRIBUYENTES"/>
    <s v=""/>
    <n v="2586.1198220000015"/>
    <n v="0"/>
    <n v="2024.5009500000001"/>
    <n v="0"/>
    <s v="-"/>
    <n v="0"/>
    <n v="484.1542"/>
    <s v="16"/>
    <n v="77.464672000000007"/>
    <n v="0"/>
    <s v="-"/>
    <n v="0"/>
    <n v="0"/>
    <s v="-"/>
    <n v="0"/>
  </r>
  <r>
    <s v="604"/>
    <x v="24"/>
    <x v="0"/>
    <s v="015"/>
    <s v="Z1B8050356"/>
    <s v="1981-1982"/>
    <s v="FC"/>
    <s v="00099703-00099750"/>
    <s v=""/>
    <s v=""/>
    <s v=""/>
    <s v=""/>
    <n v="0"/>
    <s v=""/>
    <s v="VENTAS NO CONTRIBUYENTES"/>
    <s v=""/>
    <n v="3070.9606239999994"/>
    <n v="0"/>
    <n v="2503.9886999999999"/>
    <n v="0"/>
    <s v="-"/>
    <n v="0"/>
    <n v="488.76890000000003"/>
    <s v="-"/>
    <n v="78.203024000000013"/>
    <n v="0"/>
    <s v="-"/>
    <n v="0"/>
    <n v="0"/>
    <s v="-"/>
    <n v="0"/>
  </r>
  <r>
    <s v="605"/>
    <x v="25"/>
    <x v="2"/>
    <s v="001"/>
    <s v="Z7C7008321"/>
    <s v="0174-0174"/>
    <s v="FC"/>
    <s v="00020877-00021049"/>
    <s v=""/>
    <s v=""/>
    <s v=""/>
    <s v=""/>
    <n v="0"/>
    <s v=""/>
    <s v="VENTAS NO CONTRIBUYENTES"/>
    <s v=""/>
    <n v="4811.0955839999988"/>
    <n v="0"/>
    <n v="3860.4340999999986"/>
    <n v="0"/>
    <s v="-"/>
    <n v="0"/>
    <n v="819.53579999999954"/>
    <s v="16"/>
    <n v="131.12568399999998"/>
    <n v="0"/>
    <s v="-"/>
    <n v="0"/>
    <n v="0"/>
    <s v="-"/>
    <n v="0"/>
  </r>
  <r>
    <s v="606"/>
    <x v="25"/>
    <x v="1"/>
    <s v="001"/>
    <s v="Z1F0017854"/>
    <s v="0744-0744"/>
    <s v="FC"/>
    <s v="00047544-00047552"/>
    <s v=""/>
    <s v=""/>
    <s v=""/>
    <s v=""/>
    <n v="0"/>
    <s v=""/>
    <s v="VENTAS NO CONTRIBUYENTES"/>
    <s v=""/>
    <n v="185.3338"/>
    <n v="0"/>
    <n v="149.91900000000001"/>
    <n v="0"/>
    <s v="-"/>
    <n v="0"/>
    <n v="30.53"/>
    <s v="-"/>
    <n v="4.8848000000000003"/>
    <n v="0"/>
    <s v="-"/>
    <n v="0"/>
    <n v="0"/>
    <s v="-"/>
    <n v="0"/>
  </r>
  <r>
    <s v="607"/>
    <x v="25"/>
    <x v="1"/>
    <s v="001"/>
    <s v="Z1F0017854"/>
    <s v="0744"/>
    <s v="FC"/>
    <s v="00047553"/>
    <s v=""/>
    <s v=""/>
    <s v=""/>
    <s v=""/>
    <n v="0"/>
    <s v=""/>
    <s v="TONO WELLS"/>
    <s v="J411397326"/>
    <n v="96.356399999999994"/>
    <n v="0"/>
    <n v="65.28"/>
    <n v="26.79"/>
    <s v="16"/>
    <n v="4.2864000000000004"/>
    <n v="0"/>
    <s v="-"/>
    <n v="0"/>
    <n v="0"/>
    <s v="-"/>
    <n v="0"/>
    <n v="0"/>
    <s v="-"/>
    <n v="0"/>
  </r>
  <r>
    <s v="608"/>
    <x v="25"/>
    <x v="1"/>
    <s v="001"/>
    <s v="Z1F0017854"/>
    <s v="0744-0744"/>
    <s v="FC"/>
    <s v="00047554-00047641"/>
    <s v=""/>
    <s v=""/>
    <s v=""/>
    <s v=""/>
    <n v="0"/>
    <s v=""/>
    <s v="VENTAS NO CONTRIBUYENTES"/>
    <s v=""/>
    <n v="4722.8251919999993"/>
    <n v="0"/>
    <n v="3286.62925"/>
    <n v="0"/>
    <s v="-"/>
    <n v="0"/>
    <n v="1238.0999500000005"/>
    <s v="16"/>
    <n v="198.09599199999997"/>
    <n v="0"/>
    <s v="-"/>
    <n v="0"/>
    <n v="0"/>
    <s v="-"/>
    <n v="0"/>
  </r>
  <r>
    <s v="609"/>
    <x v="25"/>
    <x v="1"/>
    <s v="001"/>
    <s v="Z1F0017854"/>
    <s v="0744"/>
    <s v="NC"/>
    <s v=""/>
    <s v="00000189"/>
    <s v=""/>
    <s v="00047513"/>
    <s v="25-02-2022"/>
    <n v="22.74"/>
    <s v="VEN"/>
    <s v="KARINA ROA"/>
    <s v="V14952574"/>
    <n v="-0.50139999999999996"/>
    <n v="0"/>
    <n v="-0.50139999999999996"/>
    <n v="0"/>
    <s v="-"/>
    <n v="0"/>
    <n v="0"/>
    <s v="-"/>
    <n v="0"/>
    <n v="0"/>
    <s v="-"/>
    <n v="0"/>
    <n v="0"/>
    <s v="-"/>
    <n v="0"/>
  </r>
  <r>
    <s v="610"/>
    <x v="25"/>
    <x v="1"/>
    <s v="001"/>
    <s v="Z1F0017854"/>
    <s v="0744"/>
    <s v="NC"/>
    <s v=""/>
    <s v="00000190"/>
    <s v=""/>
    <s v="00031145"/>
    <s v="25-02-2022"/>
    <n v="58.85"/>
    <s v="VEN"/>
    <s v="PAUL BARRETO"/>
    <s v="V12384062"/>
    <n v="-8.8596000000000004"/>
    <n v="0"/>
    <n v="-8.8596000000000004"/>
    <n v="0"/>
    <s v="-"/>
    <n v="0"/>
    <n v="0"/>
    <s v="-"/>
    <n v="0"/>
    <n v="0"/>
    <s v="-"/>
    <n v="0"/>
    <n v="0"/>
    <s v="-"/>
    <n v="0"/>
  </r>
  <r>
    <s v="611"/>
    <x v="25"/>
    <x v="1"/>
    <s v="001"/>
    <s v="Z1F0017854"/>
    <s v="0744"/>
    <s v="NC"/>
    <s v=""/>
    <s v="00000191"/>
    <s v=""/>
    <s v="00020280"/>
    <s v="25-02-2022"/>
    <n v="14.1"/>
    <s v="VEN"/>
    <s v="PABLO"/>
    <s v="V13251402"/>
    <n v="-4.8487999999999998"/>
    <n v="0"/>
    <n v="0"/>
    <n v="0"/>
    <s v="-"/>
    <n v="0"/>
    <n v="-4.18"/>
    <s v="16"/>
    <n v="-0.66879999999999995"/>
    <n v="0"/>
    <s v="-"/>
    <n v="0"/>
    <n v="0"/>
    <s v="-"/>
    <n v="0"/>
  </r>
  <r>
    <s v="612"/>
    <x v="25"/>
    <x v="0"/>
    <s v="001"/>
    <s v="Z1F0000700"/>
    <s v="1828"/>
    <s v="FC"/>
    <s v="00152131-00152251"/>
    <s v=""/>
    <s v=""/>
    <s v=""/>
    <s v=""/>
    <n v="0"/>
    <s v=""/>
    <s v="VENTAS NO CONTRIBUYENTES"/>
    <s v=""/>
    <n v="7651.3587359999965"/>
    <n v="0"/>
    <n v="6087.2871999999988"/>
    <n v="0"/>
    <s v="-"/>
    <n v="0"/>
    <n v="1348.3374999999999"/>
    <s v="16"/>
    <n v="215.73403600000003"/>
    <n v="0"/>
    <s v="-"/>
    <n v="0"/>
    <n v="0"/>
    <s v="-"/>
    <n v="0"/>
  </r>
  <r>
    <s v="613"/>
    <x v="25"/>
    <x v="0"/>
    <s v="001"/>
    <s v="Z1F0000700"/>
    <s v="1828"/>
    <s v="NC"/>
    <s v=""/>
    <s v="00000335"/>
    <s v=""/>
    <s v="00152173"/>
    <s v="26/2/2022"/>
    <n v="276.51"/>
    <s v="VEN"/>
    <s v="JUAN PABLO CAÑIZALES"/>
    <s v="V5019008 "/>
    <n v="-276.50920000000002"/>
    <n v="0"/>
    <n v="-276.50920000000002"/>
    <n v="0"/>
    <s v="-"/>
    <n v="0"/>
    <n v="0"/>
    <s v="-"/>
    <n v="0"/>
    <n v="0"/>
    <s v="-"/>
    <n v="0"/>
    <n v="0"/>
    <s v="-"/>
    <n v="0"/>
  </r>
  <r>
    <s v="614"/>
    <x v="25"/>
    <x v="1"/>
    <s v="002"/>
    <s v="Z1F0017966"/>
    <s v="0739-0739"/>
    <s v="FC"/>
    <s v="00031157-00031223"/>
    <s v=""/>
    <s v=""/>
    <s v=""/>
    <s v=""/>
    <n v="0"/>
    <s v=""/>
    <s v="VENTAS NO CONTRIBUYENTES"/>
    <s v=""/>
    <n v="3612.1166799999996"/>
    <n v="0"/>
    <n v="2388.3900499999991"/>
    <n v="0"/>
    <s v="-"/>
    <n v="0"/>
    <n v="1054.9367500000001"/>
    <s v="-"/>
    <n v="168.78987999999998"/>
    <n v="0"/>
    <s v="-"/>
    <n v="0"/>
    <n v="0"/>
    <s v="-"/>
    <n v="0"/>
  </r>
  <r>
    <s v="615"/>
    <x v="25"/>
    <x v="3"/>
    <s v="002"/>
    <s v="Z1F0008858"/>
    <s v="1193-1193"/>
    <s v="FC"/>
    <s v="00162119-00162237"/>
    <s v=""/>
    <s v=""/>
    <s v=""/>
    <s v=""/>
    <n v="0"/>
    <s v=""/>
    <s v="VENTAS NO CONTRIBUYENTES"/>
    <s v=""/>
    <n v="2626.3385000000007"/>
    <n v="0"/>
    <n v="2277.4423000000006"/>
    <n v="0"/>
    <s v="-"/>
    <n v="0"/>
    <n v="300.77260000000007"/>
    <s v="-"/>
    <n v="48.123600000000003"/>
    <n v="0"/>
    <s v="-"/>
    <n v="0"/>
    <n v="0"/>
    <s v="-"/>
    <n v="0"/>
  </r>
  <r>
    <s v="616"/>
    <x v="25"/>
    <x v="2"/>
    <s v="002"/>
    <s v="Z7C7008340"/>
    <s v="0174-0174"/>
    <s v="FC"/>
    <s v="00024270-00024416"/>
    <s v=""/>
    <s v=""/>
    <s v=""/>
    <s v=""/>
    <n v="0"/>
    <s v=""/>
    <s v="VENTAS NO CONTRIBUYENTES"/>
    <s v=""/>
    <n v="4329.0661840000012"/>
    <n v="0"/>
    <n v="3095.2482000000014"/>
    <n v="0"/>
    <s v="-"/>
    <n v="0"/>
    <n v="1063.6361000000002"/>
    <s v="-"/>
    <n v="170.18188400000008"/>
    <n v="0"/>
    <s v="-"/>
    <n v="0"/>
    <n v="0"/>
    <s v="-"/>
    <n v="0"/>
  </r>
  <r>
    <s v="617"/>
    <x v="25"/>
    <x v="0"/>
    <s v="002"/>
    <s v="Z1B8050149"/>
    <s v="0102"/>
    <s v="FC"/>
    <s v="00002207-00002248"/>
    <s v=""/>
    <s v=""/>
    <s v=""/>
    <s v=""/>
    <n v="0"/>
    <s v=""/>
    <s v="CAJA SIN ACTIVIDAD"/>
    <s v=""/>
    <n v="1024.46"/>
    <n v="0"/>
    <n v="1024.46"/>
    <n v="0"/>
    <s v="-"/>
    <n v="0"/>
    <n v="0"/>
    <s v="16"/>
    <n v="0"/>
    <n v="0"/>
    <s v="-"/>
    <n v="0"/>
    <n v="0"/>
    <s v="-"/>
    <n v="0"/>
  </r>
  <r>
    <s v="618"/>
    <x v="25"/>
    <x v="0"/>
    <s v="002"/>
    <s v="Z1B8050365"/>
    <s v="1578"/>
    <s v="FC"/>
    <s v="00103365-00103578"/>
    <s v=""/>
    <s v=""/>
    <s v=""/>
    <s v=""/>
    <n v="0"/>
    <s v=""/>
    <s v="CAJA SIN ACTIVIDAD"/>
    <s v=""/>
    <n v="4692.4203999999991"/>
    <n v="0"/>
    <n v="4686.6899999999996"/>
    <n v="0"/>
    <s v="-"/>
    <n v="0"/>
    <n v="4.9400000000000004"/>
    <s v="16"/>
    <n v="0.7904000000000001"/>
    <n v="0"/>
    <s v="-"/>
    <n v="0"/>
    <n v="0"/>
    <s v="-"/>
    <n v="0"/>
  </r>
  <r>
    <s v="619"/>
    <x v="25"/>
    <x v="0"/>
    <s v="002"/>
    <s v="Z1B8050365"/>
    <s v="1578"/>
    <s v="NC"/>
    <m/>
    <n v="1510"/>
    <s v=""/>
    <s v=""/>
    <s v=""/>
    <n v="0"/>
    <s v=""/>
    <s v="CAJA SIN ACTIVIDAD"/>
    <s v=""/>
    <n v="-8.9"/>
    <n v="0"/>
    <n v="-8.9"/>
    <n v="0"/>
    <s v="-"/>
    <n v="0"/>
    <n v="0"/>
    <s v="16"/>
    <n v="0"/>
    <n v="0"/>
    <s v="-"/>
    <n v="0"/>
    <n v="0"/>
    <s v="-"/>
    <n v="0"/>
  </r>
  <r>
    <s v="620"/>
    <x v="25"/>
    <x v="0"/>
    <s v="002"/>
    <s v="Z7C0004030"/>
    <s v="0363"/>
    <s v="FC"/>
    <s v="00006480-0006562"/>
    <s v=""/>
    <s v=""/>
    <s v=""/>
    <s v=""/>
    <n v="0"/>
    <s v=""/>
    <s v="VENTAS NO CONTRIBUYENTES"/>
    <s v=""/>
    <n v="1229.8672000000001"/>
    <n v="0"/>
    <n v="1167.9000000000001"/>
    <n v="0"/>
    <s v="-"/>
    <n v="0"/>
    <n v="53.42"/>
    <s v="16"/>
    <n v="8.5472000000000001"/>
    <n v="0"/>
    <s v="-"/>
    <n v="0"/>
    <n v="0"/>
    <s v="-"/>
    <n v="0"/>
  </r>
  <r>
    <s v="621"/>
    <x v="25"/>
    <x v="0"/>
    <s v="002"/>
    <s v="Z7C0004030"/>
    <s v="0363"/>
    <s v="NC"/>
    <m/>
    <n v="21"/>
    <s v=""/>
    <s v=""/>
    <s v=""/>
    <n v="0"/>
    <s v=""/>
    <s v="VENTAS NO CONTRIBUYENTES"/>
    <s v=""/>
    <n v="-9.59"/>
    <n v="0"/>
    <n v="-9.59"/>
    <n v="0"/>
    <s v="-"/>
    <n v="0"/>
    <n v="0"/>
    <s v="16"/>
    <n v="0"/>
    <n v="0"/>
    <s v="-"/>
    <n v="0"/>
    <n v="0"/>
    <s v="-"/>
    <n v="0"/>
  </r>
  <r>
    <s v="622"/>
    <x v="25"/>
    <x v="1"/>
    <s v="003"/>
    <s v="Z1F0017848"/>
    <s v="0728-0728"/>
    <s v="FC"/>
    <s v="00040792-00040823"/>
    <s v=""/>
    <s v=""/>
    <s v=""/>
    <s v=""/>
    <n v="0"/>
    <s v=""/>
    <s v="VENTAS NO CONTRIBUYENTES"/>
    <s v=""/>
    <n v="1272.8717079999999"/>
    <n v="0"/>
    <n v="884.08024999999998"/>
    <n v="0"/>
    <s v="-"/>
    <n v="0"/>
    <n v="335.16505000000001"/>
    <s v="16"/>
    <n v="53.626408000000005"/>
    <n v="0"/>
    <s v="-"/>
    <n v="0"/>
    <n v="0"/>
    <s v="-"/>
    <n v="0"/>
  </r>
  <r>
    <s v="623"/>
    <x v="25"/>
    <x v="1"/>
    <s v="003"/>
    <s v="Z1F0017848"/>
    <s v="0728"/>
    <s v="FC"/>
    <s v="00040824"/>
    <s v=""/>
    <s v=""/>
    <s v=""/>
    <s v=""/>
    <n v="0"/>
    <s v=""/>
    <s v="CORPORACION LENOTRE"/>
    <s v="J317391004"/>
    <n v="8.18"/>
    <n v="0"/>
    <n v="8.18"/>
    <n v="0"/>
    <s v="-"/>
    <n v="0"/>
    <n v="0"/>
    <s v="-"/>
    <n v="0"/>
    <n v="0"/>
    <s v="-"/>
    <n v="0"/>
    <n v="0"/>
    <s v="-"/>
    <n v="0"/>
  </r>
  <r>
    <s v="624"/>
    <x v="25"/>
    <x v="1"/>
    <s v="003"/>
    <s v="Z1F0017848"/>
    <s v="0728"/>
    <s v="FC"/>
    <s v="00040825"/>
    <s v=""/>
    <s v=""/>
    <s v=""/>
    <s v=""/>
    <n v="0"/>
    <s v=""/>
    <s v="CORPORACION LENOTRE"/>
    <s v="J317391004"/>
    <n v="7.04"/>
    <n v="0"/>
    <n v="7.04"/>
    <n v="0"/>
    <s v="-"/>
    <n v="0"/>
    <n v="0"/>
    <s v="-"/>
    <n v="0"/>
    <n v="0"/>
    <s v="-"/>
    <n v="0"/>
    <n v="0"/>
    <s v="-"/>
    <n v="0"/>
  </r>
  <r>
    <s v="625"/>
    <x v="25"/>
    <x v="1"/>
    <s v="003"/>
    <s v="Z1F0017848"/>
    <s v="0728-0728"/>
    <s v="FC"/>
    <s v="00040826-00040857"/>
    <s v=""/>
    <s v=""/>
    <s v=""/>
    <s v=""/>
    <n v="0"/>
    <s v=""/>
    <s v="VENTAS NO CONTRIBUYENTES"/>
    <s v=""/>
    <n v="2019.2983279999994"/>
    <n v="0"/>
    <n v="1252.1630499999999"/>
    <n v="0"/>
    <s v="-"/>
    <n v="0"/>
    <n v="661.32344999999987"/>
    <s v="-"/>
    <n v="105.81182799999998"/>
    <n v="0"/>
    <s v="-"/>
    <n v="0"/>
    <n v="0"/>
    <s v="-"/>
    <n v="0"/>
  </r>
  <r>
    <s v="626"/>
    <x v="25"/>
    <x v="1"/>
    <s v="003"/>
    <s v="Z1F0017848"/>
    <s v="0728"/>
    <s v="FC"/>
    <s v="00040858"/>
    <s v=""/>
    <s v=""/>
    <s v=""/>
    <s v=""/>
    <n v="0"/>
    <s v=""/>
    <s v="GALERIADECOMOBILIA.C.A"/>
    <s v="J312806745"/>
    <n v="9.0364000000000004"/>
    <n v="0"/>
    <n v="0"/>
    <n v="7.79"/>
    <s v="16"/>
    <n v="1.2464"/>
    <n v="0"/>
    <s v="-"/>
    <n v="0"/>
    <n v="0"/>
    <s v="-"/>
    <n v="0"/>
    <n v="0"/>
    <s v="-"/>
    <n v="0"/>
  </r>
  <r>
    <s v="627"/>
    <x v="25"/>
    <x v="1"/>
    <s v="003"/>
    <s v="Z1F0017848"/>
    <s v="0728-0728"/>
    <s v="FC"/>
    <s v="00040859-00040867"/>
    <s v=""/>
    <s v=""/>
    <s v=""/>
    <s v=""/>
    <n v="0"/>
    <s v=""/>
    <s v="VENTAS NO CONTRIBUYENTES"/>
    <s v=""/>
    <n v="233.60216400000002"/>
    <n v="0"/>
    <n v="146.75975"/>
    <n v="0"/>
    <s v="-"/>
    <n v="0"/>
    <n v="74.864150000000009"/>
    <s v="16"/>
    <n v="11.978264000000001"/>
    <n v="0"/>
    <s v="-"/>
    <n v="0"/>
    <n v="0"/>
    <s v="-"/>
    <n v="0"/>
  </r>
  <r>
    <s v="628"/>
    <x v="25"/>
    <x v="3"/>
    <s v="003"/>
    <s v="Z1F0008965"/>
    <s v="1176-1176"/>
    <s v="FC"/>
    <s v="00154542-00154690"/>
    <s v=""/>
    <s v=""/>
    <s v=""/>
    <s v=""/>
    <n v="0"/>
    <s v=""/>
    <s v="VENTAS NO CONTRIBUYENTES"/>
    <s v=""/>
    <n v="2573.4102500000017"/>
    <n v="0"/>
    <n v="2352.7467500000025"/>
    <n v="0"/>
    <s v="-"/>
    <n v="0"/>
    <n v="190.22720000000001"/>
    <s v="-"/>
    <n v="30.436300000000003"/>
    <n v="0"/>
    <s v="-"/>
    <n v="0"/>
    <n v="0"/>
    <s v="-"/>
    <n v="0"/>
  </r>
  <r>
    <s v="629"/>
    <x v="25"/>
    <x v="3"/>
    <s v="003"/>
    <s v="Z1F0008965"/>
    <s v="1176"/>
    <s v="FC"/>
    <s v="00154691"/>
    <s v=""/>
    <s v=""/>
    <s v=""/>
    <s v=""/>
    <n v="0"/>
    <s v=""/>
    <s v="ROSA DA SILVA"/>
    <s v="J294208320 "/>
    <n v="4.8549499999999997"/>
    <n v="0"/>
    <n v="4.8549499999999997"/>
    <n v="0"/>
    <s v="-"/>
    <n v="0"/>
    <n v="0"/>
    <s v="-"/>
    <n v="0"/>
    <n v="0"/>
    <s v="-"/>
    <n v="0"/>
    <n v="0"/>
    <s v="-"/>
    <n v="0"/>
  </r>
  <r>
    <s v="630"/>
    <x v="25"/>
    <x v="3"/>
    <s v="003"/>
    <s v="Z1F0008965"/>
    <s v="1176-1176"/>
    <s v="FC"/>
    <s v="00154692-00154706"/>
    <s v=""/>
    <s v=""/>
    <s v=""/>
    <s v=""/>
    <n v="0"/>
    <s v=""/>
    <s v="VENTAS NO CONTRIBUYENTES"/>
    <s v=""/>
    <n v="253.01194999999998"/>
    <n v="0"/>
    <n v="251.01674999999997"/>
    <n v="0"/>
    <s v="-"/>
    <n v="0"/>
    <n v="1.72"/>
    <s v="-"/>
    <n v="0.2752"/>
    <n v="0"/>
    <s v="-"/>
    <n v="0"/>
    <n v="0"/>
    <s v="-"/>
    <n v="0"/>
  </r>
  <r>
    <s v="631"/>
    <x v="25"/>
    <x v="3"/>
    <s v="003"/>
    <s v="Z1F0008965"/>
    <s v="1176"/>
    <s v="FC"/>
    <s v="00154707"/>
    <s v=""/>
    <s v=""/>
    <s v=""/>
    <s v=""/>
    <n v="0"/>
    <s v=""/>
    <s v="PORTUHAMBURGUER"/>
    <s v="J405245379 "/>
    <n v="20.94"/>
    <n v="0"/>
    <n v="20.94"/>
    <n v="0"/>
    <s v="-"/>
    <n v="0"/>
    <n v="0"/>
    <s v="-"/>
    <n v="0"/>
    <n v="0"/>
    <s v="-"/>
    <n v="0"/>
    <n v="0"/>
    <s v="-"/>
    <n v="0"/>
  </r>
  <r>
    <s v="632"/>
    <x v="25"/>
    <x v="3"/>
    <s v="003"/>
    <s v="Z1F0008965"/>
    <s v="1176-1176"/>
    <s v="FC"/>
    <s v="00154708-00154748"/>
    <s v=""/>
    <s v=""/>
    <s v=""/>
    <s v=""/>
    <n v="0"/>
    <s v=""/>
    <s v="VENTAS NO CONTRIBUYENTES"/>
    <s v=""/>
    <n v="682.28095000000008"/>
    <n v="0"/>
    <n v="607.16264999999999"/>
    <n v="0"/>
    <s v="-"/>
    <n v="0"/>
    <n v="64.757199999999997"/>
    <s v="16"/>
    <n v="10.361099999999999"/>
    <n v="0"/>
    <s v="-"/>
    <n v="0"/>
    <n v="0"/>
    <s v="-"/>
    <n v="0"/>
  </r>
  <r>
    <s v="633"/>
    <x v="25"/>
    <x v="2"/>
    <s v="003"/>
    <s v="Z7C7008438"/>
    <s v="0174-0174"/>
    <s v="FC"/>
    <s v="00023415-00023588"/>
    <s v=""/>
    <s v=""/>
    <s v=""/>
    <s v=""/>
    <n v="0"/>
    <s v=""/>
    <s v="VENTAS NO CONTRIBUYENTES"/>
    <s v=""/>
    <n v="4355.5253239999975"/>
    <n v="0"/>
    <n v="3341.0613999999991"/>
    <n v="0"/>
    <s v="-"/>
    <n v="0"/>
    <n v="874.53789999999992"/>
    <s v="16"/>
    <n v="139.92602399999998"/>
    <n v="0"/>
    <s v="-"/>
    <n v="0"/>
    <n v="0"/>
    <s v="-"/>
    <n v="0"/>
  </r>
  <r>
    <s v="634"/>
    <x v="25"/>
    <x v="0"/>
    <s v="003"/>
    <s v="Z1B8051199"/>
    <s v="0247"/>
    <s v="FC"/>
    <s v="00023866"/>
    <s v=""/>
    <s v=""/>
    <s v=""/>
    <s v=""/>
    <n v="0"/>
    <s v=""/>
    <s v="MARIA VELANDIA"/>
    <s v="V9740761"/>
    <n v="289.33587599999998"/>
    <n v="0"/>
    <n v="279.41370000000001"/>
    <n v="0"/>
    <s v="-"/>
    <n v="0"/>
    <n v="8.5535999999999994"/>
    <s v="16"/>
    <n v="1.368576"/>
    <n v="0"/>
    <s v="-"/>
    <n v="0"/>
    <n v="0"/>
    <s v="-"/>
    <n v="0"/>
  </r>
  <r>
    <s v="635"/>
    <x v="25"/>
    <x v="0"/>
    <s v="003"/>
    <s v="Z1B8051199"/>
    <s v="0247"/>
    <s v="FC"/>
    <s v="00023867"/>
    <s v=""/>
    <s v=""/>
    <s v=""/>
    <s v=""/>
    <n v="0"/>
    <s v=""/>
    <s v="JULIO CESAR RODRIGUEZ"/>
    <s v="V148503601"/>
    <n v="24.127600000000001"/>
    <n v="0"/>
    <n v="0.21999999999999886"/>
    <n v="20.61"/>
    <s v="16"/>
    <n v="3.2976000000000001"/>
    <n v="0"/>
    <s v="-"/>
    <n v="0"/>
    <n v="0"/>
    <s v="-"/>
    <n v="0"/>
    <n v="0"/>
    <s v="-"/>
    <n v="0"/>
  </r>
  <r>
    <s v="636"/>
    <x v="25"/>
    <x v="0"/>
    <s v="003"/>
    <s v="Z1B8051199"/>
    <s v="0247"/>
    <s v="FC"/>
    <s v="00023868-00024011"/>
    <s v=""/>
    <s v=""/>
    <s v=""/>
    <s v=""/>
    <n v="0"/>
    <s v=""/>
    <s v="VENTAS NO CONTRIBUYENTES"/>
    <s v=""/>
    <n v="9148.0315679999967"/>
    <n v="0"/>
    <n v="7350.1231999999982"/>
    <n v="0"/>
    <s v="-"/>
    <n v="0"/>
    <n v="1549.9210999999996"/>
    <s v="16"/>
    <n v="247.98726800000009"/>
    <n v="0"/>
    <s v="-"/>
    <n v="0"/>
    <n v="0"/>
    <s v="-"/>
    <n v="0"/>
  </r>
  <r>
    <s v="637"/>
    <x v="25"/>
    <x v="1"/>
    <s v="004"/>
    <s v="Z1F0017963"/>
    <s v="0739-0739"/>
    <s v="FC"/>
    <s v="00030523-00030567"/>
    <s v=""/>
    <s v=""/>
    <s v=""/>
    <s v=""/>
    <n v="0"/>
    <s v=""/>
    <s v="VENTAS NO CONTRIBUYENTES"/>
    <s v=""/>
    <n v="2067.0596099999998"/>
    <n v="0"/>
    <n v="1439.6071999999997"/>
    <n v="0"/>
    <s v="-"/>
    <n v="0"/>
    <n v="540.90724999999998"/>
    <s v="16"/>
    <n v="86.54516000000001"/>
    <n v="0"/>
    <s v="-"/>
    <n v="0"/>
    <n v="0"/>
    <s v="-"/>
    <n v="0"/>
  </r>
  <r>
    <s v="638"/>
    <x v="25"/>
    <x v="0"/>
    <s v="004"/>
    <s v="Z1B8050937"/>
    <s v="0106"/>
    <s v="FC"/>
    <s v="00010028-00010120"/>
    <s v=""/>
    <s v=""/>
    <s v=""/>
    <s v=""/>
    <n v="0"/>
    <s v=""/>
    <s v="VENTAS NO CONTRIBUYENTES"/>
    <s v=""/>
    <n v="6275.5980779999991"/>
    <n v="0"/>
    <n v="4574.8734999999979"/>
    <n v="0"/>
    <s v="-"/>
    <n v="0"/>
    <n v="1466.1419500000002"/>
    <s v="16"/>
    <n v="234.58262800000003"/>
    <n v="0"/>
    <s v="-"/>
    <n v="0"/>
    <n v="0"/>
    <s v="-"/>
    <n v="0"/>
  </r>
  <r>
    <s v="639"/>
    <x v="25"/>
    <x v="1"/>
    <s v="005"/>
    <s v="Z1F0017998"/>
    <s v="0730-0730"/>
    <s v="FC"/>
    <s v="00035214-00035228"/>
    <s v=""/>
    <s v=""/>
    <s v=""/>
    <s v=""/>
    <n v="0"/>
    <s v=""/>
    <s v="VENTAS NO CONTRIBUYENTES"/>
    <s v=""/>
    <n v="830.9353900000001"/>
    <n v="0"/>
    <n v="778.91635000000008"/>
    <n v="0"/>
    <s v="-"/>
    <n v="0"/>
    <n v="44.844000000000001"/>
    <s v="-"/>
    <n v="7.1750400000000001"/>
    <n v="0"/>
    <s v="-"/>
    <n v="0"/>
    <n v="0"/>
    <s v="-"/>
    <n v="0"/>
  </r>
  <r>
    <s v="640"/>
    <x v="25"/>
    <x v="1"/>
    <s v="005"/>
    <s v="Z1F0017998"/>
    <s v="0730"/>
    <s v="FC"/>
    <s v="00035229"/>
    <s v=""/>
    <s v=""/>
    <s v=""/>
    <s v=""/>
    <n v="0"/>
    <s v=""/>
    <s v="CORPORACION LENOTRE"/>
    <s v="J317391004"/>
    <n v="11.7"/>
    <n v="0"/>
    <n v="11.7"/>
    <n v="0"/>
    <s v="-"/>
    <n v="0"/>
    <n v="0"/>
    <s v="-"/>
    <n v="0"/>
    <n v="0"/>
    <s v="-"/>
    <n v="0"/>
    <n v="0"/>
    <s v="-"/>
    <n v="0"/>
  </r>
  <r>
    <s v="641"/>
    <x v="25"/>
    <x v="1"/>
    <s v="005"/>
    <s v="Z1F0017998"/>
    <s v="0730-0730"/>
    <s v="FC"/>
    <s v="00035230-00035237"/>
    <s v=""/>
    <s v=""/>
    <s v=""/>
    <s v=""/>
    <n v="0"/>
    <s v=""/>
    <s v="VENTAS NO CONTRIBUYENTES"/>
    <s v=""/>
    <n v="1151.64634"/>
    <n v="0"/>
    <n v="893.31404999999995"/>
    <n v="0"/>
    <s v="-"/>
    <n v="0"/>
    <n v="222.70025000000004"/>
    <s v="16"/>
    <n v="35.632040000000003"/>
    <n v="0"/>
    <s v="-"/>
    <n v="0"/>
    <n v="0"/>
    <s v="-"/>
    <n v="0"/>
  </r>
  <r>
    <s v="642"/>
    <x v="25"/>
    <x v="0"/>
    <s v="005"/>
    <s v="Z1B8050363"/>
    <s v="0249"/>
    <s v="FC"/>
    <s v="00026817-00026909"/>
    <s v=""/>
    <s v=""/>
    <s v=""/>
    <s v=""/>
    <n v="0"/>
    <s v=""/>
    <s v="VENTAS NO CONTRIBUYENTES"/>
    <s v=""/>
    <n v="8133.0640320000002"/>
    <n v="0"/>
    <n v="6022.6852000000026"/>
    <n v="0"/>
    <s v="-"/>
    <n v="0"/>
    <n v="1819.292199999999"/>
    <s v="16"/>
    <n v="291.08663200000001"/>
    <n v="0"/>
    <s v="-"/>
    <n v="0"/>
    <n v="0"/>
    <s v="-"/>
    <n v="0"/>
  </r>
  <r>
    <s v="643"/>
    <x v="25"/>
    <x v="0"/>
    <s v="005"/>
    <s v="Z1B8050363"/>
    <s v="0249"/>
    <s v="FC"/>
    <s v="00026910"/>
    <s v=""/>
    <s v=""/>
    <s v=""/>
    <s v=""/>
    <n v="0"/>
    <s v=""/>
    <s v="MULTISERVICIOS LA Y.K.K CA"/>
    <s v="J298578670"/>
    <n v="44.697569999999999"/>
    <n v="0"/>
    <n v="35.519649999999999"/>
    <n v="7.9119999999999999"/>
    <s v="16"/>
    <n v="1.2659199999999999"/>
    <n v="0"/>
    <s v="-"/>
    <n v="0"/>
    <n v="0"/>
    <s v="-"/>
    <n v="0"/>
    <n v="0"/>
    <s v="-"/>
    <n v="0"/>
  </r>
  <r>
    <s v="644"/>
    <x v="25"/>
    <x v="0"/>
    <s v="005"/>
    <s v="Z1B8050363"/>
    <s v="0249"/>
    <s v="FC"/>
    <s v="00026911-00026951"/>
    <s v=""/>
    <s v=""/>
    <s v=""/>
    <s v=""/>
    <n v="0"/>
    <s v=""/>
    <s v="VENTAS NO CONTRIBUYENTES"/>
    <s v=""/>
    <n v="2817.908942"/>
    <n v="0"/>
    <n v="1966.4749999999999"/>
    <n v="0"/>
    <s v="-"/>
    <n v="0"/>
    <n v="733.99474999999995"/>
    <s v="16"/>
    <n v="117.43919199999999"/>
    <n v="0"/>
    <s v="-"/>
    <n v="0"/>
    <n v="0"/>
    <s v="-"/>
    <n v="0"/>
  </r>
  <r>
    <s v="645"/>
    <x v="25"/>
    <x v="1"/>
    <s v="006"/>
    <s v="Z1F0017787"/>
    <s v="0703-0703"/>
    <s v="FC"/>
    <s v="00020307-00020383"/>
    <s v=""/>
    <s v=""/>
    <s v=""/>
    <s v=""/>
    <n v="0"/>
    <s v=""/>
    <s v="VENTAS NO CONTRIBUYENTES"/>
    <s v=""/>
    <n v="3656.9429799999984"/>
    <n v="0"/>
    <n v="2920.4047499999997"/>
    <n v="0"/>
    <s v="-"/>
    <n v="0"/>
    <n v="634.94674999999995"/>
    <s v="16"/>
    <n v="101.59148000000002"/>
    <n v="0"/>
    <s v="-"/>
    <n v="0"/>
    <n v="0"/>
    <s v="-"/>
    <n v="0"/>
  </r>
  <r>
    <s v="646"/>
    <x v="25"/>
    <x v="0"/>
    <s v="006"/>
    <s v="Z1B8044815"/>
    <s v="0143"/>
    <s v="FC"/>
    <s v="00012050-00012064"/>
    <s v=""/>
    <s v=""/>
    <s v=""/>
    <s v=""/>
    <n v="0"/>
    <s v=""/>
    <s v="VENTAS NO CONTRIBUYENTES"/>
    <s v=""/>
    <n v="1203.1065499999997"/>
    <n v="0"/>
    <n v="886.58515000000011"/>
    <n v="0"/>
    <s v="-"/>
    <n v="0"/>
    <n v="272.86329999999998"/>
    <s v="16"/>
    <n v="43.658099999999997"/>
    <n v="0"/>
    <s v="-"/>
    <n v="0"/>
    <n v="0"/>
    <s v="-"/>
    <n v="0"/>
  </r>
  <r>
    <s v="647"/>
    <x v="25"/>
    <x v="0"/>
    <s v="006"/>
    <s v="Z1B8044815"/>
    <s v="0143"/>
    <s v="FC"/>
    <s v="00012065"/>
    <s v=""/>
    <s v=""/>
    <s v=""/>
    <s v=""/>
    <n v="0"/>
    <s v=""/>
    <s v="HARRYS PACHECO"/>
    <s v="V157584711"/>
    <n v="125.39239999999999"/>
    <n v="0"/>
    <n v="109.49460000000001"/>
    <n v="13.705"/>
    <s v="16"/>
    <n v="2.1928000000000001"/>
    <n v="0"/>
    <s v="-"/>
    <n v="0"/>
    <n v="0"/>
    <s v="-"/>
    <n v="0"/>
    <n v="0"/>
    <s v="-"/>
    <n v="0"/>
  </r>
  <r>
    <s v="648"/>
    <x v="25"/>
    <x v="0"/>
    <s v="006"/>
    <s v="Z1B8044815"/>
    <s v="0143"/>
    <s v="FC"/>
    <s v="00012066-00012091"/>
    <s v=""/>
    <s v=""/>
    <s v=""/>
    <s v=""/>
    <n v="0"/>
    <s v=""/>
    <s v="VENTAS NO CONTRIBUYENTES"/>
    <s v=""/>
    <n v="2278.9086559999996"/>
    <n v="0"/>
    <n v="1654.3912499999997"/>
    <n v="0"/>
    <s v="-"/>
    <n v="0"/>
    <n v="538.37704999999994"/>
    <s v="16"/>
    <n v="86.140355999999997"/>
    <n v="0"/>
    <s v="-"/>
    <n v="0"/>
    <n v="0"/>
    <s v="-"/>
    <n v="0"/>
  </r>
  <r>
    <s v="649"/>
    <x v="25"/>
    <x v="0"/>
    <s v="006"/>
    <s v="Z1B8044815"/>
    <s v="0143"/>
    <s v="FC"/>
    <s v="00012092"/>
    <s v=""/>
    <s v=""/>
    <s v=""/>
    <s v=""/>
    <n v="0"/>
    <s v=""/>
    <s v="FUNERARIA LA QUINTA"/>
    <s v="J-29413307-0"/>
    <n v="46.76"/>
    <n v="0"/>
    <n v="46.76"/>
    <n v="0"/>
    <s v="-"/>
    <n v="0"/>
    <n v="0"/>
    <s v="-"/>
    <n v="0"/>
    <n v="0"/>
    <s v="-"/>
    <n v="0"/>
    <n v="0"/>
    <s v="-"/>
    <n v="0"/>
  </r>
  <r>
    <s v="650"/>
    <x v="25"/>
    <x v="0"/>
    <s v="006"/>
    <s v="Z1B8044815"/>
    <s v="0143"/>
    <s v="FC"/>
    <s v="00012093-00012173"/>
    <s v=""/>
    <s v=""/>
    <s v=""/>
    <s v=""/>
    <n v="0"/>
    <s v=""/>
    <s v="VENTAS NO CONTRIBUYENTES"/>
    <s v=""/>
    <n v="7862.9350999999997"/>
    <n v="0"/>
    <n v="6210.526050000004"/>
    <n v="0"/>
    <s v="-"/>
    <n v="0"/>
    <n v="1424.49055"/>
    <s v="-"/>
    <n v="227.91849999999997"/>
    <n v="0"/>
    <s v="-"/>
    <n v="0"/>
    <n v="0"/>
    <s v="-"/>
    <n v="0"/>
  </r>
  <r>
    <s v="651"/>
    <x v="25"/>
    <x v="0"/>
    <s v="006"/>
    <s v="Z1B8044815"/>
    <s v="0143"/>
    <s v="NC"/>
    <s v=""/>
    <s v="00000028"/>
    <s v=""/>
    <s v="00013649"/>
    <s v="26/2/2022"/>
    <n v="55.67"/>
    <s v="VEN"/>
    <s v="CESAR CARBAJAL"/>
    <s v="V11676175"/>
    <n v="-13.9656"/>
    <n v="0"/>
    <n v="-13.9656"/>
    <n v="0"/>
    <s v="-"/>
    <n v="0"/>
    <n v="0"/>
    <s v="-"/>
    <n v="0"/>
    <n v="0"/>
    <s v="-"/>
    <n v="0"/>
    <n v="0"/>
    <s v="-"/>
    <n v="0"/>
  </r>
  <r>
    <s v="652"/>
    <x v="25"/>
    <x v="0"/>
    <s v="007"/>
    <s v="Z1B8050013"/>
    <s v="0178"/>
    <s v="FC"/>
    <s v="00013613-00013713"/>
    <s v=""/>
    <s v=""/>
    <s v=""/>
    <s v=""/>
    <n v="0"/>
    <s v=""/>
    <s v="VENTAS NO CONTRIBUYENTES"/>
    <s v=""/>
    <n v="9793.8771199999956"/>
    <n v="0"/>
    <n v="7105.1927499999993"/>
    <n v="0"/>
    <s v="-"/>
    <n v="0"/>
    <n v="2317.8312500000002"/>
    <s v="16"/>
    <n v="370.85311999999993"/>
    <n v="0"/>
    <s v="-"/>
    <n v="0"/>
    <n v="0"/>
    <s v="-"/>
    <n v="0"/>
  </r>
  <r>
    <s v="653"/>
    <x v="25"/>
    <x v="1"/>
    <s v="008"/>
    <s v="Z1F0017970"/>
    <s v="0361-0361"/>
    <s v="FC"/>
    <s v="00004672-00004694"/>
    <s v=""/>
    <s v=""/>
    <s v=""/>
    <s v=""/>
    <n v="0"/>
    <s v=""/>
    <s v="VENTAS NO CONTRIBUYENTES"/>
    <s v=""/>
    <n v="434.2328"/>
    <n v="0"/>
    <n v="39.740000000000009"/>
    <n v="0"/>
    <s v="-"/>
    <n v="0"/>
    <n v="340.08"/>
    <s v="16"/>
    <n v="54.412800000000004"/>
    <n v="0"/>
    <s v="-"/>
    <n v="0"/>
    <n v="0"/>
    <s v="-"/>
    <n v="0"/>
  </r>
  <r>
    <s v="654"/>
    <x v="25"/>
    <x v="0"/>
    <s v="008"/>
    <s v="Z1B8050003"/>
    <s v="0112"/>
    <s v="FC"/>
    <s v="00007849-00007961"/>
    <s v=""/>
    <s v=""/>
    <s v=""/>
    <s v=""/>
    <n v="0"/>
    <s v=""/>
    <s v="VENTAS NO CONTRIBUYENTES"/>
    <s v=""/>
    <n v="9840.1542479999989"/>
    <n v="0"/>
    <n v="6943.3912499999942"/>
    <n v="0"/>
    <s v="-"/>
    <n v="0"/>
    <n v="2497.2094499999994"/>
    <s v="16"/>
    <n v="399.55354799999992"/>
    <n v="0"/>
    <s v="-"/>
    <n v="0"/>
    <n v="0"/>
    <s v="-"/>
    <n v="0"/>
  </r>
  <r>
    <s v="655"/>
    <x v="25"/>
    <x v="0"/>
    <s v="009"/>
    <s v="Z1B8014458"/>
    <s v="0139"/>
    <s v="FC"/>
    <s v="00007523-00007629"/>
    <s v=""/>
    <s v=""/>
    <s v=""/>
    <s v=""/>
    <n v="0"/>
    <s v=""/>
    <s v="VENTAS NO CONTRIBUYENTES"/>
    <s v=""/>
    <n v="9873.4776559999991"/>
    <n v="0"/>
    <n v="7360.332749999995"/>
    <n v="0"/>
    <s v="-"/>
    <n v="0"/>
    <n v="2166.5041499999998"/>
    <s v="-"/>
    <n v="346.64075600000001"/>
    <n v="0"/>
    <s v="-"/>
    <n v="0"/>
    <n v="0"/>
    <s v="-"/>
    <n v="0"/>
  </r>
  <r>
    <s v="656"/>
    <x v="25"/>
    <x v="0"/>
    <s v="010"/>
    <s v="Z1F0000341"/>
    <s v="1627"/>
    <s v="FC"/>
    <s v="00093074-00093141"/>
    <s v=""/>
    <s v=""/>
    <s v=""/>
    <s v=""/>
    <n v="0"/>
    <s v=""/>
    <s v="VENTAS NO CONTRIBUYENTES"/>
    <s v=""/>
    <n v="6797.5708419999992"/>
    <n v="0"/>
    <n v="4481.91525"/>
    <n v="0"/>
    <s v="-"/>
    <n v="0"/>
    <n v="1996.2549000000004"/>
    <s v="16"/>
    <n v="319.40069200000011"/>
    <n v="0"/>
    <s v="-"/>
    <n v="0"/>
    <n v="0"/>
    <s v="-"/>
    <n v="0"/>
  </r>
  <r>
    <s v="657"/>
    <x v="25"/>
    <x v="0"/>
    <s v="011"/>
    <s v="Z1F0004616"/>
    <s v="1064-1064"/>
    <s v="FC"/>
    <s v="00145919-00145967"/>
    <s v=""/>
    <s v=""/>
    <s v=""/>
    <s v=""/>
    <n v="0"/>
    <s v=""/>
    <s v="VENTAS NO CONTRIBUYENTES"/>
    <s v=""/>
    <n v="1209.2163500000001"/>
    <n v="0"/>
    <n v="1126.5955500000002"/>
    <n v="0"/>
    <s v="-"/>
    <n v="0"/>
    <n v="71.224799999999988"/>
    <s v="16"/>
    <n v="11.395999999999999"/>
    <n v="0"/>
    <s v="-"/>
    <n v="0"/>
    <n v="0"/>
    <s v="-"/>
    <n v="0"/>
  </r>
  <r>
    <s v="658"/>
    <x v="25"/>
    <x v="0"/>
    <s v="011"/>
    <s v="Z1F0004616"/>
    <s v="1064"/>
    <s v="FC"/>
    <s v="00145968"/>
    <s v=""/>
    <s v=""/>
    <s v=""/>
    <s v=""/>
    <n v="0"/>
    <s v=""/>
    <s v="INGRID MUJICA"/>
    <s v="V204101157 "/>
    <n v="11.8668"/>
    <n v="0"/>
    <n v="11.8668"/>
    <n v="0"/>
    <s v="-"/>
    <n v="0"/>
    <n v="0"/>
    <s v="-"/>
    <n v="0"/>
    <n v="0"/>
    <s v="-"/>
    <n v="0"/>
    <n v="0"/>
    <s v="-"/>
    <n v="0"/>
  </r>
  <r>
    <s v="659"/>
    <x v="25"/>
    <x v="0"/>
    <s v="011"/>
    <s v="Z1F0004616"/>
    <s v="1064-1064"/>
    <s v="FC"/>
    <s v="00145969-00146081"/>
    <s v=""/>
    <s v=""/>
    <s v=""/>
    <s v=""/>
    <n v="0"/>
    <s v=""/>
    <s v="VENTAS NO CONTRIBUYENTES"/>
    <s v=""/>
    <n v="2585.2644999999998"/>
    <n v="0"/>
    <n v="2303.3719999999998"/>
    <n v="0"/>
    <s v="-"/>
    <n v="0"/>
    <n v="243.01080000000005"/>
    <s v="-"/>
    <n v="38.881699999999995"/>
    <n v="0"/>
    <s v="-"/>
    <n v="0"/>
    <n v="0"/>
    <s v="-"/>
    <n v="0"/>
  </r>
  <r>
    <s v="660"/>
    <x v="25"/>
    <x v="0"/>
    <s v="011"/>
    <s v="Z1F0004616"/>
    <s v="1064"/>
    <s v="NC"/>
    <s v=""/>
    <s v="00000173"/>
    <s v=""/>
    <s v="00145995"/>
    <s v="26/2/2022"/>
    <n v="5.51"/>
    <s v="VEN"/>
    <s v="DANIEL GARCIA"/>
    <s v="V14383633"/>
    <n v="-5.51"/>
    <n v="0"/>
    <n v="0"/>
    <n v="0"/>
    <s v="-"/>
    <n v="0"/>
    <n v="-4.75"/>
    <s v="16"/>
    <n v="-0.76"/>
    <n v="0"/>
    <s v="-"/>
    <n v="0"/>
    <n v="0"/>
    <s v="-"/>
    <n v="0"/>
  </r>
  <r>
    <s v="661"/>
    <x v="25"/>
    <x v="0"/>
    <s v="012"/>
    <s v="Z1F0002472"/>
    <s v="0301"/>
    <s v="FC"/>
    <s v="00041316-00041330"/>
    <s v=""/>
    <s v=""/>
    <s v=""/>
    <s v=""/>
    <n v="0"/>
    <s v=""/>
    <s v="VENTAS NO CONTRIBUYENTES"/>
    <s v=""/>
    <n v="262.71600000000001"/>
    <n v="0"/>
    <n v="159.77530000000004"/>
    <n v="0"/>
    <s v="-"/>
    <n v="0"/>
    <n v="88.74199999999999"/>
    <s v="-"/>
    <n v="14.198700000000001"/>
    <n v="0"/>
    <s v="-"/>
    <n v="0"/>
    <n v="0"/>
    <s v="-"/>
    <n v="0"/>
  </r>
  <r>
    <s v="662"/>
    <x v="25"/>
    <x v="0"/>
    <s v="012"/>
    <s v="Z1F0002472"/>
    <s v="0301"/>
    <s v="FC"/>
    <s v="00041331-00041342"/>
    <s v=""/>
    <s v=""/>
    <s v=""/>
    <s v=""/>
    <n v="0"/>
    <s v=""/>
    <s v="VENTAS NO CONTRIBUYENTES"/>
    <s v=""/>
    <n v="579.57451600000002"/>
    <n v="0"/>
    <n v="408.46910000000003"/>
    <n v="0"/>
    <s v="-"/>
    <n v="0"/>
    <n v="147.50459999999998"/>
    <s v="-"/>
    <n v="23.600816000000002"/>
    <n v="0"/>
    <s v="-"/>
    <n v="0"/>
    <n v="0"/>
    <s v="-"/>
    <n v="0"/>
  </r>
  <r>
    <s v="663"/>
    <x v="25"/>
    <x v="0"/>
    <s v="012"/>
    <s v="Z1F0002472"/>
    <s v="0301"/>
    <s v="NC"/>
    <s v=""/>
    <s v="00000000"/>
    <s v=""/>
    <s v="00093092"/>
    <s v="26/2/2022"/>
    <n v="22"/>
    <s v="VEN"/>
    <s v="ANGEL PINTO"/>
    <s v="V18233354"/>
    <n v="-22"/>
    <n v="0"/>
    <n v="-22"/>
    <n v="0"/>
    <s v="-"/>
    <n v="0"/>
    <n v="0"/>
    <s v="-"/>
    <n v="0"/>
    <n v="0"/>
    <s v="-"/>
    <n v="0"/>
    <n v="0"/>
    <s v="-"/>
    <n v="0"/>
  </r>
  <r>
    <s v="664"/>
    <x v="25"/>
    <x v="0"/>
    <s v="012"/>
    <s v="Z1F0002472"/>
    <s v="0301"/>
    <s v="FC"/>
    <s v="00041343-00041349"/>
    <s v=""/>
    <s v=""/>
    <s v=""/>
    <s v=""/>
    <n v="0"/>
    <s v=""/>
    <s v="VENTAS NO CONTRIBUYENTES"/>
    <s v=""/>
    <n v="184.90590000000003"/>
    <n v="0"/>
    <n v="84.519500000000022"/>
    <n v="0"/>
    <s v="-"/>
    <n v="0"/>
    <n v="86.539999999999992"/>
    <s v="16"/>
    <n v="13.846399999999999"/>
    <n v="0"/>
    <s v="-"/>
    <n v="0"/>
    <n v="0"/>
    <s v="-"/>
    <n v="0"/>
  </r>
  <r>
    <s v="665"/>
    <x v="25"/>
    <x v="0"/>
    <s v="012"/>
    <s v="Z1F0002472"/>
    <s v="0301"/>
    <s v="FC"/>
    <s v="00041350-00041352"/>
    <s v=""/>
    <s v=""/>
    <s v=""/>
    <s v=""/>
    <n v="0"/>
    <s v=""/>
    <s v="VENTAS NO CONTRIBUYENTES"/>
    <s v=""/>
    <n v="69.101800000000011"/>
    <n v="0"/>
    <n v="69.101800000000011"/>
    <n v="0"/>
    <s v="-"/>
    <n v="0"/>
    <n v="0"/>
    <s v="-"/>
    <n v="0"/>
    <n v="0"/>
    <s v="-"/>
    <n v="0"/>
    <n v="0"/>
    <s v="-"/>
    <n v="0"/>
  </r>
  <r>
    <s v="666"/>
    <x v="25"/>
    <x v="0"/>
    <s v="012"/>
    <s v="Z1F0002472"/>
    <s v="0301"/>
    <s v="FC"/>
    <s v="00041353-00041354"/>
    <s v=""/>
    <s v=""/>
    <s v=""/>
    <s v=""/>
    <n v="0"/>
    <s v=""/>
    <s v="VENTAS NO CONTRIBUYENTES"/>
    <s v=""/>
    <n v="58.301600000000001"/>
    <n v="0"/>
    <n v="0"/>
    <n v="0"/>
    <s v="-"/>
    <n v="0"/>
    <n v="50.26"/>
    <s v="16"/>
    <n v="8.0416000000000007"/>
    <n v="0"/>
    <s v="-"/>
    <n v="0"/>
    <n v="0"/>
    <s v="-"/>
    <n v="0"/>
  </r>
  <r>
    <s v="667"/>
    <x v="25"/>
    <x v="0"/>
    <s v="012"/>
    <s v="Z1F0002472"/>
    <s v="0301"/>
    <s v="NC"/>
    <s v=""/>
    <s v="00000000"/>
    <s v=""/>
    <s v="00007608"/>
    <s v="26/2/2022"/>
    <n v="182.88"/>
    <s v="VEN"/>
    <s v="JOSE APONTE"/>
    <s v="V16148931"/>
    <n v="-14.848000000000001"/>
    <n v="0"/>
    <n v="0"/>
    <n v="0"/>
    <s v="-"/>
    <n v="0"/>
    <n v="-12.8"/>
    <s v="16"/>
    <n v="-2.048"/>
    <n v="0"/>
    <s v="-"/>
    <n v="0"/>
    <n v="0"/>
    <s v="-"/>
    <n v="0"/>
  </r>
  <r>
    <s v="668"/>
    <x v="25"/>
    <x v="0"/>
    <s v="012"/>
    <s v="Z1F0002472"/>
    <s v="0301"/>
    <s v="FC"/>
    <s v="00041355-00041357"/>
    <s v=""/>
    <s v=""/>
    <s v=""/>
    <s v=""/>
    <n v="0"/>
    <s v=""/>
    <s v="VENTAS NO CONTRIBUYENTES"/>
    <s v=""/>
    <n v="74.172799999999995"/>
    <n v="0"/>
    <n v="42.47"/>
    <n v="0"/>
    <s v="-"/>
    <n v="0"/>
    <n v="27.33"/>
    <s v="-"/>
    <n v="4.3727999999999998"/>
    <n v="0"/>
    <s v="-"/>
    <n v="0"/>
    <n v="0"/>
    <s v="-"/>
    <n v="0"/>
  </r>
  <r>
    <s v="669"/>
    <x v="25"/>
    <x v="0"/>
    <s v="012"/>
    <s v="Z1F0002472"/>
    <s v="0301"/>
    <s v="FC"/>
    <s v="00041358-00041359"/>
    <s v=""/>
    <s v=""/>
    <s v=""/>
    <s v=""/>
    <n v="0"/>
    <s v=""/>
    <s v="VENTAS NO CONTRIBUYENTES"/>
    <s v=""/>
    <n v="64.222399999999993"/>
    <n v="0"/>
    <n v="41.44"/>
    <n v="0"/>
    <s v="-"/>
    <n v="0"/>
    <n v="19.64"/>
    <s v="16"/>
    <n v="3.1424000000000003"/>
    <n v="0"/>
    <s v="-"/>
    <n v="0"/>
    <n v="0"/>
    <s v="-"/>
    <n v="0"/>
  </r>
  <r>
    <s v="670"/>
    <x v="25"/>
    <x v="0"/>
    <s v="012"/>
    <s v="Z1F0002472"/>
    <s v="0301"/>
    <s v="FC"/>
    <s v="00041360"/>
    <s v=""/>
    <s v=""/>
    <s v=""/>
    <s v=""/>
    <n v="0"/>
    <s v=""/>
    <s v="YEISON PRIN"/>
    <s v="V26825198 "/>
    <n v="7.9"/>
    <n v="0"/>
    <n v="7.9"/>
    <n v="0"/>
    <s v="-"/>
    <n v="0"/>
    <n v="0"/>
    <s v="-"/>
    <n v="0"/>
    <n v="0"/>
    <s v="-"/>
    <n v="0"/>
    <n v="0"/>
    <s v="-"/>
    <n v="0"/>
  </r>
  <r>
    <s v="671"/>
    <x v="25"/>
    <x v="0"/>
    <s v="013"/>
    <s v="Z1B8050578"/>
    <s v="1974-1974"/>
    <s v="FC"/>
    <s v="00175055-00175073"/>
    <s v=""/>
    <s v=""/>
    <s v=""/>
    <s v=""/>
    <n v="0"/>
    <s v=""/>
    <s v="VENTAS NO CONTRIBUYENTES"/>
    <s v=""/>
    <n v="379.1"/>
    <n v="0"/>
    <n v="348.476"/>
    <n v="0"/>
    <s v="-"/>
    <n v="0"/>
    <n v="26.400000000000002"/>
    <s v="-"/>
    <n v="4.2240000000000002"/>
    <n v="0"/>
    <s v="-"/>
    <n v="0"/>
    <n v="0"/>
    <s v="-"/>
    <n v="0"/>
  </r>
  <r>
    <s v="672"/>
    <x v="25"/>
    <x v="0"/>
    <s v="013"/>
    <s v="Z1B8050578"/>
    <s v="1974"/>
    <s v="FC"/>
    <s v="00175074"/>
    <s v=""/>
    <s v=""/>
    <s v=""/>
    <s v=""/>
    <n v="0"/>
    <s v=""/>
    <s v="INVERSIONES PETERSBURGO"/>
    <s v="J-411632465"/>
    <n v="20.94"/>
    <n v="0"/>
    <n v="20.94"/>
    <n v="0"/>
    <s v="-"/>
    <n v="0"/>
    <n v="0"/>
    <s v="-"/>
    <n v="0"/>
    <n v="0"/>
    <s v="-"/>
    <n v="0"/>
    <n v="0"/>
    <s v="-"/>
    <n v="0"/>
  </r>
  <r>
    <s v="673"/>
    <x v="25"/>
    <x v="0"/>
    <s v="013"/>
    <s v="Z1B8050578"/>
    <s v="1974-1974"/>
    <s v="FC"/>
    <s v="00175075-00175184"/>
    <s v=""/>
    <s v=""/>
    <s v=""/>
    <s v=""/>
    <n v="0"/>
    <s v=""/>
    <s v="VENTAS NO CONTRIBUYENTES"/>
    <s v=""/>
    <n v="2147.9339500000015"/>
    <n v="0"/>
    <n v="1897.965550000001"/>
    <n v="0"/>
    <s v="-"/>
    <n v="0"/>
    <n v="215.49"/>
    <s v="16"/>
    <n v="34.478400000000001"/>
    <n v="0"/>
    <s v="-"/>
    <n v="0"/>
    <n v="0"/>
    <s v="-"/>
    <n v="0"/>
  </r>
  <r>
    <s v="674"/>
    <x v="25"/>
    <x v="0"/>
    <s v="013"/>
    <s v="Z1F0000338"/>
    <s v="1818-1818"/>
    <s v="FC"/>
    <s v="83076000-83229001"/>
    <s v=""/>
    <s v=""/>
    <s v=""/>
    <s v=""/>
    <n v="0"/>
    <s v=""/>
    <s v="VENTAS NO CONTRIBUYENTES"/>
    <s v=""/>
    <n v="4089.7107979999996"/>
    <n v="0"/>
    <n v="3223.1266499999992"/>
    <n v="0"/>
    <s v="-"/>
    <n v="0"/>
    <n v="747.05529999999987"/>
    <s v="-"/>
    <n v="119.52884800000002"/>
    <n v="0"/>
    <s v="-"/>
    <n v="0"/>
    <n v="0"/>
    <s v="-"/>
    <n v="0"/>
  </r>
  <r>
    <s v="675"/>
    <x v="25"/>
    <x v="0"/>
    <s v="015"/>
    <s v="Z1B8050356"/>
    <s v="1983"/>
    <s v="FC"/>
    <s v="00099751-00099833"/>
    <s v=""/>
    <s v=""/>
    <s v=""/>
    <s v=""/>
    <n v="0"/>
    <s v=""/>
    <s v="VENTAS NO CONTRIBUYENTES"/>
    <s v=""/>
    <n v="6861.8341659999996"/>
    <n v="0"/>
    <n v="5193.7746999999972"/>
    <n v="0"/>
    <s v="-"/>
    <n v="0"/>
    <n v="1437.9824500000004"/>
    <s v="16"/>
    <n v="230.07701600000007"/>
    <n v="0"/>
    <s v="-"/>
    <n v="0"/>
    <n v="0"/>
    <s v="-"/>
    <n v="0"/>
  </r>
  <r>
    <s v="676"/>
    <x v="26"/>
    <x v="2"/>
    <s v="001"/>
    <s v="Z7C7008321"/>
    <s v="0175-0175"/>
    <s v="FC"/>
    <s v="00021050-00021246"/>
    <s v=""/>
    <s v=""/>
    <s v=""/>
    <s v=""/>
    <n v="0"/>
    <s v=""/>
    <s v="VENTAS NO CONTRIBUYENTES"/>
    <s v=""/>
    <n v="5708.8519500000011"/>
    <n v="0"/>
    <n v="4265.4907999999987"/>
    <n v="0"/>
    <s v="-"/>
    <n v="0"/>
    <n v="1244.2768499999995"/>
    <s v="16"/>
    <n v="199.08430000000001"/>
    <n v="0"/>
    <s v="-"/>
    <n v="0"/>
    <n v="0"/>
    <s v="-"/>
    <n v="0"/>
  </r>
  <r>
    <s v="677"/>
    <x v="26"/>
    <x v="1"/>
    <s v="001"/>
    <s v="Z1F0017854"/>
    <s v="0745-0745"/>
    <s v="FC"/>
    <s v="00047642-00047704"/>
    <s v=""/>
    <s v=""/>
    <s v=""/>
    <s v=""/>
    <n v="0"/>
    <s v=""/>
    <s v="VENTAS NO CONTRIBUYENTES"/>
    <s v=""/>
    <n v="3939.0302960000004"/>
    <n v="0"/>
    <n v="2730.82"/>
    <n v="0"/>
    <s v="-"/>
    <n v="0"/>
    <n v="1041.5606"/>
    <s v="16"/>
    <n v="166.64969600000001"/>
    <n v="0"/>
    <s v="-"/>
    <n v="0"/>
    <n v="0"/>
    <s v="-"/>
    <n v="0"/>
  </r>
  <r>
    <s v="678"/>
    <x v="26"/>
    <x v="0"/>
    <s v="001"/>
    <s v="Z1F0000700"/>
    <s v="1829"/>
    <s v="FC"/>
    <s v="00152252-00152304"/>
    <s v=""/>
    <s v=""/>
    <s v=""/>
    <s v=""/>
    <n v="0"/>
    <s v=""/>
    <s v="VENTAS NO CONTRIBUYENTES"/>
    <s v=""/>
    <n v="3101.757372"/>
    <n v="0"/>
    <n v="2516.9133500000003"/>
    <n v="0"/>
    <s v="-"/>
    <n v="0"/>
    <n v="504.17584999999997"/>
    <s v="-"/>
    <n v="80.668172000000013"/>
    <n v="0"/>
    <s v="-"/>
    <n v="0"/>
    <n v="0"/>
    <s v="-"/>
    <n v="0"/>
  </r>
  <r>
    <s v="679"/>
    <x v="26"/>
    <x v="0"/>
    <s v="001"/>
    <s v="Z1F0000700"/>
    <s v="1829"/>
    <s v="FC"/>
    <s v="00152305"/>
    <s v=""/>
    <s v=""/>
    <s v=""/>
    <s v=""/>
    <n v="0"/>
    <s v=""/>
    <s v="SHAWARMAS LOS PODEROSOS"/>
    <s v="J-501964432 "/>
    <n v="75.742000000000004"/>
    <n v="0"/>
    <n v="75.742000000000004"/>
    <n v="0"/>
    <s v="-"/>
    <n v="0"/>
    <n v="0"/>
    <s v="-"/>
    <n v="0"/>
    <n v="0"/>
    <s v="-"/>
    <n v="0"/>
    <n v="0"/>
    <s v="-"/>
    <n v="0"/>
  </r>
  <r>
    <s v="680"/>
    <x v="26"/>
    <x v="0"/>
    <s v="001"/>
    <s v="Z1F0000700"/>
    <s v="1829"/>
    <s v="FC"/>
    <s v="00152306-00152310"/>
    <s v=""/>
    <s v=""/>
    <s v=""/>
    <s v=""/>
    <n v="0"/>
    <s v=""/>
    <s v="VENTAS NO CONTRIBUYENTES"/>
    <s v=""/>
    <n v="75.672250000000005"/>
    <n v="0"/>
    <n v="61.531849999999991"/>
    <n v="0"/>
    <s v="-"/>
    <n v="0"/>
    <n v="12.19"/>
    <s v="16"/>
    <n v="1.9504000000000001"/>
    <n v="0"/>
    <s v="-"/>
    <n v="0"/>
    <n v="0"/>
    <s v="-"/>
    <n v="0"/>
  </r>
  <r>
    <s v="681"/>
    <x v="26"/>
    <x v="0"/>
    <s v="001"/>
    <s v="Z1F0000700"/>
    <s v="1829"/>
    <s v="FC"/>
    <s v="00152311"/>
    <s v=""/>
    <s v=""/>
    <s v=""/>
    <s v=""/>
    <n v="0"/>
    <s v=""/>
    <s v="MULTISERVICIOS SOFPAC"/>
    <s v="J-411007340"/>
    <n v="326.650914"/>
    <n v="0"/>
    <n v="291.80405000000002"/>
    <n v="30.040400000000002"/>
    <s v="16"/>
    <n v="4.8064640000000001"/>
    <n v="0"/>
    <s v="-"/>
    <n v="0"/>
    <n v="0"/>
    <s v="-"/>
    <n v="0"/>
    <n v="0"/>
    <s v="-"/>
    <n v="0"/>
  </r>
  <r>
    <s v="682"/>
    <x v="26"/>
    <x v="0"/>
    <s v="001"/>
    <s v="Z1F0000700"/>
    <s v="1829"/>
    <s v="FC"/>
    <s v="00152312"/>
    <s v=""/>
    <s v=""/>
    <s v=""/>
    <s v=""/>
    <n v="0"/>
    <s v=""/>
    <s v="MULTISERVICIOS SOFPAC"/>
    <s v="J-411007340"/>
    <n v="131.41"/>
    <n v="0"/>
    <n v="114.61319999999999"/>
    <n v="14.48"/>
    <s v="16"/>
    <n v="2.3168000000000002"/>
    <n v="0"/>
    <s v="-"/>
    <n v="0"/>
    <n v="0"/>
    <s v="-"/>
    <n v="0"/>
    <n v="0"/>
    <s v="-"/>
    <n v="0"/>
  </r>
  <r>
    <s v="683"/>
    <x v="26"/>
    <x v="0"/>
    <s v="001"/>
    <s v="Z1F0000700"/>
    <s v="1829"/>
    <s v="FC"/>
    <s v="00152313-00152351"/>
    <s v=""/>
    <s v=""/>
    <s v=""/>
    <s v=""/>
    <n v="0"/>
    <s v=""/>
    <s v="VENTAS NO CONTRIBUYENTES"/>
    <s v=""/>
    <n v="2339.9004660000001"/>
    <n v="0"/>
    <n v="1664.7922499999995"/>
    <n v="0"/>
    <s v="-"/>
    <n v="0"/>
    <n v="581.98979999999995"/>
    <s v="-"/>
    <n v="93.118415999999996"/>
    <n v="0"/>
    <s v="-"/>
    <n v="0"/>
    <n v="0"/>
    <s v="-"/>
    <n v="0"/>
  </r>
  <r>
    <s v="684"/>
    <x v="26"/>
    <x v="0"/>
    <s v="001"/>
    <s v="Z1F0000700"/>
    <s v="1829"/>
    <s v="FC"/>
    <s v="00152352"/>
    <s v=""/>
    <s v=""/>
    <s v=""/>
    <s v=""/>
    <n v="0"/>
    <s v=""/>
    <s v="COORPORACION MYM"/>
    <s v="J-500358865 "/>
    <n v="56.093200000000003"/>
    <n v="0"/>
    <n v="42.150000000000006"/>
    <n v="12.02"/>
    <s v="16"/>
    <n v="1.9232"/>
    <n v="0"/>
    <s v="-"/>
    <n v="0"/>
    <n v="0"/>
    <s v="-"/>
    <n v="0"/>
    <n v="0"/>
    <s v="-"/>
    <n v="0"/>
  </r>
  <r>
    <s v="685"/>
    <x v="26"/>
    <x v="0"/>
    <s v="001"/>
    <s v="Z1F0000700"/>
    <s v="1829"/>
    <s v="FC"/>
    <s v="00152353-00152385"/>
    <s v=""/>
    <s v=""/>
    <s v=""/>
    <s v=""/>
    <n v="0"/>
    <s v=""/>
    <s v="VENTAS NO CONTRIBUYENTES"/>
    <s v=""/>
    <n v="1694.3994620000005"/>
    <n v="0"/>
    <n v="1303.4150500000001"/>
    <n v="0"/>
    <s v="-"/>
    <n v="0"/>
    <n v="337.05550000000005"/>
    <s v="16"/>
    <n v="53.92891199999999"/>
    <n v="0"/>
    <s v="-"/>
    <n v="0"/>
    <n v="0"/>
    <s v="-"/>
    <n v="0"/>
  </r>
  <r>
    <s v="686"/>
    <x v="26"/>
    <x v="0"/>
    <s v="001"/>
    <s v="Z1F0000700"/>
    <s v="1829"/>
    <s v="NC"/>
    <s v=""/>
    <s v="00000336"/>
    <s v=""/>
    <s v="00024055"/>
    <s v="27/2/2022"/>
    <n v="202.05"/>
    <s v="VEN"/>
    <s v="OSWALDO LEAL"/>
    <s v="V10065045 "/>
    <n v="-34.443199999999997"/>
    <n v="0"/>
    <n v="-34.443199999999997"/>
    <n v="0"/>
    <s v="-"/>
    <n v="0"/>
    <n v="0"/>
    <s v="-"/>
    <n v="0"/>
    <n v="0"/>
    <s v="-"/>
    <n v="0"/>
    <n v="0"/>
    <s v="-"/>
    <n v="0"/>
  </r>
  <r>
    <s v="687"/>
    <x v="26"/>
    <x v="0"/>
    <s v="001"/>
    <s v="Z1F0000700"/>
    <s v="1829"/>
    <s v="NC"/>
    <s v=""/>
    <s v="00000337"/>
    <s v=""/>
    <s v="00152332"/>
    <s v="27/2/2022"/>
    <n v="27.31"/>
    <s v="VEN"/>
    <s v="YANEZ ENIZAY"/>
    <s v="V6841689 "/>
    <n v="-27.3064"/>
    <n v="0"/>
    <n v="0"/>
    <n v="0"/>
    <s v="-"/>
    <n v="0"/>
    <n v="-23.54"/>
    <s v="16"/>
    <n v="-3.7664"/>
    <n v="0"/>
    <s v="-"/>
    <n v="0"/>
    <n v="0"/>
    <s v="-"/>
    <n v="0"/>
  </r>
  <r>
    <s v="688"/>
    <x v="26"/>
    <x v="0"/>
    <s v="001"/>
    <s v="Z1F0000700"/>
    <s v="1829"/>
    <s v="NC"/>
    <s v=""/>
    <s v="00000338"/>
    <s v=""/>
    <s v="00152368"/>
    <s v="27/2/2022"/>
    <n v="4.49"/>
    <s v="VEN"/>
    <s v="MARIA BERROTERAN"/>
    <s v="V28329788"/>
    <n v="-4.4892000000000003"/>
    <n v="0"/>
    <n v="0"/>
    <n v="0"/>
    <s v="-"/>
    <n v="0"/>
    <n v="-3.87"/>
    <s v="16"/>
    <n v="-0.61919999999999997"/>
    <n v="0"/>
    <s v="-"/>
    <n v="0"/>
    <n v="0"/>
    <s v="-"/>
    <n v="0"/>
  </r>
  <r>
    <s v="689"/>
    <x v="26"/>
    <x v="1"/>
    <s v="002"/>
    <s v="Z1F0017966"/>
    <s v="0740-0740"/>
    <s v="FC"/>
    <s v="00031224-00031296"/>
    <s v=""/>
    <s v=""/>
    <s v=""/>
    <s v=""/>
    <n v="0"/>
    <s v=""/>
    <s v="VENTAS NO CONTRIBUYENTES"/>
    <s v=""/>
    <n v="4856.8268040000003"/>
    <n v="0"/>
    <n v="3769.6174999999989"/>
    <n v="0"/>
    <s v="-"/>
    <n v="0"/>
    <n v="937.24940000000004"/>
    <s v="-"/>
    <n v="149.95990400000002"/>
    <n v="0"/>
    <s v="-"/>
    <n v="0"/>
    <n v="0"/>
    <s v="-"/>
    <n v="0"/>
  </r>
  <r>
    <s v="690"/>
    <x v="26"/>
    <x v="1"/>
    <s v="002"/>
    <s v="Z1F0017966"/>
    <s v="0740"/>
    <s v="NC"/>
    <s v=""/>
    <s v="00000170"/>
    <s v=""/>
    <s v="00031236"/>
    <s v="27-02-2022"/>
    <n v="17.510000000000002"/>
    <s v="VEN"/>
    <s v="JOSE VAZQUEZ"/>
    <s v="V3559093"/>
    <n v="-2.4989499999999998"/>
    <n v="0"/>
    <n v="-2.4989499999999998"/>
    <n v="0"/>
    <s v="-"/>
    <n v="0"/>
    <n v="0"/>
    <s v="-"/>
    <n v="0"/>
    <n v="0"/>
    <s v="-"/>
    <n v="0"/>
    <n v="0"/>
    <s v="-"/>
    <n v="0"/>
  </r>
  <r>
    <s v="691"/>
    <x v="26"/>
    <x v="1"/>
    <s v="002"/>
    <s v="Z1F0017966"/>
    <s v="0740"/>
    <s v="NC"/>
    <s v=""/>
    <s v="00000171"/>
    <s v=""/>
    <s v="00030586"/>
    <s v="27-02-2022"/>
    <n v="189.44"/>
    <s v="VEN"/>
    <s v="ERNAN CONTRERAS"/>
    <s v="V18369428"/>
    <n v="-44"/>
    <n v="0"/>
    <n v="-44"/>
    <n v="0"/>
    <s v="-"/>
    <n v="0"/>
    <n v="0"/>
    <s v="-"/>
    <n v="0"/>
    <n v="0"/>
    <s v="-"/>
    <n v="0"/>
    <n v="0"/>
    <s v="-"/>
    <n v="0"/>
  </r>
  <r>
    <s v="692"/>
    <x v="26"/>
    <x v="3"/>
    <s v="002"/>
    <s v="Z1F0008858"/>
    <s v="1194-1194"/>
    <s v="FC"/>
    <s v="00162238-00162360"/>
    <s v=""/>
    <s v=""/>
    <s v=""/>
    <s v=""/>
    <n v="0"/>
    <s v=""/>
    <s v="VENTAS NO CONTRIBUYENTES"/>
    <s v=""/>
    <n v="2525.0692500000005"/>
    <n v="0"/>
    <n v="2171.6675499999992"/>
    <n v="0"/>
    <s v="-"/>
    <n v="0"/>
    <n v="304.65660000000003"/>
    <s v="-"/>
    <n v="48.745099999999994"/>
    <n v="0"/>
    <s v="-"/>
    <n v="0"/>
    <n v="0"/>
    <s v="-"/>
    <n v="0"/>
  </r>
  <r>
    <s v="693"/>
    <x v="26"/>
    <x v="3"/>
    <s v="002"/>
    <s v="Z1F0008858"/>
    <s v="1194"/>
    <s v="FC"/>
    <s v="00162361"/>
    <s v=""/>
    <s v=""/>
    <s v=""/>
    <s v=""/>
    <n v="0"/>
    <s v=""/>
    <s v="YURAIMA"/>
    <s v="V149255750 "/>
    <n v="13.8736"/>
    <n v="0"/>
    <n v="9.2800000000000011"/>
    <n v="3.96"/>
    <s v="16"/>
    <n v="0.63360000000000005"/>
    <n v="0"/>
    <s v="-"/>
    <n v="0"/>
    <n v="0"/>
    <s v="-"/>
    <n v="0"/>
    <n v="0"/>
    <s v="-"/>
    <n v="0"/>
  </r>
  <r>
    <s v="694"/>
    <x v="26"/>
    <x v="3"/>
    <s v="002"/>
    <s v="Z1F0008858"/>
    <s v="1194-1194"/>
    <s v="FC"/>
    <s v="00162362-00162373"/>
    <s v=""/>
    <s v=""/>
    <s v=""/>
    <s v=""/>
    <n v="0"/>
    <s v=""/>
    <s v="VENTAS NO CONTRIBUYENTES"/>
    <s v=""/>
    <n v="184.25275000000005"/>
    <n v="0"/>
    <n v="158.43115000000003"/>
    <n v="0"/>
    <s v="-"/>
    <n v="0"/>
    <n v="22.259999999999998"/>
    <s v="-"/>
    <n v="3.5615999999999994"/>
    <n v="0"/>
    <s v="-"/>
    <n v="0"/>
    <n v="0"/>
    <s v="-"/>
    <n v="0"/>
  </r>
  <r>
    <s v="695"/>
    <x v="26"/>
    <x v="2"/>
    <s v="002"/>
    <s v="Z7C7008340"/>
    <s v="0175-0175"/>
    <s v="FC"/>
    <s v="00024417-00024619"/>
    <s v=""/>
    <s v=""/>
    <s v=""/>
    <s v=""/>
    <n v="0"/>
    <s v=""/>
    <s v="VENTAS NO CONTRIBUYENTES"/>
    <s v=""/>
    <n v="6059.0000000000009"/>
    <n v="0"/>
    <n v="5036.3900000000003"/>
    <n v="0"/>
    <s v="-"/>
    <n v="0"/>
    <n v="881.56"/>
    <s v="-"/>
    <n v="141.05000000000001"/>
    <n v="0"/>
    <s v="-"/>
    <n v="0"/>
    <n v="0"/>
    <s v="-"/>
    <n v="0"/>
  </r>
  <r>
    <s v="696"/>
    <x v="26"/>
    <x v="0"/>
    <s v="002"/>
    <s v="Z1B8050149"/>
    <s v="0103"/>
    <s v="FC"/>
    <s v="00002249-00002272"/>
    <s v=""/>
    <s v=""/>
    <s v=""/>
    <s v=""/>
    <n v="0"/>
    <s v=""/>
    <s v="CAJA SIN ACTIVIDAD"/>
    <s v=""/>
    <n v="354.72439999999995"/>
    <n v="0"/>
    <n v="350.27"/>
    <n v="0"/>
    <s v="-"/>
    <n v="0"/>
    <n v="3.84"/>
    <s v="16"/>
    <n v="0.61439999999999995"/>
    <n v="0"/>
    <s v="-"/>
    <n v="0"/>
    <n v="0"/>
    <s v="-"/>
    <n v="0"/>
  </r>
  <r>
    <s v="697"/>
    <x v="26"/>
    <x v="0"/>
    <s v="002"/>
    <s v="Z1B8050365"/>
    <s v="1579"/>
    <s v="FC"/>
    <s v="00103579-00103762"/>
    <s v=""/>
    <s v=""/>
    <s v=""/>
    <s v=""/>
    <n v="0"/>
    <s v=""/>
    <s v="CAJA SIN ACTIVIDAD"/>
    <s v=""/>
    <n v="5218.4152000000004"/>
    <n v="0"/>
    <n v="5210.33"/>
    <n v="0"/>
    <s v="-"/>
    <n v="0"/>
    <n v="6.97"/>
    <s v="16"/>
    <n v="1.1152"/>
    <n v="0"/>
    <s v="-"/>
    <n v="0"/>
    <n v="0"/>
    <s v="-"/>
    <n v="0"/>
  </r>
  <r>
    <s v="698"/>
    <x v="26"/>
    <x v="0"/>
    <s v="002"/>
    <s v="Z1B8050365"/>
    <s v="1579"/>
    <s v="NC"/>
    <m/>
    <s v=""/>
    <s v=""/>
    <s v=""/>
    <s v=""/>
    <n v="0"/>
    <s v=""/>
    <s v="CAJA SIN ACTIVIDAD"/>
    <s v=""/>
    <n v="-12.89"/>
    <n v="0"/>
    <n v="-12.89"/>
    <n v="0"/>
    <s v="-"/>
    <n v="0"/>
    <n v="0"/>
    <s v="16"/>
    <n v="0"/>
    <n v="0"/>
    <s v="-"/>
    <n v="0"/>
    <n v="0"/>
    <s v="-"/>
    <n v="0"/>
  </r>
  <r>
    <s v="699"/>
    <x v="26"/>
    <x v="0"/>
    <s v="002"/>
    <s v="Z7C0004030"/>
    <s v="0364"/>
    <s v="FC"/>
    <s v="00006562-00006655"/>
    <s v=""/>
    <s v=""/>
    <s v=""/>
    <s v=""/>
    <n v="0"/>
    <s v=""/>
    <s v="VENTAS NO CONTRIBUYENTES"/>
    <s v=""/>
    <n v="1888.1559999999997"/>
    <n v="0"/>
    <n v="1687.36"/>
    <n v="0"/>
    <s v="-"/>
    <n v="0"/>
    <n v="173.1"/>
    <s v="16"/>
    <n v="27.695999999999998"/>
    <n v="0"/>
    <s v="-"/>
    <n v="0"/>
    <n v="0"/>
    <s v="-"/>
    <n v="0"/>
  </r>
  <r>
    <s v="700"/>
    <x v="26"/>
    <x v="1"/>
    <s v="003"/>
    <s v="Z1F0017848"/>
    <s v="0729-0729"/>
    <s v="FC"/>
    <s v="00040868-00040912"/>
    <s v=""/>
    <s v=""/>
    <s v=""/>
    <s v=""/>
    <n v="0"/>
    <s v=""/>
    <s v="VENTAS NO CONTRIBUYENTES"/>
    <s v=""/>
    <n v="4232.8006599999999"/>
    <n v="0"/>
    <n v="3008.4175499999992"/>
    <n v="0"/>
    <s v="-"/>
    <n v="0"/>
    <n v="1055.5027499999997"/>
    <s v="16"/>
    <n v="168.88036"/>
    <n v="0"/>
    <s v="-"/>
    <n v="0"/>
    <n v="0"/>
    <s v="-"/>
    <n v="0"/>
  </r>
  <r>
    <s v="701"/>
    <x v="26"/>
    <x v="1"/>
    <s v="003"/>
    <s v="Z1F0017848"/>
    <s v="0729"/>
    <s v="FC"/>
    <s v="00040913"/>
    <s v=""/>
    <s v=""/>
    <s v=""/>
    <s v=""/>
    <n v="0"/>
    <s v=""/>
    <s v="CORPORACION LENOTRE"/>
    <s v="J317391004"/>
    <n v="114.7784"/>
    <n v="0"/>
    <n v="114.7784"/>
    <n v="0"/>
    <s v="-"/>
    <n v="0"/>
    <n v="0"/>
    <s v="-"/>
    <n v="0"/>
    <n v="0"/>
    <s v="-"/>
    <n v="0"/>
    <n v="0"/>
    <s v="-"/>
    <n v="0"/>
  </r>
  <r>
    <s v="702"/>
    <x v="26"/>
    <x v="1"/>
    <s v="003"/>
    <s v="Z1F0017848"/>
    <s v="0729-0729"/>
    <s v="FC"/>
    <s v="00040914-00040922"/>
    <s v=""/>
    <s v=""/>
    <s v=""/>
    <s v=""/>
    <n v="0"/>
    <s v=""/>
    <s v="VENTAS NO CONTRIBUYENTES"/>
    <s v=""/>
    <n v="488.65524000000005"/>
    <n v="0"/>
    <n v="307.39480000000003"/>
    <n v="0"/>
    <s v="-"/>
    <n v="0"/>
    <n v="156.25899999999999"/>
    <s v="16"/>
    <n v="25.001439999999999"/>
    <n v="0"/>
    <s v="-"/>
    <n v="0"/>
    <n v="0"/>
    <s v="-"/>
    <n v="0"/>
  </r>
  <r>
    <s v="703"/>
    <x v="26"/>
    <x v="1"/>
    <s v="003"/>
    <s v="Z1F0017848"/>
    <s v="0729"/>
    <s v="NC"/>
    <s v=""/>
    <s v="00000131"/>
    <s v=""/>
    <s v="00040896"/>
    <s v="27-02-2022"/>
    <n v="40.33"/>
    <s v="VEN"/>
    <s v="YUDITH OROPEZA"/>
    <s v="V6369725"/>
    <n v="-40.325000000000003"/>
    <n v="0"/>
    <n v="-31.35445"/>
    <n v="0"/>
    <s v="-"/>
    <n v="0"/>
    <n v="-7.73325"/>
    <s v="16"/>
    <n v="-1.2373000000000001"/>
    <n v="0"/>
    <s v="-"/>
    <n v="0"/>
    <n v="0"/>
    <s v="-"/>
    <n v="0"/>
  </r>
  <r>
    <s v="704"/>
    <x v="26"/>
    <x v="3"/>
    <s v="003"/>
    <s v="Z1F0008965"/>
    <s v="1177-1177"/>
    <s v="FC"/>
    <s v="00154749-00154906"/>
    <s v=""/>
    <s v=""/>
    <s v=""/>
    <s v=""/>
    <n v="0"/>
    <s v=""/>
    <s v="VENTAS NO CONTRIBUYENTES"/>
    <s v=""/>
    <n v="3003.6297"/>
    <n v="0"/>
    <n v="2710.9438999999998"/>
    <n v="0"/>
    <s v="-"/>
    <n v="0"/>
    <n v="252.31529999999992"/>
    <s v="16"/>
    <n v="40.3705"/>
    <n v="0"/>
    <s v="-"/>
    <n v="0"/>
    <n v="0"/>
    <s v="-"/>
    <n v="0"/>
  </r>
  <r>
    <s v="705"/>
    <x v="26"/>
    <x v="2"/>
    <s v="003"/>
    <s v="Z7C7008438"/>
    <s v="0175-0175"/>
    <s v="FC"/>
    <s v="00023589-00023595"/>
    <s v=""/>
    <s v=""/>
    <s v=""/>
    <s v=""/>
    <n v="0"/>
    <s v=""/>
    <s v="VENTAS NO CONTRIBUYENTES"/>
    <s v=""/>
    <n v="152.58175"/>
    <n v="0"/>
    <n v="117.87454999999999"/>
    <n v="0"/>
    <s v="-"/>
    <n v="0"/>
    <n v="29.92"/>
    <s v="-"/>
    <n v="4.7872000000000003"/>
    <n v="0"/>
    <s v="-"/>
    <n v="0"/>
    <n v="0"/>
    <s v="-"/>
    <n v="0"/>
  </r>
  <r>
    <s v="706"/>
    <x v="26"/>
    <x v="2"/>
    <s v="003"/>
    <s v="Z7C7008438"/>
    <s v="0175"/>
    <s v="FC"/>
    <s v="00023596"/>
    <s v=""/>
    <s v=""/>
    <s v=""/>
    <s v=""/>
    <n v="0"/>
    <s v=""/>
    <s v="INVERSIONES LEA LEARDI"/>
    <s v="V404621830"/>
    <n v="4.4000000000000004"/>
    <n v="0"/>
    <n v="4.4000000000000004"/>
    <n v="0"/>
    <s v="-"/>
    <n v="0"/>
    <n v="0"/>
    <s v="-"/>
    <n v="0"/>
    <n v="0"/>
    <s v="-"/>
    <n v="0"/>
    <n v="0"/>
    <s v="-"/>
    <n v="0"/>
  </r>
  <r>
    <s v="707"/>
    <x v="26"/>
    <x v="2"/>
    <s v="003"/>
    <s v="Z7C7008438"/>
    <s v="0175-0175"/>
    <s v="FC"/>
    <s v="00023597-00023770"/>
    <s v=""/>
    <s v=""/>
    <s v=""/>
    <s v=""/>
    <n v="0"/>
    <s v=""/>
    <s v="VENTAS NO CONTRIBUYENTES"/>
    <s v=""/>
    <n v="5692.824249999996"/>
    <n v="0"/>
    <n v="4361.5698499999953"/>
    <n v="0"/>
    <s v="-"/>
    <n v="0"/>
    <n v="1147.6330999999998"/>
    <s v="16"/>
    <n v="183.6213000000001"/>
    <n v="0"/>
    <s v="-"/>
    <n v="0"/>
    <n v="0"/>
    <s v="-"/>
    <n v="0"/>
  </r>
  <r>
    <s v="708"/>
    <x v="26"/>
    <x v="0"/>
    <s v="003"/>
    <s v="Z1B8051199"/>
    <s v="0248"/>
    <s v="FC"/>
    <s v="00024012-00024014"/>
    <s v=""/>
    <s v=""/>
    <s v=""/>
    <s v=""/>
    <n v="0"/>
    <s v=""/>
    <s v="VENTAS NO CONTRIBUYENTES"/>
    <s v=""/>
    <n v="49.179399999999994"/>
    <n v="0"/>
    <n v="49.179399999999994"/>
    <n v="0"/>
    <s v="-"/>
    <n v="0"/>
    <n v="0"/>
    <s v="-"/>
    <n v="0"/>
    <n v="0"/>
    <s v="-"/>
    <n v="0"/>
    <n v="0"/>
    <s v="-"/>
    <n v="0"/>
  </r>
  <r>
    <s v="709"/>
    <x v="26"/>
    <x v="0"/>
    <s v="003"/>
    <s v="Z1B8051199"/>
    <s v="0248"/>
    <s v="FC"/>
    <s v="00024015"/>
    <s v=""/>
    <s v=""/>
    <s v=""/>
    <s v=""/>
    <n v="0"/>
    <s v=""/>
    <s v="INVERSIONES JRC-JEL 2015 C.A."/>
    <s v="J406723126 "/>
    <n v="44.27505"/>
    <n v="0"/>
    <n v="39.217449999999999"/>
    <n v="4.3600000000000003"/>
    <s v="16"/>
    <n v="0.6976"/>
    <n v="0"/>
    <s v="-"/>
    <n v="0"/>
    <n v="0"/>
    <s v="-"/>
    <n v="0"/>
    <n v="0"/>
    <s v="-"/>
    <n v="0"/>
  </r>
  <r>
    <s v="710"/>
    <x v="26"/>
    <x v="0"/>
    <s v="003"/>
    <s v="Z1B8051199"/>
    <s v="0248"/>
    <s v="FC"/>
    <s v="00024016-00024149"/>
    <s v=""/>
    <s v=""/>
    <s v=""/>
    <s v=""/>
    <n v="0"/>
    <s v=""/>
    <s v="VENTAS NO CONTRIBUYENTES"/>
    <s v=""/>
    <n v="6098.6131000000014"/>
    <n v="0"/>
    <n v="4972.235499999998"/>
    <n v="0"/>
    <s v="-"/>
    <n v="0"/>
    <n v="971.01519999999982"/>
    <s v="16"/>
    <n v="155.36239999999995"/>
    <n v="0"/>
    <s v="-"/>
    <n v="0"/>
    <n v="0"/>
    <s v="-"/>
    <n v="0"/>
  </r>
  <r>
    <s v="711"/>
    <x v="26"/>
    <x v="1"/>
    <s v="004"/>
    <s v="Z1F0017963"/>
    <s v="0740-0740"/>
    <s v="FC"/>
    <s v="00030568-00030616"/>
    <s v=""/>
    <s v=""/>
    <s v=""/>
    <s v=""/>
    <n v="0"/>
    <s v=""/>
    <s v="VENTAS NO CONTRIBUYENTES"/>
    <s v=""/>
    <n v="2163.5504480000004"/>
    <n v="0"/>
    <n v="1602.0146000000002"/>
    <n v="0"/>
    <s v="-"/>
    <n v="0"/>
    <n v="484.08260000000001"/>
    <s v="16"/>
    <n v="77.453248000000002"/>
    <n v="0"/>
    <s v="-"/>
    <n v="0"/>
    <n v="0"/>
    <s v="-"/>
    <n v="0"/>
  </r>
  <r>
    <s v="712"/>
    <x v="26"/>
    <x v="1"/>
    <s v="004"/>
    <s v="Z1F0017963"/>
    <s v="0740"/>
    <s v="FC"/>
    <s v="00030617"/>
    <s v=""/>
    <s v=""/>
    <s v=""/>
    <s v=""/>
    <n v="0"/>
    <s v=""/>
    <s v="NOVA GAMESTREAM C.A"/>
    <s v="J411623253"/>
    <n v="14.3704"/>
    <n v="0"/>
    <n v="7.4799999999999995"/>
    <n v="5.94"/>
    <s v="16"/>
    <n v="0.95040000000000002"/>
    <n v="0"/>
    <s v="-"/>
    <n v="0"/>
    <n v="0"/>
    <s v="-"/>
    <n v="0"/>
    <n v="0"/>
    <s v="-"/>
    <n v="0"/>
  </r>
  <r>
    <s v="713"/>
    <x v="26"/>
    <x v="1"/>
    <s v="004"/>
    <s v="Z1F0017963"/>
    <s v="0740-0740"/>
    <s v="FC"/>
    <s v="00030618-00030625"/>
    <s v=""/>
    <s v=""/>
    <s v=""/>
    <s v=""/>
    <n v="0"/>
    <s v=""/>
    <s v="VENTAS NO CONTRIBUYENTES"/>
    <s v=""/>
    <n v="357.00866000000002"/>
    <n v="0"/>
    <n v="214.73784999999995"/>
    <n v="0"/>
    <s v="-"/>
    <n v="0"/>
    <n v="122.64725000000001"/>
    <s v="16"/>
    <n v="19.623559999999998"/>
    <n v="0"/>
    <s v="-"/>
    <n v="0"/>
    <n v="0"/>
    <s v="-"/>
    <n v="0"/>
  </r>
  <r>
    <s v="714"/>
    <x v="26"/>
    <x v="0"/>
    <s v="004"/>
    <s v="Z1B8050937"/>
    <s v="0107"/>
    <s v="FC"/>
    <s v="00010121-00010203"/>
    <s v=""/>
    <s v=""/>
    <s v=""/>
    <s v=""/>
    <n v="0"/>
    <s v=""/>
    <s v="VENTAS NO CONTRIBUYENTES"/>
    <s v=""/>
    <n v="5153.2311039999968"/>
    <n v="0"/>
    <n v="3760.5830000000005"/>
    <n v="0"/>
    <s v="-"/>
    <n v="0"/>
    <n v="1200.5588"/>
    <s v="16"/>
    <n v="192.08930399999997"/>
    <n v="0"/>
    <s v="-"/>
    <n v="0"/>
    <n v="0"/>
    <s v="-"/>
    <n v="0"/>
  </r>
  <r>
    <s v="715"/>
    <x v="26"/>
    <x v="0"/>
    <s v="004"/>
    <s v="Z1B8050937"/>
    <s v="0107"/>
    <s v="FC"/>
    <s v="00010204"/>
    <s v=""/>
    <s v=""/>
    <s v=""/>
    <s v=""/>
    <n v="0"/>
    <s v=""/>
    <s v="LABORATORIO LA SANTE"/>
    <s v="J00015493-7"/>
    <n v="54.525199999999998"/>
    <n v="0"/>
    <n v="54.525199999999998"/>
    <n v="0"/>
    <s v="-"/>
    <n v="0"/>
    <n v="0"/>
    <s v="-"/>
    <n v="0"/>
    <n v="0"/>
    <s v="-"/>
    <n v="0"/>
    <n v="0"/>
    <s v="-"/>
    <n v="0"/>
  </r>
  <r>
    <s v="716"/>
    <x v="26"/>
    <x v="0"/>
    <s v="004"/>
    <s v="Z1B8050937"/>
    <s v="0107"/>
    <s v="FC"/>
    <s v="00010205-00010262"/>
    <s v=""/>
    <s v=""/>
    <s v=""/>
    <s v=""/>
    <n v="0"/>
    <s v=""/>
    <s v="VENTAS NO CONTRIBUYENTES"/>
    <s v=""/>
    <n v="2811.9753779999992"/>
    <n v="0"/>
    <n v="1982.3386999999996"/>
    <n v="0"/>
    <s v="-"/>
    <n v="0"/>
    <n v="715.20394999999985"/>
    <s v="16"/>
    <n v="114.432728"/>
    <n v="0"/>
    <s v="-"/>
    <n v="0"/>
    <n v="0"/>
    <s v="-"/>
    <n v="0"/>
  </r>
  <r>
    <s v="717"/>
    <x v="26"/>
    <x v="1"/>
    <s v="005"/>
    <s v="Z1F0017998"/>
    <s v="0731-0731"/>
    <s v="FC"/>
    <s v="00035238-00035299"/>
    <s v=""/>
    <s v=""/>
    <s v=""/>
    <s v=""/>
    <n v="0"/>
    <s v=""/>
    <s v="VENTAS NO CONTRIBUYENTES"/>
    <s v=""/>
    <n v="3741.9165900000012"/>
    <n v="0"/>
    <n v="2540.1186000000007"/>
    <n v="0"/>
    <s v="-"/>
    <n v="0"/>
    <n v="1036.0327500000001"/>
    <s v="-"/>
    <n v="165.76524000000001"/>
    <n v="0"/>
    <s v="-"/>
    <n v="0"/>
    <n v="0"/>
    <s v="-"/>
    <n v="0"/>
  </r>
  <r>
    <s v="718"/>
    <x v="26"/>
    <x v="0"/>
    <s v="005"/>
    <s v="Z1B8050363"/>
    <s v="0250"/>
    <s v="FC"/>
    <s v="00026952-00027060"/>
    <s v=""/>
    <s v=""/>
    <s v=""/>
    <s v=""/>
    <n v="0"/>
    <s v=""/>
    <s v="VENTAS NO CONTRIBUYENTES"/>
    <s v=""/>
    <n v="7591.2066639999975"/>
    <n v="0"/>
    <n v="5662.6229499999972"/>
    <n v="0"/>
    <s v="-"/>
    <n v="0"/>
    <n v="1662.5721500000004"/>
    <s v="16"/>
    <n v="266.01156399999996"/>
    <n v="0"/>
    <s v="-"/>
    <n v="0"/>
    <n v="0"/>
    <s v="-"/>
    <n v="0"/>
  </r>
  <r>
    <s v="719"/>
    <x v="26"/>
    <x v="0"/>
    <s v="005"/>
    <s v="Z1B8050363"/>
    <s v="0250"/>
    <s v="NC"/>
    <s v=""/>
    <s v="00000072"/>
    <s v=""/>
    <s v="00024021"/>
    <s v="27/2/2022"/>
    <n v="10.53"/>
    <s v="VEN"/>
    <s v="KEINER VIVAS"/>
    <s v="V25795211 "/>
    <n v="-10.5336"/>
    <n v="0"/>
    <n v="-10.5336"/>
    <n v="0"/>
    <s v="-"/>
    <n v="0"/>
    <n v="0"/>
    <s v="-"/>
    <n v="0"/>
    <n v="0"/>
    <s v="-"/>
    <n v="0"/>
    <n v="0"/>
    <s v="-"/>
    <n v="0"/>
  </r>
  <r>
    <s v="720"/>
    <x v="26"/>
    <x v="1"/>
    <s v="006"/>
    <s v="Z1F0017787"/>
    <s v="0704-0704"/>
    <s v="FC"/>
    <s v="00020384-00020449"/>
    <s v=""/>
    <s v=""/>
    <s v=""/>
    <s v=""/>
    <n v="0"/>
    <s v=""/>
    <s v="VENTAS NO CONTRIBUYENTES"/>
    <s v=""/>
    <n v="3109.1306560000007"/>
    <n v="0"/>
    <n v="2227.7724000000003"/>
    <n v="0"/>
    <s v="-"/>
    <n v="0"/>
    <n v="759.7915999999999"/>
    <s v="-"/>
    <n v="121.56665599999999"/>
    <n v="0"/>
    <s v="-"/>
    <n v="0"/>
    <n v="0"/>
    <s v="-"/>
    <n v="0"/>
  </r>
  <r>
    <s v="721"/>
    <x v="26"/>
    <x v="1"/>
    <s v="006"/>
    <s v="Z1F0017787"/>
    <s v="0704"/>
    <s v="NC"/>
    <s v=""/>
    <s v="00000098"/>
    <s v=""/>
    <s v="00020423"/>
    <s v="27-02-2022"/>
    <n v="394.12"/>
    <s v="VEN"/>
    <s v="AIDE RODRIGUEZ"/>
    <s v="V16523126"/>
    <n v="-8.8377499999999998"/>
    <n v="0"/>
    <n v="-8.8377499999999998"/>
    <n v="0"/>
    <s v="-"/>
    <n v="0"/>
    <n v="0"/>
    <s v="-"/>
    <n v="0"/>
    <n v="0"/>
    <s v="-"/>
    <n v="0"/>
    <n v="0"/>
    <s v="-"/>
    <n v="0"/>
  </r>
  <r>
    <s v="722"/>
    <x v="26"/>
    <x v="0"/>
    <s v="006"/>
    <s v="Z1B8044815"/>
    <s v="0144"/>
    <s v="FC"/>
    <s v="00012174-00012181"/>
    <s v=""/>
    <s v=""/>
    <s v=""/>
    <s v=""/>
    <n v="0"/>
    <s v=""/>
    <s v="VENTAS NO CONTRIBUYENTES"/>
    <s v=""/>
    <n v="687.00075000000004"/>
    <n v="0"/>
    <n v="647.08515"/>
    <n v="0"/>
    <s v="-"/>
    <n v="0"/>
    <n v="34.409999999999997"/>
    <s v="-"/>
    <n v="5.5055999999999994"/>
    <n v="0"/>
    <s v="-"/>
    <n v="0"/>
    <n v="0"/>
    <s v="-"/>
    <n v="0"/>
  </r>
  <r>
    <s v="723"/>
    <x v="26"/>
    <x v="0"/>
    <s v="006"/>
    <s v="Z1B8044815"/>
    <s v="0144"/>
    <s v="FC"/>
    <s v="00012182"/>
    <s v=""/>
    <s v=""/>
    <s v=""/>
    <s v=""/>
    <n v="0"/>
    <s v=""/>
    <s v="INVERSIONES WIL YEC 2715 C.A"/>
    <s v="J-29751741-3 "/>
    <n v="204.97139999999999"/>
    <n v="0"/>
    <n v="204.97139999999999"/>
    <n v="0"/>
    <s v="-"/>
    <n v="0"/>
    <n v="0"/>
    <s v="-"/>
    <n v="0"/>
    <n v="0"/>
    <s v="-"/>
    <n v="0"/>
    <n v="0"/>
    <s v="-"/>
    <n v="0"/>
  </r>
  <r>
    <s v="724"/>
    <x v="26"/>
    <x v="0"/>
    <s v="006"/>
    <s v="Z1B8044815"/>
    <s v="0144"/>
    <s v="FC"/>
    <s v="00012183-00012239"/>
    <s v=""/>
    <s v=""/>
    <s v=""/>
    <s v=""/>
    <n v="0"/>
    <s v=""/>
    <s v="VENTAS NO CONTRIBUYENTES"/>
    <s v=""/>
    <n v="6013.479470000002"/>
    <n v="0"/>
    <n v="4013.8556000000008"/>
    <n v="0"/>
    <s v="-"/>
    <n v="0"/>
    <n v="1716.1513500000001"/>
    <s v="-"/>
    <n v="274.58421600000003"/>
    <n v="0"/>
    <s v="-"/>
    <n v="0"/>
    <n v="8.23"/>
    <s v="-"/>
    <n v="0.66"/>
  </r>
  <r>
    <s v="725"/>
    <x v="26"/>
    <x v="0"/>
    <s v="006"/>
    <s v="Z1B8044815"/>
    <s v="0144"/>
    <s v="FC"/>
    <s v="00012240"/>
    <s v=""/>
    <s v=""/>
    <s v=""/>
    <s v=""/>
    <n v="0"/>
    <s v=""/>
    <s v="INVERSIONES MINIMARKET REY"/>
    <s v="J500294581"/>
    <n v="72.360249999999994"/>
    <n v="0"/>
    <n v="72.360249999999994"/>
    <n v="0"/>
    <s v="-"/>
    <n v="0"/>
    <n v="0"/>
    <s v="-"/>
    <n v="0"/>
    <n v="0"/>
    <s v="-"/>
    <n v="0"/>
    <n v="0"/>
    <s v="-"/>
    <n v="0"/>
  </r>
  <r>
    <s v="726"/>
    <x v="26"/>
    <x v="0"/>
    <s v="006"/>
    <s v="Z1B8044815"/>
    <s v="0144"/>
    <s v="FC"/>
    <s v="00012241-00012299"/>
    <s v=""/>
    <s v=""/>
    <s v=""/>
    <s v=""/>
    <n v="0"/>
    <s v=""/>
    <s v="VENTAS NO CONTRIBUYENTES"/>
    <s v=""/>
    <n v="4104.9454599999999"/>
    <n v="0"/>
    <n v="2784.6366499999995"/>
    <n v="0"/>
    <s v="-"/>
    <n v="0"/>
    <n v="1138.1972499999999"/>
    <s v="16"/>
    <n v="182.11156"/>
    <n v="0"/>
    <s v="-"/>
    <n v="0"/>
    <n v="0"/>
    <s v="-"/>
    <n v="0"/>
  </r>
  <r>
    <s v="727"/>
    <x v="26"/>
    <x v="0"/>
    <s v="006"/>
    <s v="Z1B8044815"/>
    <s v="0144"/>
    <s v="NC"/>
    <s v=""/>
    <s v="00000029"/>
    <s v=""/>
    <s v="00012192"/>
    <s v="27/2/2022"/>
    <n v="27.22"/>
    <s v="VEN"/>
    <s v="WILL ARAQUE"/>
    <s v="V14058246"/>
    <n v="-12.3552"/>
    <n v="0"/>
    <n v="-12.3552"/>
    <n v="0"/>
    <s v="-"/>
    <n v="0"/>
    <n v="0"/>
    <s v="-"/>
    <n v="0"/>
    <n v="0"/>
    <s v="-"/>
    <n v="0"/>
    <n v="0"/>
    <s v="-"/>
    <n v="0"/>
  </r>
  <r>
    <s v="728"/>
    <x v="26"/>
    <x v="0"/>
    <s v="007"/>
    <s v="Z1B8050013"/>
    <s v="0179"/>
    <s v="FC"/>
    <s v="00013714-00013852"/>
    <s v=""/>
    <s v=""/>
    <s v=""/>
    <s v=""/>
    <n v="0"/>
    <s v=""/>
    <s v="VENTAS NO CONTRIBUYENTES"/>
    <s v=""/>
    <n v="10147.970000000001"/>
    <n v="0"/>
    <n v="7457.47"/>
    <n v="0"/>
    <s v="-"/>
    <n v="0"/>
    <n v="2319.4"/>
    <s v="16"/>
    <n v="371.1"/>
    <n v="0"/>
    <s v="-"/>
    <n v="0"/>
    <n v="0"/>
    <s v="-"/>
    <n v="0"/>
  </r>
  <r>
    <s v="729"/>
    <x v="26"/>
    <x v="0"/>
    <s v="007"/>
    <s v="Z1B8050013"/>
    <s v="0179"/>
    <s v="NC"/>
    <s v=""/>
    <s v="00000026"/>
    <s v=""/>
    <s v="00013777"/>
    <s v="27/2/2022"/>
    <n v="70.44"/>
    <s v="VEN"/>
    <s v="AMERICO INFANTE"/>
    <s v="V25973668"/>
    <n v="-4.5472000000000001"/>
    <n v="0"/>
    <n v="0"/>
    <n v="0"/>
    <s v="-"/>
    <n v="0"/>
    <n v="-3.92"/>
    <s v="16"/>
    <n v="-0.62719999999999998"/>
    <n v="0"/>
    <s v="-"/>
    <n v="0"/>
    <n v="0"/>
    <s v="-"/>
    <n v="0"/>
  </r>
  <r>
    <s v="730"/>
    <x v="26"/>
    <x v="1"/>
    <s v="008"/>
    <s v="Z1F0017970"/>
    <s v="0362-0362"/>
    <s v="FC"/>
    <s v="00004695-00004707"/>
    <s v=""/>
    <s v=""/>
    <s v=""/>
    <s v=""/>
    <n v="0"/>
    <s v=""/>
    <s v="VENTAS NO CONTRIBUYENTES"/>
    <s v=""/>
    <n v="134.1448"/>
    <n v="0"/>
    <n v="24.78"/>
    <n v="0"/>
    <s v="-"/>
    <n v="0"/>
    <n v="94.28"/>
    <s v="16"/>
    <n v="15.084800000000001"/>
    <n v="0"/>
    <s v="-"/>
    <n v="0"/>
    <n v="0"/>
    <s v="-"/>
    <n v="0"/>
  </r>
  <r>
    <s v="731"/>
    <x v="26"/>
    <x v="0"/>
    <s v="008"/>
    <s v="Z1B8050003"/>
    <s v="0113"/>
    <s v="FC"/>
    <s v="00007962-00008053"/>
    <s v=""/>
    <s v=""/>
    <s v=""/>
    <s v=""/>
    <n v="0"/>
    <s v=""/>
    <s v="VENTAS NO CONTRIBUYENTES"/>
    <s v=""/>
    <n v="6314.0018239999999"/>
    <n v="0"/>
    <n v="5036.9799999999996"/>
    <n v="0"/>
    <s v="-"/>
    <n v="0"/>
    <n v="1100.8800000000001"/>
    <s v="16"/>
    <n v="176.14182399999996"/>
    <n v="0"/>
    <s v="-"/>
    <n v="0"/>
    <n v="0"/>
    <s v="-"/>
    <n v="0"/>
  </r>
  <r>
    <s v="732"/>
    <x v="26"/>
    <x v="0"/>
    <s v="009"/>
    <s v="Z1B8014458"/>
    <s v="0140"/>
    <s v="FC"/>
    <s v="00007630-00007737"/>
    <s v=""/>
    <s v=""/>
    <s v=""/>
    <s v=""/>
    <n v="0"/>
    <s v=""/>
    <s v="VENTAS NO CONTRIBUYENTES"/>
    <s v=""/>
    <n v="8136.8522159999984"/>
    <n v="0"/>
    <n v="5881.9227500000015"/>
    <n v="0"/>
    <s v="-"/>
    <n v="0"/>
    <n v="1943.9046499999999"/>
    <s v="-"/>
    <n v="311.02481600000004"/>
    <n v="0"/>
    <s v="-"/>
    <n v="0"/>
    <n v="0"/>
    <s v="-"/>
    <n v="0"/>
  </r>
  <r>
    <s v="733"/>
    <x v="26"/>
    <x v="0"/>
    <s v="010"/>
    <s v="Z1F0000341"/>
    <s v="1628"/>
    <s v="FC"/>
    <s v="00093142-00093238"/>
    <s v=""/>
    <s v=""/>
    <s v=""/>
    <s v=""/>
    <n v="0"/>
    <s v=""/>
    <s v="VENTAS NO CONTRIBUYENTES"/>
    <s v=""/>
    <n v="6844.7623680000006"/>
    <n v="0"/>
    <n v="5269.7318000000014"/>
    <n v="0"/>
    <s v="-"/>
    <n v="0"/>
    <n v="1357.7850000000001"/>
    <s v="-"/>
    <n v="217.24556799999999"/>
    <n v="0"/>
    <s v="-"/>
    <n v="0"/>
    <n v="0"/>
    <s v="-"/>
    <n v="0"/>
  </r>
  <r>
    <s v="734"/>
    <x v="26"/>
    <x v="0"/>
    <s v="011"/>
    <s v="Z1F0004616"/>
    <s v="1065-1065"/>
    <s v="FC"/>
    <s v="00146082-00146250"/>
    <s v=""/>
    <s v=""/>
    <s v=""/>
    <s v=""/>
    <n v="0"/>
    <s v=""/>
    <s v="VENTAS NO CONTRIBUYENTES"/>
    <s v=""/>
    <n v="3182.5617000000025"/>
    <n v="0"/>
    <n v="2811.0381000000011"/>
    <n v="0"/>
    <s v="-"/>
    <n v="0"/>
    <n v="320.27889999999996"/>
    <s v="16"/>
    <n v="51.244700000000009"/>
    <n v="0"/>
    <s v="-"/>
    <n v="0"/>
    <n v="0"/>
    <s v="-"/>
    <n v="0"/>
  </r>
  <r>
    <s v="735"/>
    <x v="26"/>
    <x v="0"/>
    <s v="012"/>
    <s v="Z1F0002472"/>
    <s v="0302"/>
    <s v="FC"/>
    <s v="00041361-00041387"/>
    <s v=""/>
    <s v=""/>
    <s v=""/>
    <s v=""/>
    <n v="0"/>
    <s v=""/>
    <s v="VENTAS NO CONTRIBUYENTES"/>
    <s v=""/>
    <n v="376.24144999999999"/>
    <n v="0"/>
    <n v="131.16824999999997"/>
    <n v="0"/>
    <s v="-"/>
    <n v="0"/>
    <n v="211.27"/>
    <s v="16"/>
    <n v="33.803200000000004"/>
    <n v="0"/>
    <s v="-"/>
    <n v="0"/>
    <n v="0"/>
    <s v="-"/>
    <n v="0"/>
  </r>
  <r>
    <s v="736"/>
    <x v="26"/>
    <x v="0"/>
    <s v="012"/>
    <s v="Z1F0002472"/>
    <s v="0302"/>
    <s v="FC"/>
    <s v="00041388-00041404"/>
    <s v=""/>
    <s v=""/>
    <s v=""/>
    <s v=""/>
    <n v="0"/>
    <s v=""/>
    <s v="VENTAS NO CONTRIBUYENTES"/>
    <s v=""/>
    <n v="418.680834"/>
    <n v="0"/>
    <n v="207.10999999999999"/>
    <n v="0"/>
    <s v="-"/>
    <n v="0"/>
    <n v="182.38865000000001"/>
    <s v="-"/>
    <n v="29.182183999999996"/>
    <n v="0"/>
    <s v="-"/>
    <n v="0"/>
    <n v="0"/>
    <s v="-"/>
    <n v="0"/>
  </r>
  <r>
    <s v="737"/>
    <x v="26"/>
    <x v="0"/>
    <s v="012"/>
    <s v="Z1F0002472"/>
    <s v="0302"/>
    <s v="FC"/>
    <s v="00041405-00041410"/>
    <s v=""/>
    <s v=""/>
    <s v=""/>
    <s v=""/>
    <n v="0"/>
    <s v=""/>
    <s v="VENTAS NO CONTRIBUYENTES"/>
    <s v=""/>
    <n v="126.8948"/>
    <n v="0"/>
    <n v="39.86"/>
    <n v="0"/>
    <s v="-"/>
    <n v="0"/>
    <n v="75.03"/>
    <s v="16"/>
    <n v="12.004799999999999"/>
    <n v="0"/>
    <s v="-"/>
    <n v="0"/>
    <n v="0"/>
    <s v="-"/>
    <n v="0"/>
  </r>
  <r>
    <s v="738"/>
    <x v="26"/>
    <x v="0"/>
    <s v="012"/>
    <s v="Z1F0002472"/>
    <s v="0302"/>
    <s v="FC"/>
    <s v="00041411"/>
    <s v=""/>
    <s v=""/>
    <s v=""/>
    <s v=""/>
    <n v="0"/>
    <s v=""/>
    <s v="FERNANDO RODRIGUEZ"/>
    <s v="V20116030"/>
    <n v="182.66745"/>
    <n v="0"/>
    <n v="130.90825000000001"/>
    <n v="0"/>
    <s v="-"/>
    <n v="0"/>
    <n v="44.62"/>
    <s v="16"/>
    <n v="7.1391999999999998"/>
    <n v="0"/>
    <s v="-"/>
    <n v="0"/>
    <n v="0"/>
    <s v="-"/>
    <n v="0"/>
  </r>
  <r>
    <s v="739"/>
    <x v="26"/>
    <x v="0"/>
    <s v="012"/>
    <s v="Z1F0002472"/>
    <s v="0302"/>
    <s v="FC"/>
    <s v="00041412-00041413"/>
    <s v=""/>
    <s v=""/>
    <s v=""/>
    <s v=""/>
    <n v="0"/>
    <s v=""/>
    <s v="VENTAS NO CONTRIBUYENTES"/>
    <s v=""/>
    <n v="46.4206"/>
    <n v="0"/>
    <n v="26.004600000000003"/>
    <n v="0"/>
    <s v="-"/>
    <n v="0"/>
    <n v="17.600000000000001"/>
    <s v="16"/>
    <n v="2.8159999999999998"/>
    <n v="0"/>
    <s v="-"/>
    <n v="0"/>
    <n v="0"/>
    <s v="-"/>
    <n v="0"/>
  </r>
  <r>
    <s v="740"/>
    <x v="26"/>
    <x v="0"/>
    <s v="013"/>
    <s v="Z1B8050578"/>
    <s v="1975-1975"/>
    <s v="FC"/>
    <s v="00175185-00175285"/>
    <s v=""/>
    <s v=""/>
    <s v=""/>
    <s v=""/>
    <n v="0"/>
    <s v=""/>
    <s v="VENTAS NO CONTRIBUYENTES"/>
    <s v=""/>
    <n v="2127.53865"/>
    <n v="0"/>
    <n v="1829.6044500000003"/>
    <n v="0"/>
    <s v="-"/>
    <n v="0"/>
    <n v="256.83979999999985"/>
    <s v="-"/>
    <n v="41.094400000000007"/>
    <n v="0"/>
    <s v="-"/>
    <n v="0"/>
    <n v="0"/>
    <s v="-"/>
    <n v="0"/>
  </r>
  <r>
    <s v="741"/>
    <x v="26"/>
    <x v="0"/>
    <s v="013"/>
    <s v="Z1B8050578"/>
    <s v="1975"/>
    <s v="NC"/>
    <s v=""/>
    <s v="00000090"/>
    <s v=""/>
    <s v="00175223"/>
    <s v="27/2/2022"/>
    <n v="4.22"/>
    <s v="VEN"/>
    <s v="JHONNY PEREIRA"/>
    <s v="V6338481 "/>
    <n v="-2.11"/>
    <n v="0"/>
    <n v="-2.11"/>
    <n v="0"/>
    <s v="-"/>
    <n v="0"/>
    <n v="0"/>
    <s v="-"/>
    <n v="0"/>
    <n v="0"/>
    <s v="-"/>
    <n v="0"/>
    <n v="0"/>
    <s v="-"/>
    <n v="0"/>
  </r>
  <r>
    <s v="742"/>
    <x v="26"/>
    <x v="0"/>
    <s v="013"/>
    <s v="Z1F0000338"/>
    <s v="1819-1819"/>
    <s v="FC"/>
    <s v="83230000-83320000"/>
    <s v=""/>
    <s v=""/>
    <s v=""/>
    <s v=""/>
    <n v="0"/>
    <s v=""/>
    <s v="VENTAS NO CONTRIBUYENTES"/>
    <s v=""/>
    <n v="2683.1422079999998"/>
    <n v="0"/>
    <n v="1927.2004999999992"/>
    <n v="0"/>
    <s v="-"/>
    <n v="0"/>
    <n v="651.6739"/>
    <s v="16"/>
    <n v="104.267808"/>
    <n v="0"/>
    <s v="-"/>
    <n v="0"/>
    <n v="0"/>
    <s v="-"/>
    <n v="0"/>
  </r>
  <r>
    <s v="743"/>
    <x v="26"/>
    <x v="0"/>
    <s v="013"/>
    <s v="Z1F0000338"/>
    <s v="1819"/>
    <s v="FC"/>
    <s v="83321000"/>
    <s v=""/>
    <s v=""/>
    <s v=""/>
    <s v=""/>
    <n v="0"/>
    <s v=""/>
    <s v="DUGLAS GODOY"/>
    <s v="V412716875"/>
    <n v="7.8647999999999998"/>
    <n v="0"/>
    <n v="0"/>
    <n v="6.78"/>
    <s v="16"/>
    <n v="1.0848"/>
    <n v="0"/>
    <s v="-"/>
    <n v="0"/>
    <n v="0"/>
    <s v="-"/>
    <n v="0"/>
    <n v="0"/>
    <s v="-"/>
    <n v="0"/>
  </r>
  <r>
    <s v="744"/>
    <x v="26"/>
    <x v="0"/>
    <s v="013"/>
    <s v="Z1F0000338"/>
    <s v="1819-1819"/>
    <s v="FC"/>
    <s v="83322000-83357001"/>
    <s v=""/>
    <s v=""/>
    <s v=""/>
    <s v=""/>
    <n v="0"/>
    <s v=""/>
    <s v="VENTAS NO CONTRIBUYENTES"/>
    <s v=""/>
    <n v="689.04920000000016"/>
    <n v="0"/>
    <n v="530.57805000000008"/>
    <n v="0"/>
    <s v="-"/>
    <n v="0"/>
    <n v="136.61304999999999"/>
    <s v="-"/>
    <n v="21.8581"/>
    <n v="0"/>
    <s v="-"/>
    <n v="0"/>
    <n v="0"/>
    <s v="-"/>
    <n v="0"/>
  </r>
  <r>
    <s v="745"/>
    <x v="26"/>
    <x v="0"/>
    <s v="015"/>
    <s v="Z1B8050356"/>
    <s v="1984"/>
    <s v="FC"/>
    <s v="00099834-00099861"/>
    <s v=""/>
    <s v=""/>
    <s v=""/>
    <s v=""/>
    <n v="0"/>
    <s v=""/>
    <s v="VENTAS NO CONTRIBUYENTES"/>
    <s v=""/>
    <n v="1499.3101499999998"/>
    <n v="0"/>
    <n v="1180.8948500000001"/>
    <n v="0"/>
    <s v="-"/>
    <n v="0"/>
    <n v="274.49599999999998"/>
    <s v="16"/>
    <n v="43.9193"/>
    <n v="0"/>
    <s v="-"/>
    <n v="0"/>
    <n v="0"/>
    <s v="-"/>
    <n v="0"/>
  </r>
  <r>
    <s v="746"/>
    <x v="26"/>
    <x v="0"/>
    <s v="015"/>
    <s v="Z1B8050356"/>
    <s v="1984"/>
    <s v="FC"/>
    <s v="00099862"/>
    <s v=""/>
    <s v=""/>
    <s v=""/>
    <s v=""/>
    <n v="0"/>
    <s v=""/>
    <s v="DISTRIBUIDORA DE CARNES LOS ALTOS DM C.A"/>
    <s v="J501670811"/>
    <n v="40.043599999999998"/>
    <n v="0"/>
    <n v="7.8999999999999986"/>
    <n v="27.71"/>
    <s v="16"/>
    <n v="4.4336000000000002"/>
    <n v="0"/>
    <s v="-"/>
    <n v="0"/>
    <n v="0"/>
    <s v="-"/>
    <n v="0"/>
    <n v="0"/>
    <s v="-"/>
    <n v="0"/>
  </r>
  <r>
    <s v="747"/>
    <x v="26"/>
    <x v="0"/>
    <s v="015"/>
    <s v="Z1B8050356"/>
    <s v="1984"/>
    <s v="FC"/>
    <s v="00099863-00099900"/>
    <s v=""/>
    <s v=""/>
    <s v=""/>
    <s v=""/>
    <n v="0"/>
    <s v=""/>
    <s v="VENTAS NO CONTRIBUYENTES"/>
    <s v=""/>
    <n v="2947.6998999999996"/>
    <n v="0"/>
    <n v="2155.0123499999995"/>
    <n v="0"/>
    <s v="-"/>
    <n v="0"/>
    <n v="683.35135000000002"/>
    <s v="-"/>
    <n v="109.33620000000003"/>
    <n v="0"/>
    <s v="-"/>
    <n v="0"/>
    <n v="0"/>
    <s v="-"/>
    <n v="0"/>
  </r>
  <r>
    <s v="748"/>
    <x v="27"/>
    <x v="2"/>
    <s v="001"/>
    <s v="Z7C7008321"/>
    <s v="0176-0176"/>
    <s v="FC"/>
    <s v="00021247-00021342"/>
    <s v=""/>
    <s v=""/>
    <s v=""/>
    <s v=""/>
    <n v="0"/>
    <s v=""/>
    <s v="VENTAS NO CONTRIBUYENTES"/>
    <s v=""/>
    <n v="2229.5414760000012"/>
    <n v="0"/>
    <n v="1725.9073500000009"/>
    <n v="0"/>
    <s v="-"/>
    <n v="0"/>
    <n v="434.16735000000006"/>
    <s v="-"/>
    <n v="69.46677600000001"/>
    <n v="0"/>
    <s v="-"/>
    <n v="0"/>
    <n v="0"/>
    <s v="-"/>
    <n v="0"/>
  </r>
  <r>
    <s v="749"/>
    <x v="27"/>
    <x v="1"/>
    <s v="001"/>
    <s v="Z1F0017854"/>
    <s v="0746-0746"/>
    <s v="FC"/>
    <s v="00047705-00047796"/>
    <s v=""/>
    <s v=""/>
    <s v=""/>
    <s v=""/>
    <n v="0"/>
    <s v=""/>
    <s v="VENTAS NO CONTRIBUYENTES"/>
    <s v=""/>
    <n v="6167.258092"/>
    <n v="0"/>
    <n v="4316.0976500000006"/>
    <n v="0"/>
    <s v="-"/>
    <n v="0"/>
    <n v="1595.8279499999996"/>
    <s v="16"/>
    <n v="255.33249199999997"/>
    <n v="0"/>
    <s v="-"/>
    <n v="0"/>
    <n v="0"/>
    <s v="-"/>
    <n v="0"/>
  </r>
  <r>
    <s v="750"/>
    <x v="27"/>
    <x v="0"/>
    <s v="001"/>
    <s v="Z1F0000700"/>
    <s v="1830"/>
    <s v="FC"/>
    <s v="00152386-00152508"/>
    <s v=""/>
    <s v=""/>
    <s v=""/>
    <s v=""/>
    <n v="0"/>
    <s v=""/>
    <s v="VENTAS NO CONTRIBUYENTES"/>
    <s v=""/>
    <n v="6703.4233099999974"/>
    <n v="0"/>
    <n v="5326.9553999999971"/>
    <n v="0"/>
    <s v="-"/>
    <n v="0"/>
    <n v="1186.6103500000002"/>
    <s v="-"/>
    <n v="189.85756000000009"/>
    <n v="0"/>
    <s v="-"/>
    <n v="0"/>
    <n v="0"/>
    <s v="-"/>
    <n v="0"/>
  </r>
  <r>
    <s v="751"/>
    <x v="27"/>
    <x v="1"/>
    <s v="002"/>
    <s v="Z1F0017966"/>
    <s v="0741-0741"/>
    <s v="FC"/>
    <s v="00031297-00031356"/>
    <s v=""/>
    <s v=""/>
    <s v=""/>
    <s v=""/>
    <n v="0"/>
    <s v=""/>
    <s v="VENTAS NO CONTRIBUYENTES"/>
    <s v=""/>
    <n v="2791.6322880000012"/>
    <n v="0"/>
    <n v="1949.3339000000012"/>
    <n v="0"/>
    <s v="-"/>
    <n v="0"/>
    <n v="726.11930000000007"/>
    <s v="-"/>
    <n v="116.17908799999998"/>
    <n v="0"/>
    <s v="-"/>
    <n v="0"/>
    <n v="0"/>
    <s v="-"/>
    <n v="0"/>
  </r>
  <r>
    <s v="752"/>
    <x v="27"/>
    <x v="3"/>
    <s v="002"/>
    <s v="Z1F0008858"/>
    <s v="1195-1195"/>
    <s v="FC"/>
    <s v="00162374-00162503"/>
    <s v=""/>
    <s v=""/>
    <s v=""/>
    <s v=""/>
    <n v="0"/>
    <s v=""/>
    <s v="VENTAS NO CONTRIBUYENTES"/>
    <s v=""/>
    <n v="2050.0556499999998"/>
    <n v="0"/>
    <n v="1785.5141500000002"/>
    <n v="0"/>
    <s v="-"/>
    <n v="0"/>
    <n v="228.05300000000005"/>
    <s v="-"/>
    <n v="36.488499999999988"/>
    <n v="0"/>
    <s v="-"/>
    <n v="0"/>
    <n v="0"/>
    <s v="-"/>
    <n v="0"/>
  </r>
  <r>
    <s v="753"/>
    <x v="27"/>
    <x v="2"/>
    <s v="002"/>
    <s v="Z7C7008340"/>
    <s v="0176-0176"/>
    <s v="FC"/>
    <s v="00024620-00024791"/>
    <s v=""/>
    <s v=""/>
    <s v=""/>
    <s v=""/>
    <n v="0"/>
    <s v=""/>
    <s v="VENTAS NO CONTRIBUYENTES"/>
    <s v=""/>
    <n v="5026.2018319999988"/>
    <n v="0"/>
    <n v="3796.2534500000011"/>
    <n v="0"/>
    <s v="-"/>
    <n v="0"/>
    <n v="1060.3003499999998"/>
    <s v="-"/>
    <n v="169.64803200000003"/>
    <n v="0"/>
    <s v="-"/>
    <n v="0"/>
    <n v="0"/>
    <s v="-"/>
    <n v="0"/>
  </r>
  <r>
    <s v="754"/>
    <x v="27"/>
    <x v="0"/>
    <s v="002"/>
    <s v="Z1B8050149"/>
    <s v="0104"/>
    <s v="FC"/>
    <s v="00002273-00002285"/>
    <s v=""/>
    <s v=""/>
    <s v=""/>
    <s v=""/>
    <n v="0"/>
    <s v=""/>
    <s v="CAJA SIN ACTIVIDAD"/>
    <s v=""/>
    <n v="167.08"/>
    <n v="0"/>
    <n v="167.08"/>
    <n v="0"/>
    <s v="-"/>
    <n v="0"/>
    <n v="0"/>
    <s v="16"/>
    <n v="0"/>
    <n v="0"/>
    <s v="-"/>
    <n v="0"/>
    <n v="0"/>
    <s v="-"/>
    <n v="0"/>
  </r>
  <r>
    <s v="755"/>
    <x v="27"/>
    <x v="0"/>
    <s v="002"/>
    <s v="Z1B8050149"/>
    <s v="0105"/>
    <s v="FC"/>
    <s v="00002286-00002288"/>
    <s v=""/>
    <s v=""/>
    <s v=""/>
    <s v=""/>
    <n v="0"/>
    <s v=""/>
    <s v="CAJA SIN ACTIVIDAD"/>
    <s v=""/>
    <n v="91.65"/>
    <n v="0"/>
    <n v="91.65"/>
    <n v="0"/>
    <s v="-"/>
    <n v="0"/>
    <n v="0"/>
    <s v="16"/>
    <n v="0"/>
    <n v="0"/>
    <s v="-"/>
    <n v="0"/>
    <n v="0"/>
    <s v="-"/>
    <n v="0"/>
  </r>
  <r>
    <s v="756"/>
    <x v="27"/>
    <x v="0"/>
    <s v="002"/>
    <s v="Z1B8050365"/>
    <s v="1580"/>
    <s v="FC"/>
    <s v="00103763-00103940"/>
    <s v=""/>
    <s v=""/>
    <s v=""/>
    <s v=""/>
    <n v="0"/>
    <s v=""/>
    <s v="CAJA SIN ACTIVIDAD"/>
    <s v=""/>
    <n v="5819.8796000000002"/>
    <n v="0"/>
    <n v="5816.04"/>
    <n v="0"/>
    <s v="-"/>
    <n v="0"/>
    <n v="3.31"/>
    <s v="16"/>
    <n v="0.52960000000000007"/>
    <n v="0"/>
    <s v="-"/>
    <n v="0"/>
    <n v="0"/>
    <s v="-"/>
    <n v="0"/>
  </r>
  <r>
    <s v="757"/>
    <x v="27"/>
    <x v="0"/>
    <s v="002"/>
    <s v="Z1B8050365"/>
    <s v="1580"/>
    <s v="NC"/>
    <m/>
    <s v=""/>
    <s v=""/>
    <n v="1514"/>
    <s v=""/>
    <n v="0"/>
    <s v=""/>
    <s v="CAJA SIN ACTIVIDAD"/>
    <s v=""/>
    <n v="-39.89"/>
    <n v="0"/>
    <n v="-39.89"/>
    <n v="0"/>
    <s v="-"/>
    <n v="0"/>
    <n v="0"/>
    <s v="16"/>
    <n v="0"/>
    <n v="0"/>
    <s v="-"/>
    <n v="0"/>
    <n v="0"/>
    <s v="-"/>
    <n v="0"/>
  </r>
  <r>
    <s v="758"/>
    <x v="27"/>
    <x v="0"/>
    <s v="002"/>
    <s v="Z7C0004030"/>
    <s v="0365"/>
    <s v="FC"/>
    <s v="00006656-00006760"/>
    <s v=""/>
    <s v=""/>
    <s v=""/>
    <s v=""/>
    <n v="0"/>
    <s v=""/>
    <s v="VENTAS NO CONTRIBUYENTES"/>
    <s v=""/>
    <n v="1589.2768000000001"/>
    <n v="0"/>
    <n v="1432.7"/>
    <n v="0"/>
    <s v="-"/>
    <n v="0"/>
    <n v="134.97999999999999"/>
    <s v="16"/>
    <n v="21.596799999999998"/>
    <n v="0"/>
    <s v="-"/>
    <n v="0"/>
    <n v="0"/>
    <s v="-"/>
    <n v="0"/>
  </r>
  <r>
    <s v="759"/>
    <x v="27"/>
    <x v="1"/>
    <s v="003"/>
    <s v="Z1F0017848"/>
    <s v="0730-0730"/>
    <s v="FC"/>
    <s v="00040975-00040974"/>
    <s v=""/>
    <s v=""/>
    <s v=""/>
    <s v=""/>
    <n v="0"/>
    <s v=""/>
    <s v="VENTAS NO CONTRIBUYENTES"/>
    <s v=""/>
    <n v="3041.9692879999998"/>
    <n v="0"/>
    <n v="1889.2998500000006"/>
    <n v="0"/>
    <s v="-"/>
    <n v="0"/>
    <n v="993.68054999999981"/>
    <s v="16"/>
    <n v="158.98888800000003"/>
    <n v="0"/>
    <s v="-"/>
    <n v="0"/>
    <n v="0"/>
    <s v="-"/>
    <n v="0"/>
  </r>
  <r>
    <s v="760"/>
    <x v="27"/>
    <x v="3"/>
    <s v="003"/>
    <s v="Z1F0008965"/>
    <s v="1178-1178"/>
    <s v="FC"/>
    <s v="00154907-00155048"/>
    <s v=""/>
    <s v=""/>
    <s v=""/>
    <s v=""/>
    <n v="0"/>
    <s v=""/>
    <s v="VENTAS NO CONTRIBUYENTES"/>
    <s v=""/>
    <n v="2548.0624000000007"/>
    <n v="0"/>
    <n v="2338.1544000000008"/>
    <n v="0"/>
    <s v="-"/>
    <n v="0"/>
    <n v="180.95519999999999"/>
    <s v="-"/>
    <n v="28.952800000000003"/>
    <n v="0"/>
    <s v="-"/>
    <n v="0"/>
    <n v="0"/>
    <s v="-"/>
    <n v="0"/>
  </r>
  <r>
    <s v="761"/>
    <x v="27"/>
    <x v="2"/>
    <s v="003"/>
    <s v="Z7C7008438"/>
    <s v="0176-0176"/>
    <s v="FC"/>
    <s v="00023771-00023933"/>
    <s v=""/>
    <s v=""/>
    <s v=""/>
    <s v=""/>
    <n v="0"/>
    <s v=""/>
    <s v="VENTAS NO CONTRIBUYENTES"/>
    <s v=""/>
    <n v="4533.2252959999987"/>
    <n v="0"/>
    <n v="3660.8503499999997"/>
    <n v="0"/>
    <s v="-"/>
    <n v="0"/>
    <n v="752.04735000000005"/>
    <s v="-"/>
    <n v="120.32759600000001"/>
    <n v="0"/>
    <s v="-"/>
    <n v="0"/>
    <n v="0"/>
    <s v="-"/>
    <n v="0"/>
  </r>
  <r>
    <s v="762"/>
    <x v="27"/>
    <x v="0"/>
    <s v="003"/>
    <s v="Z1B8051199"/>
    <s v="0249"/>
    <s v="FC"/>
    <s v="00024150-00024262"/>
    <s v=""/>
    <s v=""/>
    <s v=""/>
    <s v=""/>
    <n v="0"/>
    <s v=""/>
    <s v="VENTAS NO CONTRIBUYENTES"/>
    <s v=""/>
    <n v="6233.5984899999985"/>
    <n v="0"/>
    <n v="4666.3777000000027"/>
    <n v="0"/>
    <s v="-"/>
    <n v="0"/>
    <n v="1351.0524499999992"/>
    <s v="-"/>
    <n v="216.16834000000003"/>
    <n v="0"/>
    <s v="-"/>
    <n v="0"/>
    <n v="0"/>
    <s v="-"/>
    <n v="0"/>
  </r>
  <r>
    <s v="763"/>
    <x v="27"/>
    <x v="0"/>
    <s v="003"/>
    <s v="Z1B8051199"/>
    <s v="0249"/>
    <s v="NC"/>
    <s v=""/>
    <s v="00000054"/>
    <s v=""/>
    <s v="00099893"/>
    <s v="27/2/2022"/>
    <n v="44"/>
    <s v="VEN"/>
    <s v="JIMMY TENIA"/>
    <s v="V11048266"/>
    <n v="-44"/>
    <n v="0"/>
    <n v="-44"/>
    <n v="0"/>
    <s v="-"/>
    <n v="0"/>
    <n v="0"/>
    <s v="-"/>
    <n v="0"/>
    <n v="0"/>
    <s v="-"/>
    <n v="0"/>
    <n v="0"/>
    <s v="-"/>
    <n v="0"/>
  </r>
  <r>
    <s v="764"/>
    <x v="27"/>
    <x v="1"/>
    <s v="004"/>
    <s v="Z1F0017963"/>
    <s v="0741-0741"/>
    <s v="FC"/>
    <s v="00030626-00030671"/>
    <s v=""/>
    <s v=""/>
    <s v=""/>
    <s v=""/>
    <n v="0"/>
    <s v=""/>
    <s v="VENTAS NO CONTRIBUYENTES"/>
    <s v=""/>
    <n v="3288.6493899999996"/>
    <n v="0"/>
    <n v="2378.3173499999994"/>
    <n v="0"/>
    <s v="-"/>
    <n v="0"/>
    <n v="784.76899999999989"/>
    <s v="16"/>
    <n v="125.56303999999999"/>
    <n v="0"/>
    <s v="-"/>
    <n v="0"/>
    <n v="0"/>
    <s v="-"/>
    <n v="0"/>
  </r>
  <r>
    <s v="765"/>
    <x v="27"/>
    <x v="0"/>
    <s v="004"/>
    <s v="Z1B8050937"/>
    <s v="0108"/>
    <s v="FC"/>
    <s v="00010263-00010400"/>
    <s v=""/>
    <s v=""/>
    <s v=""/>
    <s v=""/>
    <n v="0"/>
    <s v=""/>
    <s v="VENTAS NO CONTRIBUYENTES"/>
    <s v=""/>
    <n v="7607.1609279999984"/>
    <n v="0"/>
    <n v="5798.2639999999974"/>
    <n v="0"/>
    <s v="-"/>
    <n v="0"/>
    <n v="1559.3940000000002"/>
    <s v="16"/>
    <n v="249.502928"/>
    <n v="0"/>
    <s v="-"/>
    <n v="0"/>
    <n v="0"/>
    <s v="-"/>
    <n v="0"/>
  </r>
  <r>
    <s v="766"/>
    <x v="27"/>
    <x v="1"/>
    <s v="005"/>
    <s v="Z1F0017998"/>
    <s v="0732-0732"/>
    <s v="FC"/>
    <s v="00035300-00035304"/>
    <s v=""/>
    <s v=""/>
    <s v=""/>
    <s v=""/>
    <n v="0"/>
    <s v=""/>
    <s v="VENTAS NO CONTRIBUYENTES"/>
    <s v=""/>
    <n v="442.41929999999996"/>
    <n v="0"/>
    <n v="383.6189"/>
    <n v="0"/>
    <s v="-"/>
    <n v="0"/>
    <n v="50.69"/>
    <s v="16"/>
    <n v="8.1104000000000003"/>
    <n v="0"/>
    <s v="-"/>
    <n v="0"/>
    <n v="0"/>
    <s v="-"/>
    <n v="0"/>
  </r>
  <r>
    <s v="767"/>
    <x v="27"/>
    <x v="1"/>
    <s v="005"/>
    <s v="Z1F0017998"/>
    <s v="0732"/>
    <s v="FC"/>
    <s v="00035305"/>
    <s v=""/>
    <s v=""/>
    <s v=""/>
    <s v=""/>
    <n v="0"/>
    <s v=""/>
    <s v="ANGELI"/>
    <s v="V407601172"/>
    <n v="16.031199999999998"/>
    <n v="0"/>
    <n v="0"/>
    <n v="13.82"/>
    <s v="16"/>
    <n v="2.2111999999999998"/>
    <n v="0"/>
    <s v="-"/>
    <n v="0"/>
    <n v="0"/>
    <s v="-"/>
    <n v="0"/>
    <n v="0"/>
    <s v="-"/>
    <n v="0"/>
  </r>
  <r>
    <s v="768"/>
    <x v="27"/>
    <x v="1"/>
    <s v="005"/>
    <s v="Z1F0017998"/>
    <s v="0732-0732"/>
    <s v="FC"/>
    <s v="00035306-00035333"/>
    <s v=""/>
    <s v=""/>
    <s v=""/>
    <s v=""/>
    <n v="0"/>
    <s v=""/>
    <s v="VENTAS NO CONTRIBUYENTES"/>
    <s v=""/>
    <n v="1185.4610220000002"/>
    <n v="0"/>
    <n v="860.34875000000034"/>
    <n v="0"/>
    <s v="-"/>
    <n v="0"/>
    <n v="280.26920000000001"/>
    <s v="16"/>
    <n v="44.843071999999999"/>
    <n v="0"/>
    <s v="-"/>
    <n v="0"/>
    <n v="0"/>
    <s v="-"/>
    <n v="0"/>
  </r>
  <r>
    <s v="769"/>
    <x v="27"/>
    <x v="0"/>
    <s v="005"/>
    <s v="Z1B8050363"/>
    <s v="0251"/>
    <s v="FC"/>
    <s v="00027061-00027190"/>
    <s v=""/>
    <s v=""/>
    <s v=""/>
    <s v=""/>
    <n v="0"/>
    <s v=""/>
    <s v="VENTAS NO CONTRIBUYENTES"/>
    <s v=""/>
    <n v="8171.2729880000006"/>
    <n v="0"/>
    <n v="5954.278299999999"/>
    <n v="0"/>
    <s v="-"/>
    <n v="0"/>
    <n v="1911.2023000000002"/>
    <s v="16"/>
    <n v="305.79238799999996"/>
    <n v="0"/>
    <s v="-"/>
    <n v="0"/>
    <n v="0"/>
    <s v="-"/>
    <n v="0"/>
  </r>
  <r>
    <s v="770"/>
    <x v="27"/>
    <x v="1"/>
    <s v="006"/>
    <s v="Z1F0017787"/>
    <s v="0705-0705"/>
    <s v="FC"/>
    <s v="00020450-00020473"/>
    <s v=""/>
    <s v=""/>
    <s v=""/>
    <s v=""/>
    <n v="0"/>
    <s v=""/>
    <s v="VENTAS NO CONTRIBUYENTES"/>
    <s v=""/>
    <n v="1444.4547220000002"/>
    <n v="0"/>
    <n v="937.5675500000001"/>
    <n v="0"/>
    <s v="-"/>
    <n v="0"/>
    <n v="436.97169999999994"/>
    <s v="-"/>
    <n v="69.915472000000008"/>
    <n v="0"/>
    <s v="-"/>
    <n v="0"/>
    <n v="0"/>
    <s v="-"/>
    <n v="0"/>
  </r>
  <r>
    <s v="771"/>
    <x v="27"/>
    <x v="0"/>
    <s v="006"/>
    <s v="Z1B8044815"/>
    <s v="0145"/>
    <s v="FC"/>
    <s v="00012300-00012313"/>
    <s v=""/>
    <s v=""/>
    <s v=""/>
    <s v=""/>
    <n v="0"/>
    <s v=""/>
    <s v="VENTAS NO CONTRIBUYENTES"/>
    <s v=""/>
    <n v="1012.76575"/>
    <n v="0"/>
    <n v="664.25215000000014"/>
    <n v="0"/>
    <s v="-"/>
    <n v="0"/>
    <n v="300.44280000000003"/>
    <s v="-"/>
    <n v="48.070799999999998"/>
    <n v="0"/>
    <s v="-"/>
    <n v="0"/>
    <n v="0"/>
    <s v="-"/>
    <n v="0"/>
  </r>
  <r>
    <s v="772"/>
    <x v="27"/>
    <x v="0"/>
    <s v="006"/>
    <s v="Z1B8044815"/>
    <s v="0145"/>
    <s v="FC"/>
    <s v="00012314"/>
    <s v=""/>
    <s v=""/>
    <s v=""/>
    <s v=""/>
    <n v="0"/>
    <s v=""/>
    <s v="KARINA BATISTA"/>
    <s v="E262263576"/>
    <n v="19.34"/>
    <n v="0"/>
    <n v="19.34"/>
    <n v="0"/>
    <s v="-"/>
    <n v="0"/>
    <n v="0"/>
    <s v="-"/>
    <n v="0"/>
    <n v="0"/>
    <s v="-"/>
    <n v="0"/>
    <n v="0"/>
    <s v="-"/>
    <n v="0"/>
  </r>
  <r>
    <s v="773"/>
    <x v="27"/>
    <x v="0"/>
    <s v="006"/>
    <s v="Z1B8044815"/>
    <s v="0145"/>
    <s v="FC"/>
    <s v="00012315-00012400"/>
    <s v=""/>
    <s v=""/>
    <s v=""/>
    <s v=""/>
    <n v="0"/>
    <s v=""/>
    <s v="VENTAS NO CONTRIBUYENTES"/>
    <s v=""/>
    <n v="5738.6342320000012"/>
    <n v="0"/>
    <n v="4088.7732500000011"/>
    <n v="0"/>
    <s v="-"/>
    <n v="0"/>
    <n v="1422.2938499999991"/>
    <s v="16"/>
    <n v="227.5671320000001"/>
    <n v="0"/>
    <s v="-"/>
    <n v="0"/>
    <n v="0"/>
    <s v="-"/>
    <n v="0"/>
  </r>
  <r>
    <s v="774"/>
    <x v="27"/>
    <x v="0"/>
    <s v="007"/>
    <s v="Z1B8050013"/>
    <s v="0180"/>
    <s v="FC"/>
    <s v="00013854-00013856"/>
    <s v=""/>
    <s v=""/>
    <s v=""/>
    <s v=""/>
    <n v="0"/>
    <s v=""/>
    <s v="VENTAS NO CONTRIBUYENTES"/>
    <s v=""/>
    <n v="269.56565000000001"/>
    <n v="0"/>
    <n v="193.45804999999996"/>
    <n v="0"/>
    <s v="-"/>
    <n v="0"/>
    <n v="65.61"/>
    <s v="16"/>
    <n v="10.4976"/>
    <n v="0"/>
    <s v="-"/>
    <n v="0"/>
    <n v="0"/>
    <s v="-"/>
    <n v="0"/>
  </r>
  <r>
    <s v="775"/>
    <x v="27"/>
    <x v="0"/>
    <s v="007"/>
    <s v="Z1B8050013"/>
    <s v="0180"/>
    <s v="FC"/>
    <s v="00013857"/>
    <s v=""/>
    <s v=""/>
    <s v=""/>
    <s v=""/>
    <n v="0"/>
    <s v=""/>
    <s v="INVERSIONES JRC-JEL 2015 C.A."/>
    <s v="J406723126"/>
    <n v="23.984400000000001"/>
    <n v="0"/>
    <n v="23.984400000000001"/>
    <n v="0"/>
    <s v="-"/>
    <n v="0"/>
    <n v="0"/>
    <s v="-"/>
    <n v="0"/>
    <n v="0"/>
    <s v="-"/>
    <n v="0"/>
    <n v="0"/>
    <s v="-"/>
    <n v="0"/>
  </r>
  <r>
    <s v="776"/>
    <x v="27"/>
    <x v="0"/>
    <s v="007"/>
    <s v="Z1B8050013"/>
    <s v="0180"/>
    <s v="FC"/>
    <s v="00013858-00013884"/>
    <s v=""/>
    <s v=""/>
    <s v=""/>
    <s v=""/>
    <n v="0"/>
    <s v=""/>
    <s v="VENTAS NO CONTRIBUYENTES"/>
    <s v=""/>
    <n v="2591.6084999999998"/>
    <n v="0"/>
    <n v="2023.6744499999995"/>
    <n v="0"/>
    <s v="-"/>
    <n v="0"/>
    <n v="489.5983500000001"/>
    <s v="-"/>
    <n v="78.335700000000017"/>
    <n v="0"/>
    <s v="-"/>
    <n v="0"/>
    <n v="0"/>
    <s v="-"/>
    <n v="0"/>
  </r>
  <r>
    <s v="777"/>
    <x v="27"/>
    <x v="0"/>
    <s v="007"/>
    <s v="Z1B8050013"/>
    <s v="0180"/>
    <s v="FC"/>
    <s v="00013885"/>
    <s v=""/>
    <s v=""/>
    <s v=""/>
    <s v=""/>
    <n v="0"/>
    <s v=""/>
    <s v="SERVICIOS FUNERARIO CHACON"/>
    <s v="J406322504"/>
    <n v="268.88650000000001"/>
    <n v="0"/>
    <n v="204.67619999999999"/>
    <n v="55.353700000000003"/>
    <s v="16"/>
    <n v="8.8566000000000003"/>
    <n v="0"/>
    <s v="-"/>
    <n v="0"/>
    <n v="0"/>
    <s v="-"/>
    <n v="0"/>
    <n v="0"/>
    <s v="-"/>
    <n v="0"/>
  </r>
  <r>
    <s v="778"/>
    <x v="27"/>
    <x v="0"/>
    <s v="007"/>
    <s v="Z1B8050013"/>
    <s v="0180"/>
    <s v="FC"/>
    <s v="00013886-00013969"/>
    <s v=""/>
    <s v=""/>
    <s v=""/>
    <s v=""/>
    <n v="0"/>
    <s v=""/>
    <s v="VENTAS NO CONTRIBUYENTES"/>
    <s v=""/>
    <n v="5024.9513719999995"/>
    <n v="0"/>
    <n v="3758.1221"/>
    <n v="0"/>
    <s v="-"/>
    <n v="0"/>
    <n v="1092.0941000000003"/>
    <s v="16"/>
    <n v="174.73517200000001"/>
    <n v="0"/>
    <s v="-"/>
    <n v="0"/>
    <n v="0"/>
    <s v="-"/>
    <n v="0"/>
  </r>
  <r>
    <s v="779"/>
    <x v="27"/>
    <x v="1"/>
    <s v="008"/>
    <s v="Z1F0017970"/>
    <s v="0363-0363"/>
    <s v="FC"/>
    <s v="00004708-00004730"/>
    <s v=""/>
    <s v=""/>
    <s v=""/>
    <s v=""/>
    <n v="0"/>
    <s v=""/>
    <s v="VENTAS NO CONTRIBUYENTES"/>
    <s v=""/>
    <n v="269.5772"/>
    <n v="0"/>
    <n v="37.670000000000016"/>
    <n v="0"/>
    <s v="-"/>
    <n v="0"/>
    <n v="199.92"/>
    <s v="16"/>
    <n v="31.987199999999998"/>
    <n v="0"/>
    <s v="-"/>
    <n v="0"/>
    <n v="0"/>
    <s v="-"/>
    <n v="0"/>
  </r>
  <r>
    <s v="780"/>
    <x v="27"/>
    <x v="0"/>
    <s v="008"/>
    <s v="Z1B8050003"/>
    <s v="0114"/>
    <s v="FC"/>
    <s v="00008054-00008086"/>
    <s v=""/>
    <s v=""/>
    <s v=""/>
    <s v=""/>
    <n v="0"/>
    <s v=""/>
    <s v="VENTAS NO CONTRIBUYENTES"/>
    <s v=""/>
    <n v="2407.81817"/>
    <n v="0"/>
    <n v="1989.8622500000004"/>
    <n v="0"/>
    <s v="-"/>
    <n v="0"/>
    <n v="360.30680000000001"/>
    <s v="16"/>
    <n v="57.649120000000003"/>
    <n v="0"/>
    <s v="-"/>
    <n v="0"/>
    <n v="0"/>
    <s v="-"/>
    <n v="0"/>
  </r>
  <r>
    <s v="781"/>
    <x v="27"/>
    <x v="0"/>
    <s v="008"/>
    <s v="Z1B8050003"/>
    <s v="0114"/>
    <s v="FC"/>
    <s v="00008087"/>
    <s v=""/>
    <s v=""/>
    <s v=""/>
    <s v=""/>
    <n v="0"/>
    <s v=""/>
    <s v="INVERSIONES8266"/>
    <s v="J406866148 "/>
    <n v="40.368000000000002"/>
    <n v="0"/>
    <n v="0"/>
    <n v="34.799999999999997"/>
    <s v="16"/>
    <n v="5.5679999999999996"/>
    <n v="0"/>
    <s v="-"/>
    <n v="0"/>
    <n v="0"/>
    <s v="-"/>
    <n v="0"/>
    <n v="0"/>
    <s v="-"/>
    <n v="0"/>
  </r>
  <r>
    <s v="782"/>
    <x v="27"/>
    <x v="0"/>
    <s v="008"/>
    <s v="Z1B8050003"/>
    <s v="0114"/>
    <s v="FC"/>
    <s v="00008088-00008144"/>
    <s v=""/>
    <s v=""/>
    <s v=""/>
    <s v=""/>
    <n v="0"/>
    <s v=""/>
    <s v="VENTAS NO CONTRIBUYENTES"/>
    <s v=""/>
    <n v="3101.8818439999991"/>
    <n v="0"/>
    <n v="2253.9410999999996"/>
    <n v="0"/>
    <s v="-"/>
    <n v="0"/>
    <n v="730.98340000000007"/>
    <s v="-"/>
    <n v="116.95734400000001"/>
    <n v="0"/>
    <s v="-"/>
    <n v="0"/>
    <n v="0"/>
    <s v="-"/>
    <n v="0"/>
  </r>
  <r>
    <s v="783"/>
    <x v="27"/>
    <x v="0"/>
    <s v="009"/>
    <s v="Z1B8014458"/>
    <s v="0141"/>
    <s v="FC"/>
    <s v="00007738-00007771"/>
    <s v=""/>
    <s v=""/>
    <s v=""/>
    <s v=""/>
    <n v="0"/>
    <s v=""/>
    <s v="VENTAS NO CONTRIBUYENTES"/>
    <s v=""/>
    <n v="1810.6401420000007"/>
    <n v="0"/>
    <n v="1452.0870500000001"/>
    <n v="0"/>
    <s v="-"/>
    <n v="0"/>
    <n v="309.09750000000003"/>
    <s v="-"/>
    <n v="49.455592000000003"/>
    <n v="0"/>
    <s v="-"/>
    <n v="0"/>
    <n v="0"/>
    <s v="-"/>
    <n v="0"/>
  </r>
  <r>
    <s v="784"/>
    <x v="27"/>
    <x v="0"/>
    <s v="010"/>
    <s v="Z1F0000341"/>
    <s v="1629"/>
    <s v="FC"/>
    <s v="00093239-00093265"/>
    <s v=""/>
    <s v=""/>
    <s v=""/>
    <s v=""/>
    <n v="0"/>
    <s v=""/>
    <s v="VENTAS NO CONTRIBUYENTES"/>
    <s v=""/>
    <n v="1907.4639000000002"/>
    <n v="0"/>
    <n v="1631.5066000000002"/>
    <n v="0"/>
    <s v="-"/>
    <n v="0"/>
    <n v="237.89429999999999"/>
    <s v="-"/>
    <n v="38.062999999999995"/>
    <n v="0"/>
    <s v="-"/>
    <n v="0"/>
    <n v="0"/>
    <s v="-"/>
    <n v="0"/>
  </r>
  <r>
    <s v="785"/>
    <x v="27"/>
    <x v="0"/>
    <s v="010"/>
    <s v="Z1F0000341"/>
    <s v="1629"/>
    <s v="FC"/>
    <s v="00093266"/>
    <s v=""/>
    <s v=""/>
    <s v=""/>
    <s v=""/>
    <n v="0"/>
    <s v=""/>
    <s v="ALIMENTOS  POLAR COMERCIAL.CA"/>
    <s v="J-00041312-6"/>
    <n v="103.8"/>
    <n v="0"/>
    <n v="103.8"/>
    <n v="0"/>
    <s v="-"/>
    <n v="0"/>
    <n v="0"/>
    <s v="-"/>
    <n v="0"/>
    <n v="0"/>
    <s v="-"/>
    <n v="0"/>
    <n v="0"/>
    <s v="-"/>
    <n v="0"/>
  </r>
  <r>
    <s v="786"/>
    <x v="27"/>
    <x v="0"/>
    <s v="010"/>
    <s v="Z1F0000341"/>
    <s v="1629"/>
    <s v="FC"/>
    <s v="00093267-00093285"/>
    <s v=""/>
    <s v=""/>
    <s v=""/>
    <s v=""/>
    <n v="0"/>
    <s v=""/>
    <s v="VENTAS NO CONTRIBUYENTES"/>
    <s v=""/>
    <n v="1514.3083100000001"/>
    <n v="0"/>
    <n v="1164.5214000000001"/>
    <n v="0"/>
    <s v="-"/>
    <n v="0"/>
    <n v="301.54045000000002"/>
    <s v="16"/>
    <n v="48.246460000000006"/>
    <n v="0"/>
    <s v="-"/>
    <n v="0"/>
    <n v="0"/>
    <s v="-"/>
    <n v="0"/>
  </r>
  <r>
    <s v="787"/>
    <x v="27"/>
    <x v="0"/>
    <s v="011"/>
    <s v="Z1F0004616"/>
    <s v="1066-1066"/>
    <s v="FC"/>
    <s v="00146251-00146383"/>
    <s v=""/>
    <s v=""/>
    <s v=""/>
    <s v=""/>
    <n v="0"/>
    <s v=""/>
    <s v="VENTAS NO CONTRIBUYENTES"/>
    <s v=""/>
    <n v="2363.6799999999998"/>
    <n v="0"/>
    <n v="2121.6"/>
    <n v="0"/>
    <s v="-"/>
    <n v="0"/>
    <n v="208.69"/>
    <s v="-"/>
    <n v="33.39"/>
    <n v="0"/>
    <s v="-"/>
    <n v="0"/>
    <n v="0"/>
    <s v="-"/>
    <n v="0"/>
  </r>
  <r>
    <s v="788"/>
    <x v="27"/>
    <x v="0"/>
    <s v="011"/>
    <s v="Z1F0004616"/>
    <s v="1066"/>
    <s v="NC"/>
    <s v=""/>
    <s v="00000174"/>
    <s v=""/>
    <s v="00146350"/>
    <s v="28/2/2022"/>
    <n v="19.149999999999999"/>
    <s v="VEN"/>
    <s v="JHON LOPEZ"/>
    <s v="V12275440 "/>
    <n v="-2.11"/>
    <n v="0"/>
    <n v="-2.11"/>
    <n v="0"/>
    <s v="-"/>
    <n v="0"/>
    <n v="0"/>
    <s v="-"/>
    <n v="0"/>
    <n v="0"/>
    <s v="-"/>
    <n v="0"/>
    <n v="0"/>
    <s v="-"/>
    <n v="0"/>
  </r>
  <r>
    <s v="789"/>
    <x v="27"/>
    <x v="0"/>
    <s v="012"/>
    <s v="Z1F0002472"/>
    <s v="0303"/>
    <s v="FC"/>
    <s v="00041414-00041456"/>
    <s v=""/>
    <s v=""/>
    <s v=""/>
    <s v=""/>
    <n v="0"/>
    <s v=""/>
    <s v="VENTAS NO CONTRIBUYENTES"/>
    <s v=""/>
    <n v="766.39994999999999"/>
    <n v="0"/>
    <n v="384.21055000000007"/>
    <n v="0"/>
    <s v="-"/>
    <n v="0"/>
    <n v="329.47359999999998"/>
    <s v="16"/>
    <n v="52.715799999999994"/>
    <n v="0"/>
    <s v="-"/>
    <n v="0"/>
    <n v="0"/>
    <s v="-"/>
    <n v="0"/>
  </r>
  <r>
    <s v="790"/>
    <x v="27"/>
    <x v="0"/>
    <s v="013"/>
    <s v="Z1B8050578"/>
    <s v="1976-1976"/>
    <s v="FC"/>
    <s v="00175286-00175359"/>
    <s v=""/>
    <s v=""/>
    <s v=""/>
    <s v=""/>
    <n v="0"/>
    <s v=""/>
    <s v="VENTAS NO CONTRIBUYENTES"/>
    <s v=""/>
    <n v="1810.1733500000007"/>
    <n v="0"/>
    <n v="1548.9877500000002"/>
    <n v="0"/>
    <s v="-"/>
    <n v="0"/>
    <n v="225.16000000000003"/>
    <s v="16"/>
    <n v="36.025600000000004"/>
    <n v="0"/>
    <s v="-"/>
    <n v="0"/>
    <n v="0"/>
    <s v="-"/>
    <n v="0"/>
  </r>
  <r>
    <s v="791"/>
    <x v="27"/>
    <x v="0"/>
    <s v="013"/>
    <s v="Z1F0000338"/>
    <s v="1820-1820"/>
    <s v="FC"/>
    <s v="83358000-83455000"/>
    <s v=""/>
    <s v=""/>
    <s v=""/>
    <s v=""/>
    <n v="0"/>
    <s v=""/>
    <s v="VENTAS NO CONTRIBUYENTES"/>
    <s v=""/>
    <n v="2006.5786999999996"/>
    <n v="0"/>
    <n v="1470.9950999999994"/>
    <n v="0"/>
    <s v="-"/>
    <n v="0"/>
    <n v="461.71000000000004"/>
    <s v="16"/>
    <n v="73.87360000000001"/>
    <n v="0"/>
    <s v="-"/>
    <n v="0"/>
    <n v="0"/>
    <s v="-"/>
    <n v="0"/>
  </r>
  <r>
    <s v="792"/>
    <x v="27"/>
    <x v="0"/>
    <s v="015"/>
    <s v="Z1B8050356"/>
    <s v="1985"/>
    <s v="FC"/>
    <s v="00099901-00099964"/>
    <s v=""/>
    <s v=""/>
    <s v=""/>
    <s v=""/>
    <n v="0"/>
    <s v=""/>
    <s v="VENTAS NO CONTRIBUYENTES"/>
    <s v=""/>
    <n v="3292.247394"/>
    <n v="0"/>
    <n v="2638.0910999999996"/>
    <n v="0"/>
    <s v="-"/>
    <n v="0"/>
    <n v="563.92785000000015"/>
    <s v="16"/>
    <n v="90.228443999999996"/>
    <n v="0"/>
    <s v="-"/>
    <n v="0"/>
    <n v="0"/>
    <s v="-"/>
    <n v="0"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28"/>
    <x v="4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4" indent="0" outline="1" outlineData="1" multipleFieldFilters="0">
  <location ref="A18:K24" firstHeaderRow="0" firstDataRow="1" firstDataCol="1" rowPageCount="1" colPageCount="1"/>
  <pivotFields count="31">
    <pivotField showAll="0"/>
    <pivotField axis="axisPage" numFmtId="14" multipleItemSelectionAllowed="1" showAll="0">
      <items count="652">
        <item m="1" x="83"/>
        <item m="1" x="397"/>
        <item m="1" x="91"/>
        <item m="1" x="405"/>
        <item m="1" x="99"/>
        <item m="1" x="415"/>
        <item m="1" x="110"/>
        <item m="1" x="425"/>
        <item m="1" x="120"/>
        <item m="1" x="437"/>
        <item m="1" x="133"/>
        <item m="1" x="449"/>
        <item m="1" x="145"/>
        <item m="1" x="463"/>
        <item m="1" x="157"/>
        <item m="1" x="168"/>
        <item m="1" x="487"/>
        <item m="1" x="181"/>
        <item m="1" x="500"/>
        <item m="1" x="194"/>
        <item m="1" x="515"/>
        <item m="1" x="208"/>
        <item m="1" x="529"/>
        <item m="1" x="222"/>
        <item m="1" x="391"/>
        <item m="1" x="85"/>
        <item m="1" x="399"/>
        <item m="1" x="93"/>
        <item m="1" x="407"/>
        <item m="1" x="101"/>
        <item m="1" x="417"/>
        <item m="1" x="112"/>
        <item m="1" x="427"/>
        <item m="1" x="122"/>
        <item m="1" x="439"/>
        <item m="1" x="135"/>
        <item m="1" x="451"/>
        <item m="1" x="147"/>
        <item m="1" x="465"/>
        <item m="1" x="159"/>
        <item m="1" x="476"/>
        <item m="1" x="170"/>
        <item m="1" x="489"/>
        <item m="1" x="183"/>
        <item m="1" x="502"/>
        <item m="1" x="196"/>
        <item m="1" x="517"/>
        <item m="1" x="210"/>
        <item m="1" x="474"/>
        <item m="1" x="531"/>
        <item m="1" x="224"/>
        <item m="1" x="544"/>
        <item m="1" x="237"/>
        <item m="1" x="557"/>
        <item m="1" x="250"/>
        <item m="1" x="572"/>
        <item m="1" x="409"/>
        <item m="1" x="103"/>
        <item m="1" x="419"/>
        <item m="1" x="114"/>
        <item m="1" x="429"/>
        <item m="1" x="124"/>
        <item m="1" x="441"/>
        <item m="1" x="137"/>
        <item m="1" x="453"/>
        <item m="1" x="149"/>
        <item m="1" x="467"/>
        <item m="1" x="161"/>
        <item m="1" x="478"/>
        <item m="1" x="172"/>
        <item m="1" x="491"/>
        <item m="1" x="185"/>
        <item m="1" x="504"/>
        <item m="1" x="198"/>
        <item m="1" x="519"/>
        <item m="1" x="212"/>
        <item m="1" x="533"/>
        <item m="1" x="265"/>
        <item m="1" x="574"/>
        <item m="1" x="252"/>
        <item m="1" x="559"/>
        <item m="1" x="239"/>
        <item m="1" x="546"/>
        <item m="1" x="226"/>
        <item m="1" x="587"/>
        <item m="1" x="278"/>
        <item m="1" x="431"/>
        <item m="1" x="126"/>
        <item m="1" x="443"/>
        <item m="1" x="139"/>
        <item m="1" x="455"/>
        <item m="1" x="151"/>
        <item m="1" x="469"/>
        <item m="1" x="163"/>
        <item m="1" x="480"/>
        <item m="1" x="174"/>
        <item m="1" x="493"/>
        <item m="1" x="187"/>
        <item m="1" x="506"/>
        <item m="1" x="200"/>
        <item m="1" x="521"/>
        <item m="1" x="214"/>
        <item m="1" x="535"/>
        <item m="1" x="228"/>
        <item m="1" x="548"/>
        <item m="1" x="241"/>
        <item m="1" x="561"/>
        <item m="1" x="254"/>
        <item m="1" x="576"/>
        <item m="1" x="267"/>
        <item m="1" x="589"/>
        <item m="1" x="280"/>
        <item m="1" x="600"/>
        <item m="1" x="291"/>
        <item m="1" x="611"/>
        <item m="1" x="302"/>
        <item m="1" x="622"/>
        <item m="1" x="457"/>
        <item m="1" x="153"/>
        <item m="1" x="471"/>
        <item m="1" x="165"/>
        <item m="1" x="482"/>
        <item m="1" x="176"/>
        <item m="1" x="495"/>
        <item m="1" x="189"/>
        <item m="1" x="508"/>
        <item m="1" x="202"/>
        <item m="1" x="523"/>
        <item m="1" x="216"/>
        <item m="1" x="537"/>
        <item m="1" x="230"/>
        <item m="1" x="550"/>
        <item m="1" x="243"/>
        <item m="1" x="563"/>
        <item m="1" x="256"/>
        <item m="1" x="578"/>
        <item m="1" x="269"/>
        <item m="1" x="591"/>
        <item m="1" x="282"/>
        <item m="1" x="602"/>
        <item m="1" x="293"/>
        <item m="1" x="613"/>
        <item m="1" x="304"/>
        <item m="1" x="624"/>
        <item m="1" x="313"/>
        <item m="1" x="633"/>
        <item m="1" x="322"/>
        <item m="1" x="642"/>
        <item m="1" x="484"/>
        <item m="1" x="178"/>
        <item m="1" x="497"/>
        <item m="1" x="191"/>
        <item m="1" x="510"/>
        <item m="1" x="204"/>
        <item m="1" x="525"/>
        <item m="1" x="218"/>
        <item m="1" x="539"/>
        <item m="1" x="232"/>
        <item m="1" x="552"/>
        <item m="1" x="245"/>
        <item m="1" x="565"/>
        <item m="1" x="258"/>
        <item m="1" x="580"/>
        <item m="1" x="271"/>
        <item m="1" x="593"/>
        <item m="1" x="284"/>
        <item m="1" x="604"/>
        <item m="1" x="295"/>
        <item m="1" x="615"/>
        <item m="1" x="306"/>
        <item m="1" x="626"/>
        <item m="1" x="315"/>
        <item m="1" x="635"/>
        <item m="1" x="324"/>
        <item m="1" x="644"/>
        <item m="1" x="331"/>
        <item m="1" x="29"/>
        <item m="1" x="337"/>
        <item m="1" x="512"/>
        <item m="1" x="206"/>
        <item m="1" x="527"/>
        <item m="1" x="220"/>
        <item m="1" x="541"/>
        <item m="1" x="234"/>
        <item m="1" x="554"/>
        <item m="1" x="247"/>
        <item m="1" x="567"/>
        <item m="1" x="260"/>
        <item m="1" x="582"/>
        <item m="1" x="273"/>
        <item m="1" x="595"/>
        <item m="1" x="286"/>
        <item m="1" x="606"/>
        <item m="1" x="297"/>
        <item m="1" x="617"/>
        <item m="1" x="308"/>
        <item m="1" x="628"/>
        <item m="1" x="317"/>
        <item m="1" x="637"/>
        <item m="1" x="326"/>
        <item m="1" x="646"/>
        <item m="1" x="333"/>
        <item m="1" x="31"/>
        <item m="1" x="339"/>
        <item m="1" x="35"/>
        <item m="1" x="343"/>
        <item m="1" x="39"/>
        <item m="1" x="349"/>
        <item m="1" x="45"/>
        <item m="1" x="570"/>
        <item m="1" x="263"/>
        <item m="1" x="585"/>
        <item m="1" x="276"/>
        <item m="1" x="598"/>
        <item m="1" x="289"/>
        <item m="1" x="609"/>
        <item m="1" x="300"/>
        <item m="1" x="620"/>
        <item m="1" x="311"/>
        <item m="1" x="631"/>
        <item m="1" x="320"/>
        <item m="1" x="640"/>
        <item m="1" x="329"/>
        <item m="1" x="649"/>
        <item m="1" x="336"/>
        <item m="1" x="34"/>
        <item m="1" x="342"/>
        <item m="1" x="38"/>
        <item m="1" x="346"/>
        <item m="1" x="42"/>
        <item m="1" x="352"/>
        <item m="1" x="48"/>
        <item m="1" x="356"/>
        <item m="1" x="362"/>
        <item m="1" x="55"/>
        <item m="1" x="366"/>
        <item m="1" x="59"/>
        <item m="1" x="371"/>
        <item m="1" x="64"/>
        <item m="1" x="43"/>
        <item m="1" x="353"/>
        <item m="1" x="49"/>
        <item m="1" x="357"/>
        <item m="1" x="52"/>
        <item m="1" x="363"/>
        <item m="1" x="56"/>
        <item m="1" x="367"/>
        <item m="1" x="60"/>
        <item m="1" x="372"/>
        <item m="1" x="65"/>
        <item m="1" x="376"/>
        <item m="1" x="69"/>
        <item m="1" x="381"/>
        <item m="1" x="74"/>
        <item m="1" x="386"/>
        <item m="1" x="79"/>
        <item m="1" x="393"/>
        <item m="1" x="87"/>
        <item m="1" x="401"/>
        <item m="1" x="95"/>
        <item m="1" x="411"/>
        <item m="1" x="105"/>
        <item m="1" x="421"/>
        <item m="1" x="116"/>
        <item m="1" x="433"/>
        <item m="1" x="128"/>
        <item m="1" x="445"/>
        <item m="1" x="141"/>
        <item m="1" x="459"/>
        <item m="1" x="106"/>
        <item m="1" x="131"/>
        <item m="1" x="360"/>
        <item m="1" x="54"/>
        <item m="1" x="365"/>
        <item m="1" x="58"/>
        <item m="1" x="369"/>
        <item m="1" x="62"/>
        <item m="1" x="374"/>
        <item m="1" x="67"/>
        <item m="1" x="378"/>
        <item m="1" x="71"/>
        <item m="1" x="383"/>
        <item m="1" x="76"/>
        <item m="1" x="388"/>
        <item m="1" x="81"/>
        <item m="1" x="395"/>
        <item m="1" x="89"/>
        <item m="1" x="403"/>
        <item m="1" x="97"/>
        <item m="1" x="413"/>
        <item m="1" x="108"/>
        <item m="1" x="423"/>
        <item m="1" x="118"/>
        <item m="1" x="435"/>
        <item m="1" x="130"/>
        <item m="1" x="447"/>
        <item m="1" x="143"/>
        <item m="1" x="461"/>
        <item m="1" x="155"/>
        <item m="1" x="358"/>
        <item m="1" x="370"/>
        <item m="1" x="63"/>
        <item m="1" x="375"/>
        <item m="1" x="68"/>
        <item m="1" x="379"/>
        <item m="1" x="72"/>
        <item m="1" x="384"/>
        <item m="1" x="77"/>
        <item m="1" x="389"/>
        <item m="1" x="82"/>
        <item m="1" x="396"/>
        <item m="1" x="90"/>
        <item m="1" x="404"/>
        <item m="1" x="98"/>
        <item m="1" x="414"/>
        <item m="1" x="109"/>
        <item m="1" x="424"/>
        <item m="1" x="119"/>
        <item m="1" x="436"/>
        <item m="1" x="132"/>
        <item m="1" x="448"/>
        <item m="1" x="144"/>
        <item m="1" x="462"/>
        <item m="1" x="156"/>
        <item m="1" x="473"/>
        <item m="1" x="167"/>
        <item m="1" x="486"/>
        <item m="1" x="180"/>
        <item m="1" x="499"/>
        <item m="1" x="193"/>
        <item m="1" x="514"/>
        <item m="1" x="380"/>
        <item m="1" x="73"/>
        <item m="1" x="385"/>
        <item m="1" x="78"/>
        <item m="1" x="390"/>
        <item m="1" x="84"/>
        <item m="1" x="398"/>
        <item m="1" x="92"/>
        <item m="1" x="406"/>
        <item m="1" x="100"/>
        <item m="1" x="416"/>
        <item m="1" x="111"/>
        <item m="1" x="426"/>
        <item m="1" x="121"/>
        <item m="1" x="438"/>
        <item m="1" x="134"/>
        <item m="1" x="450"/>
        <item m="1" x="146"/>
        <item m="1" x="464"/>
        <item m="1" x="158"/>
        <item m="1" x="475"/>
        <item m="1" x="169"/>
        <item m="1" x="488"/>
        <item m="1" x="182"/>
        <item m="1" x="501"/>
        <item m="1" x="195"/>
        <item m="1" x="516"/>
        <item m="1" x="209"/>
        <item m="1" x="530"/>
        <item m="1" x="223"/>
        <item x="28"/>
        <item m="1" x="392"/>
        <item m="1" x="400"/>
        <item m="1" x="94"/>
        <item m="1" x="102"/>
        <item m="1" x="418"/>
        <item m="1" x="113"/>
        <item m="1" x="428"/>
        <item m="1" x="123"/>
        <item m="1" x="440"/>
        <item m="1" x="136"/>
        <item m="1" x="148"/>
        <item m="1" x="466"/>
        <item m="1" x="86"/>
        <item m="1" x="408"/>
        <item m="1" x="452"/>
        <item m="1" x="160"/>
        <item m="1" x="477"/>
        <item m="1" x="171"/>
        <item m="1" x="490"/>
        <item m="1" x="184"/>
        <item m="1" x="503"/>
        <item m="1" x="197"/>
        <item m="1" x="518"/>
        <item m="1" x="211"/>
        <item m="1" x="532"/>
        <item m="1" x="225"/>
        <item m="1" x="545"/>
        <item m="1" x="238"/>
        <item m="1" x="558"/>
        <item m="1" x="251"/>
        <item m="1" x="573"/>
        <item m="1" x="410"/>
        <item m="1" x="104"/>
        <item m="1" x="420"/>
        <item m="1" x="115"/>
        <item m="1" x="430"/>
        <item m="1" x="125"/>
        <item m="1" x="442"/>
        <item m="1" x="138"/>
        <item m="1" x="454"/>
        <item m="1" x="150"/>
        <item m="1" x="468"/>
        <item m="1" x="162"/>
        <item m="1" x="479"/>
        <item m="1" x="173"/>
        <item m="1" x="492"/>
        <item m="1" x="186"/>
        <item m="1" x="505"/>
        <item m="1" x="199"/>
        <item m="1" x="520"/>
        <item m="1" x="213"/>
        <item m="1" x="534"/>
        <item m="1" x="227"/>
        <item m="1" x="547"/>
        <item m="1" x="240"/>
        <item m="1" x="560"/>
        <item m="1" x="253"/>
        <item m="1" x="575"/>
        <item m="1" x="266"/>
        <item m="1" x="588"/>
        <item m="1" x="279"/>
        <item m="1" x="432"/>
        <item m="1" x="127"/>
        <item m="1" x="444"/>
        <item m="1" x="140"/>
        <item m="1" x="456"/>
        <item m="1" x="152"/>
        <item m="1" x="470"/>
        <item m="1" x="164"/>
        <item m="1" x="481"/>
        <item m="1" x="175"/>
        <item m="1" x="494"/>
        <item m="1" x="188"/>
        <item m="1" x="507"/>
        <item m="1" x="201"/>
        <item m="1" x="522"/>
        <item m="1" x="215"/>
        <item m="1" x="536"/>
        <item m="1" x="229"/>
        <item m="1" x="549"/>
        <item m="1" x="242"/>
        <item m="1" x="562"/>
        <item m="1" x="255"/>
        <item m="1" x="577"/>
        <item m="1" x="268"/>
        <item m="1" x="590"/>
        <item m="1" x="281"/>
        <item m="1" x="601"/>
        <item m="1" x="292"/>
        <item m="1" x="612"/>
        <item m="1" x="303"/>
        <item m="1" x="623"/>
        <item m="1" x="458"/>
        <item m="1" x="154"/>
        <item m="1" x="472"/>
        <item m="1" x="166"/>
        <item m="1" x="483"/>
        <item m="1" x="177"/>
        <item m="1" x="496"/>
        <item m="1" x="190"/>
        <item m="1" x="509"/>
        <item m="1" x="203"/>
        <item m="1" x="524"/>
        <item m="1" x="217"/>
        <item m="1" x="538"/>
        <item m="1" x="231"/>
        <item m="1" x="551"/>
        <item m="1" x="244"/>
        <item m="1" x="564"/>
        <item m="1" x="257"/>
        <item m="1" x="579"/>
        <item m="1" x="270"/>
        <item m="1" x="592"/>
        <item m="1" x="283"/>
        <item m="1" x="603"/>
        <item m="1" x="294"/>
        <item m="1" x="614"/>
        <item m="1" x="305"/>
        <item m="1" x="625"/>
        <item m="1" x="314"/>
        <item m="1" x="634"/>
        <item m="1" x="323"/>
        <item m="1" x="643"/>
        <item m="1" x="485"/>
        <item m="1" x="179"/>
        <item m="1" x="498"/>
        <item m="1" x="192"/>
        <item m="1" x="511"/>
        <item m="1" x="205"/>
        <item m="1" x="526"/>
        <item m="1" x="219"/>
        <item m="1" x="540"/>
        <item m="1" x="233"/>
        <item m="1" x="553"/>
        <item m="1" x="246"/>
        <item m="1" x="566"/>
        <item m="1" x="259"/>
        <item m="1" x="581"/>
        <item m="1" x="272"/>
        <item m="1" x="594"/>
        <item m="1" x="285"/>
        <item m="1" x="605"/>
        <item m="1" x="296"/>
        <item m="1" x="616"/>
        <item m="1" x="307"/>
        <item m="1" x="627"/>
        <item m="1" x="316"/>
        <item m="1" x="636"/>
        <item m="1" x="325"/>
        <item m="1" x="645"/>
        <item m="1" x="332"/>
        <item m="1" x="30"/>
        <item m="1" x="338"/>
        <item m="1" x="513"/>
        <item m="1" x="207"/>
        <item m="1" x="528"/>
        <item m="1" x="221"/>
        <item m="1" x="542"/>
        <item m="1" x="235"/>
        <item m="1" x="555"/>
        <item m="1" x="248"/>
        <item m="1" x="568"/>
        <item m="1" x="261"/>
        <item m="1" x="583"/>
        <item m="1" x="274"/>
        <item m="1" x="596"/>
        <item m="1" x="287"/>
        <item m="1" x="607"/>
        <item m="1" x="298"/>
        <item m="1" x="618"/>
        <item m="1" x="309"/>
        <item m="1" x="629"/>
        <item m="1" x="318"/>
        <item m="1" x="638"/>
        <item m="1" x="327"/>
        <item m="1" x="647"/>
        <item m="1" x="334"/>
        <item m="1" x="32"/>
        <item m="1" x="340"/>
        <item m="1" x="36"/>
        <item m="1" x="344"/>
        <item m="1" x="40"/>
        <item m="1" x="350"/>
        <item m="1" x="46"/>
        <item m="1" x="543"/>
        <item m="1" x="236"/>
        <item m="1" x="556"/>
        <item m="1" x="249"/>
        <item m="1" x="569"/>
        <item m="1" x="262"/>
        <item m="1" x="584"/>
        <item m="1" x="275"/>
        <item m="1" x="597"/>
        <item m="1" x="288"/>
        <item m="1" x="608"/>
        <item m="1" x="299"/>
        <item m="1" x="619"/>
        <item m="1" x="310"/>
        <item m="1" x="630"/>
        <item m="1" x="319"/>
        <item m="1" x="639"/>
        <item m="1" x="328"/>
        <item m="1" x="648"/>
        <item m="1" x="335"/>
        <item m="1" x="33"/>
        <item m="1" x="341"/>
        <item m="1" x="37"/>
        <item m="1" x="345"/>
        <item m="1" x="41"/>
        <item m="1" x="351"/>
        <item m="1" x="47"/>
        <item m="1" x="355"/>
        <item m="1" x="51"/>
        <item m="1" x="361"/>
        <item m="1" x="347"/>
        <item m="1" x="571"/>
        <item m="1" x="264"/>
        <item m="1" x="586"/>
        <item m="1" x="277"/>
        <item m="1" x="599"/>
        <item m="1" x="290"/>
        <item m="1" x="610"/>
        <item m="1" x="301"/>
        <item m="1" x="621"/>
        <item m="1" x="312"/>
        <item m="1" x="632"/>
        <item m="1" x="321"/>
        <item m="1" x="641"/>
        <item m="1" x="330"/>
        <item m="1" x="650"/>
        <item m="1" x="348"/>
        <item m="1" x="44"/>
        <item m="1" x="354"/>
        <item m="1" x="50"/>
        <item m="1" x="359"/>
        <item m="1" x="53"/>
        <item m="1" x="364"/>
        <item m="1" x="57"/>
        <item m="1" x="368"/>
        <item m="1" x="61"/>
        <item m="1" x="373"/>
        <item m="1" x="66"/>
        <item m="1" x="377"/>
        <item m="1" x="70"/>
        <item m="1" x="382"/>
        <item m="1" x="75"/>
        <item m="1" x="387"/>
        <item m="1" x="80"/>
        <item m="1" x="394"/>
        <item m="1" x="88"/>
        <item m="1" x="402"/>
        <item m="1" x="96"/>
        <item m="1" x="412"/>
        <item m="1" x="107"/>
        <item m="1" x="422"/>
        <item m="1" x="117"/>
        <item m="1" x="434"/>
        <item m="1" x="129"/>
        <item m="1" x="446"/>
        <item m="1" x="142"/>
        <item m="1" x="460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h="1" x="0"/>
        <item h="1" x="1"/>
        <item h="1" x="2"/>
        <item h="1" x="14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t="default"/>
      </items>
    </pivotField>
    <pivotField axis="axisRow" showAll="0" sortType="ascending">
      <items count="8">
        <item x="0"/>
        <item x="3"/>
        <item m="1" x="6"/>
        <item x="1"/>
        <item x="2"/>
        <item m="1" x="5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6">
    <i>
      <x/>
    </i>
    <i>
      <x v="1"/>
    </i>
    <i>
      <x v="3"/>
    </i>
    <i>
      <x v="4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field="2" type="button" dataOnly="0" labelOnly="1" outline="0" axis="axisRow" fieldPosition="0"/>
    </format>
    <format dxfId="17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6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2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1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dataOnly="0" labelOnly="1" fieldPosition="0">
        <references count="1">
          <reference field="2" count="0"/>
        </references>
      </pivotArea>
    </format>
    <format dxfId="6">
      <pivotArea type="all" dataOnly="0" outline="0" fieldPosition="0"/>
    </format>
    <format dxfId="5">
      <pivotArea type="all" dataOnly="0" outline="0" fieldPosition="0"/>
    </format>
    <format dxfId="4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3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2">
      <pivotArea grandRow="1" outline="0" collapsedLevelsAreSubtotals="1" fieldPosition="0"/>
    </format>
    <format dxfId="1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651">
        <i x="0"/>
        <i x="1"/>
        <i x="2"/>
        <i x="14"/>
        <i x="3"/>
        <i x="4"/>
        <i x="5"/>
        <i x="6"/>
        <i x="7"/>
        <i x="8"/>
        <i x="9"/>
        <i x="10"/>
        <i x="11"/>
        <i x="12"/>
        <i x="13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358" s="1" nd="1"/>
        <i x="106" s="1" nd="1"/>
        <i x="131" s="1" nd="1"/>
        <i x="83" s="1" nd="1"/>
        <i x="397" s="1" nd="1"/>
        <i x="91" s="1" nd="1"/>
        <i x="405" s="1" nd="1"/>
        <i x="99" s="1" nd="1"/>
        <i x="415" s="1" nd="1"/>
        <i x="110" s="1" nd="1"/>
        <i x="425" s="1" nd="1"/>
        <i x="120" s="1" nd="1"/>
        <i x="437" s="1" nd="1"/>
        <i x="133" s="1" nd="1"/>
        <i x="449" s="1" nd="1"/>
        <i x="145" s="1" nd="1"/>
        <i x="463" s="1" nd="1"/>
        <i x="157" s="1" nd="1"/>
        <i x="474" s="1" nd="1"/>
        <i x="168" s="1" nd="1"/>
        <i x="487" s="1" nd="1"/>
        <i x="181" s="1" nd="1"/>
        <i x="500" s="1" nd="1"/>
        <i x="194" s="1" nd="1"/>
        <i x="515" s="1" nd="1"/>
        <i x="208" s="1" nd="1"/>
        <i x="529" s="1" nd="1"/>
        <i x="222" s="1" nd="1"/>
        <i x="391" s="1" nd="1"/>
        <i x="85" s="1" nd="1"/>
        <i x="399" s="1" nd="1"/>
        <i x="93" s="1" nd="1"/>
        <i x="407" s="1" nd="1"/>
        <i x="101" s="1" nd="1"/>
        <i x="417" s="1" nd="1"/>
        <i x="112" s="1" nd="1"/>
        <i x="427" s="1" nd="1"/>
        <i x="122" s="1" nd="1"/>
        <i x="439" s="1" nd="1"/>
        <i x="135" s="1" nd="1"/>
        <i x="451" s="1" nd="1"/>
        <i x="147" s="1" nd="1"/>
        <i x="465" s="1" nd="1"/>
        <i x="159" s="1" nd="1"/>
        <i x="476" s="1" nd="1"/>
        <i x="170" s="1" nd="1"/>
        <i x="489" s="1" nd="1"/>
        <i x="183" s="1" nd="1"/>
        <i x="502" s="1" nd="1"/>
        <i x="196" s="1" nd="1"/>
        <i x="517" s="1" nd="1"/>
        <i x="210" s="1" nd="1"/>
        <i x="531" s="1" nd="1"/>
        <i x="224" s="1" nd="1"/>
        <i x="544" s="1" nd="1"/>
        <i x="237" s="1" nd="1"/>
        <i x="557" s="1" nd="1"/>
        <i x="250" s="1" nd="1"/>
        <i x="572" s="1" nd="1"/>
        <i x="409" s="1" nd="1"/>
        <i x="103" s="1" nd="1"/>
        <i x="419" s="1" nd="1"/>
        <i x="114" s="1" nd="1"/>
        <i x="429" s="1" nd="1"/>
        <i x="124" s="1" nd="1"/>
        <i x="441" s="1" nd="1"/>
        <i x="137" s="1" nd="1"/>
        <i x="453" s="1" nd="1"/>
        <i x="149" s="1" nd="1"/>
        <i x="467" s="1" nd="1"/>
        <i x="161" s="1" nd="1"/>
        <i x="478" s="1" nd="1"/>
        <i x="172" s="1" nd="1"/>
        <i x="491" s="1" nd="1"/>
        <i x="185" s="1" nd="1"/>
        <i x="504" s="1" nd="1"/>
        <i x="198" s="1" nd="1"/>
        <i x="519" s="1" nd="1"/>
        <i x="212" s="1" nd="1"/>
        <i x="533" s="1" nd="1"/>
        <i x="226" s="1" nd="1"/>
        <i x="546" s="1" nd="1"/>
        <i x="239" s="1" nd="1"/>
        <i x="559" s="1" nd="1"/>
        <i x="252" s="1" nd="1"/>
        <i x="574" s="1" nd="1"/>
        <i x="265" s="1" nd="1"/>
        <i x="587" s="1" nd="1"/>
        <i x="278" s="1" nd="1"/>
        <i x="431" s="1" nd="1"/>
        <i x="126" s="1" nd="1"/>
        <i x="443" s="1" nd="1"/>
        <i x="139" s="1" nd="1"/>
        <i x="455" s="1" nd="1"/>
        <i x="151" s="1" nd="1"/>
        <i x="469" s="1" nd="1"/>
        <i x="163" s="1" nd="1"/>
        <i x="480" s="1" nd="1"/>
        <i x="174" s="1" nd="1"/>
        <i x="493" s="1" nd="1"/>
        <i x="187" s="1" nd="1"/>
        <i x="506" s="1" nd="1"/>
        <i x="200" s="1" nd="1"/>
        <i x="521" s="1" nd="1"/>
        <i x="214" s="1" nd="1"/>
        <i x="535" s="1" nd="1"/>
        <i x="228" s="1" nd="1"/>
        <i x="548" s="1" nd="1"/>
        <i x="241" s="1" nd="1"/>
        <i x="561" s="1" nd="1"/>
        <i x="254" s="1" nd="1"/>
        <i x="576" s="1" nd="1"/>
        <i x="267" s="1" nd="1"/>
        <i x="589" s="1" nd="1"/>
        <i x="280" s="1" nd="1"/>
        <i x="600" s="1" nd="1"/>
        <i x="291" s="1" nd="1"/>
        <i x="611" s="1" nd="1"/>
        <i x="302" s="1" nd="1"/>
        <i x="622" s="1" nd="1"/>
        <i x="457" s="1" nd="1"/>
        <i x="153" s="1" nd="1"/>
        <i x="471" s="1" nd="1"/>
        <i x="165" s="1" nd="1"/>
        <i x="482" s="1" nd="1"/>
        <i x="176" s="1" nd="1"/>
        <i x="495" s="1" nd="1"/>
        <i x="189" s="1" nd="1"/>
        <i x="508" s="1" nd="1"/>
        <i x="202" s="1" nd="1"/>
        <i x="523" s="1" nd="1"/>
        <i x="216" s="1" nd="1"/>
        <i x="537" s="1" nd="1"/>
        <i x="230" s="1" nd="1"/>
        <i x="550" s="1" nd="1"/>
        <i x="243" s="1" nd="1"/>
        <i x="563" s="1" nd="1"/>
        <i x="256" s="1" nd="1"/>
        <i x="578" s="1" nd="1"/>
        <i x="269" s="1" nd="1"/>
        <i x="591" s="1" nd="1"/>
        <i x="282" s="1" nd="1"/>
        <i x="602" s="1" nd="1"/>
        <i x="293" s="1" nd="1"/>
        <i x="613" s="1" nd="1"/>
        <i x="304" s="1" nd="1"/>
        <i x="624" s="1" nd="1"/>
        <i x="313" s="1" nd="1"/>
        <i x="633" s="1" nd="1"/>
        <i x="322" s="1" nd="1"/>
        <i x="642" s="1" nd="1"/>
        <i x="484" s="1" nd="1"/>
        <i x="178" s="1" nd="1"/>
        <i x="497" s="1" nd="1"/>
        <i x="191" s="1" nd="1"/>
        <i x="510" s="1" nd="1"/>
        <i x="204" s="1" nd="1"/>
        <i x="525" s="1" nd="1"/>
        <i x="218" s="1" nd="1"/>
        <i x="539" s="1" nd="1"/>
        <i x="232" s="1" nd="1"/>
        <i x="552" s="1" nd="1"/>
        <i x="245" s="1" nd="1"/>
        <i x="565" s="1" nd="1"/>
        <i x="258" s="1" nd="1"/>
        <i x="580" s="1" nd="1"/>
        <i x="271" s="1" nd="1"/>
        <i x="593" s="1" nd="1"/>
        <i x="284" s="1" nd="1"/>
        <i x="604" s="1" nd="1"/>
        <i x="295" s="1" nd="1"/>
        <i x="615" s="1" nd="1"/>
        <i x="306" s="1" nd="1"/>
        <i x="626" s="1" nd="1"/>
        <i x="315" s="1" nd="1"/>
        <i x="635" s="1" nd="1"/>
        <i x="324" s="1" nd="1"/>
        <i x="644" s="1" nd="1"/>
        <i x="331" s="1" nd="1"/>
        <i x="29" s="1" nd="1"/>
        <i x="337" s="1" nd="1"/>
        <i x="512" s="1" nd="1"/>
        <i x="206" s="1" nd="1"/>
        <i x="527" s="1" nd="1"/>
        <i x="220" s="1" nd="1"/>
        <i x="541" s="1" nd="1"/>
        <i x="234" s="1" nd="1"/>
        <i x="554" s="1" nd="1"/>
        <i x="247" s="1" nd="1"/>
        <i x="567" s="1" nd="1"/>
        <i x="260" s="1" nd="1"/>
        <i x="582" s="1" nd="1"/>
        <i x="273" s="1" nd="1"/>
        <i x="595" s="1" nd="1"/>
        <i x="286" s="1" nd="1"/>
        <i x="606" s="1" nd="1"/>
        <i x="297" s="1" nd="1"/>
        <i x="617" s="1" nd="1"/>
        <i x="308" s="1" nd="1"/>
        <i x="628" s="1" nd="1"/>
        <i x="317" s="1" nd="1"/>
        <i x="637" s="1" nd="1"/>
        <i x="326" s="1" nd="1"/>
        <i x="646" s="1" nd="1"/>
        <i x="333" s="1" nd="1"/>
        <i x="31" s="1" nd="1"/>
        <i x="339" s="1" nd="1"/>
        <i x="35" s="1" nd="1"/>
        <i x="343" s="1" nd="1"/>
        <i x="39" s="1" nd="1"/>
        <i x="349" s="1" nd="1"/>
        <i x="45" s="1" nd="1"/>
        <i x="570" s="1" nd="1"/>
        <i x="263" s="1" nd="1"/>
        <i x="585" s="1" nd="1"/>
        <i x="276" s="1" nd="1"/>
        <i x="598" s="1" nd="1"/>
        <i x="289" s="1" nd="1"/>
        <i x="609" s="1" nd="1"/>
        <i x="300" s="1" nd="1"/>
        <i x="620" s="1" nd="1"/>
        <i x="311" s="1" nd="1"/>
        <i x="631" s="1" nd="1"/>
        <i x="320" s="1" nd="1"/>
        <i x="640" s="1" nd="1"/>
        <i x="329" s="1" nd="1"/>
        <i x="649" s="1" nd="1"/>
        <i x="336" s="1" nd="1"/>
        <i x="34" s="1" nd="1"/>
        <i x="342" s="1" nd="1"/>
        <i x="38" s="1" nd="1"/>
        <i x="346" s="1" nd="1"/>
        <i x="42" s="1" nd="1"/>
        <i x="352" s="1" nd="1"/>
        <i x="48" s="1" nd="1"/>
        <i x="356" s="1" nd="1"/>
        <i x="362" s="1" nd="1"/>
        <i x="55" s="1" nd="1"/>
        <i x="366" s="1" nd="1"/>
        <i x="59" s="1" nd="1"/>
        <i x="371" s="1" nd="1"/>
        <i x="64" s="1" nd="1"/>
        <i x="347" s="1" nd="1"/>
        <i x="43" s="1" nd="1"/>
        <i x="353" s="1" nd="1"/>
        <i x="49" s="1" nd="1"/>
        <i x="357" s="1" nd="1"/>
        <i x="52" s="1" nd="1"/>
        <i x="363" s="1" nd="1"/>
        <i x="56" s="1" nd="1"/>
        <i x="367" s="1" nd="1"/>
        <i x="60" s="1" nd="1"/>
        <i x="372" s="1" nd="1"/>
        <i x="65" s="1" nd="1"/>
        <i x="376" s="1" nd="1"/>
        <i x="69" s="1" nd="1"/>
        <i x="381" s="1" nd="1"/>
        <i x="74" s="1" nd="1"/>
        <i x="386" s="1" nd="1"/>
        <i x="79" s="1" nd="1"/>
        <i x="393" s="1" nd="1"/>
        <i x="87" s="1" nd="1"/>
        <i x="401" s="1" nd="1"/>
        <i x="95" s="1" nd="1"/>
        <i x="411" s="1" nd="1"/>
        <i x="105" s="1" nd="1"/>
        <i x="421" s="1" nd="1"/>
        <i x="116" s="1" nd="1"/>
        <i x="433" s="1" nd="1"/>
        <i x="128" s="1" nd="1"/>
        <i x="445" s="1" nd="1"/>
        <i x="141" s="1" nd="1"/>
        <i x="459" s="1" nd="1"/>
        <i x="360" s="1" nd="1"/>
        <i x="54" s="1" nd="1"/>
        <i x="365" s="1" nd="1"/>
        <i x="58" s="1" nd="1"/>
        <i x="369" s="1" nd="1"/>
        <i x="62" s="1" nd="1"/>
        <i x="374" s="1" nd="1"/>
        <i x="67" s="1" nd="1"/>
        <i x="378" s="1" nd="1"/>
        <i x="71" s="1" nd="1"/>
        <i x="383" s="1" nd="1"/>
        <i x="76" s="1" nd="1"/>
        <i x="388" s="1" nd="1"/>
        <i x="81" s="1" nd="1"/>
        <i x="395" s="1" nd="1"/>
        <i x="89" s="1" nd="1"/>
        <i x="403" s="1" nd="1"/>
        <i x="97" s="1" nd="1"/>
        <i x="413" s="1" nd="1"/>
        <i x="108" s="1" nd="1"/>
        <i x="423" s="1" nd="1"/>
        <i x="118" s="1" nd="1"/>
        <i x="435" s="1" nd="1"/>
        <i x="130" s="1" nd="1"/>
        <i x="447" s="1" nd="1"/>
        <i x="143" s="1" nd="1"/>
        <i x="461" s="1" nd="1"/>
        <i x="155" s="1" nd="1"/>
        <i x="370" s="1" nd="1"/>
        <i x="63" s="1" nd="1"/>
        <i x="375" s="1" nd="1"/>
        <i x="68" s="1" nd="1"/>
        <i x="379" s="1" nd="1"/>
        <i x="72" s="1" nd="1"/>
        <i x="384" s="1" nd="1"/>
        <i x="77" s="1" nd="1"/>
        <i x="389" s="1" nd="1"/>
        <i x="82" s="1" nd="1"/>
        <i x="396" s="1" nd="1"/>
        <i x="90" s="1" nd="1"/>
        <i x="404" s="1" nd="1"/>
        <i x="98" s="1" nd="1"/>
        <i x="414" s="1" nd="1"/>
        <i x="109" s="1" nd="1"/>
        <i x="424" s="1" nd="1"/>
        <i x="119" s="1" nd="1"/>
        <i x="436" s="1" nd="1"/>
        <i x="132" s="1" nd="1"/>
        <i x="448" s="1" nd="1"/>
        <i x="144" s="1" nd="1"/>
        <i x="462" s="1" nd="1"/>
        <i x="156" s="1" nd="1"/>
        <i x="473" s="1" nd="1"/>
        <i x="167" s="1" nd="1"/>
        <i x="486" s="1" nd="1"/>
        <i x="180" s="1" nd="1"/>
        <i x="499" s="1" nd="1"/>
        <i x="193" s="1" nd="1"/>
        <i x="514" s="1" nd="1"/>
        <i x="380" s="1" nd="1"/>
        <i x="73" s="1" nd="1"/>
        <i x="385" s="1" nd="1"/>
        <i x="78" s="1" nd="1"/>
        <i x="390" s="1" nd="1"/>
        <i x="84" s="1" nd="1"/>
        <i x="398" s="1" nd="1"/>
        <i x="92" s="1" nd="1"/>
        <i x="406" s="1" nd="1"/>
        <i x="100" s="1" nd="1"/>
        <i x="416" s="1" nd="1"/>
        <i x="111" s="1" nd="1"/>
        <i x="426" s="1" nd="1"/>
        <i x="121" s="1" nd="1"/>
        <i x="438" s="1" nd="1"/>
        <i x="134" s="1" nd="1"/>
        <i x="450" s="1" nd="1"/>
        <i x="146" s="1" nd="1"/>
        <i x="464" s="1" nd="1"/>
        <i x="158" s="1" nd="1"/>
        <i x="475" s="1" nd="1"/>
        <i x="169" s="1" nd="1"/>
        <i x="488" s="1" nd="1"/>
        <i x="182" s="1" nd="1"/>
        <i x="501" s="1" nd="1"/>
        <i x="195" s="1" nd="1"/>
        <i x="516" s="1" nd="1"/>
        <i x="209" s="1" nd="1"/>
        <i x="530" s="1" nd="1"/>
        <i x="223" s="1" nd="1"/>
        <i x="392" s="1" nd="1"/>
        <i x="86" s="1" nd="1"/>
        <i x="400" s="1" nd="1"/>
        <i x="94" s="1" nd="1"/>
        <i x="408" s="1" nd="1"/>
        <i x="102" s="1" nd="1"/>
        <i x="418" s="1" nd="1"/>
        <i x="113" s="1" nd="1"/>
        <i x="428" s="1" nd="1"/>
        <i x="123" s="1" nd="1"/>
        <i x="440" s="1" nd="1"/>
        <i x="136" s="1" nd="1"/>
        <i x="452" s="1" nd="1"/>
        <i x="148" s="1" nd="1"/>
        <i x="466" s="1" nd="1"/>
        <i x="160" s="1" nd="1"/>
        <i x="477" s="1" nd="1"/>
        <i x="171" s="1" nd="1"/>
        <i x="490" s="1" nd="1"/>
        <i x="184" s="1" nd="1"/>
        <i x="503" s="1" nd="1"/>
        <i x="197" s="1" nd="1"/>
        <i x="518" s="1" nd="1"/>
        <i x="211" s="1" nd="1"/>
        <i x="532" s="1" nd="1"/>
        <i x="225" s="1" nd="1"/>
        <i x="545" s="1" nd="1"/>
        <i x="238" s="1" nd="1"/>
        <i x="558" s="1" nd="1"/>
        <i x="251" s="1" nd="1"/>
        <i x="573" s="1" nd="1"/>
        <i x="410" s="1" nd="1"/>
        <i x="104" s="1" nd="1"/>
        <i x="420" s="1" nd="1"/>
        <i x="115" s="1" nd="1"/>
        <i x="430" s="1" nd="1"/>
        <i x="125" s="1" nd="1"/>
        <i x="442" s="1" nd="1"/>
        <i x="138" s="1" nd="1"/>
        <i x="454" s="1" nd="1"/>
        <i x="150" s="1" nd="1"/>
        <i x="468" s="1" nd="1"/>
        <i x="162" s="1" nd="1"/>
        <i x="479" s="1" nd="1"/>
        <i x="173" s="1" nd="1"/>
        <i x="492" s="1" nd="1"/>
        <i x="186" s="1" nd="1"/>
        <i x="505" s="1" nd="1"/>
        <i x="199" s="1" nd="1"/>
        <i x="520" s="1" nd="1"/>
        <i x="213" s="1" nd="1"/>
        <i x="534" s="1" nd="1"/>
        <i x="227" s="1" nd="1"/>
        <i x="547" s="1" nd="1"/>
        <i x="240" s="1" nd="1"/>
        <i x="560" s="1" nd="1"/>
        <i x="253" s="1" nd="1"/>
        <i x="575" s="1" nd="1"/>
        <i x="266" s="1" nd="1"/>
        <i x="588" s="1" nd="1"/>
        <i x="279" s="1" nd="1"/>
        <i x="432" s="1" nd="1"/>
        <i x="127" s="1" nd="1"/>
        <i x="444" s="1" nd="1"/>
        <i x="140" s="1" nd="1"/>
        <i x="456" s="1" nd="1"/>
        <i x="152" s="1" nd="1"/>
        <i x="470" s="1" nd="1"/>
        <i x="164" s="1" nd="1"/>
        <i x="481" s="1" nd="1"/>
        <i x="175" s="1" nd="1"/>
        <i x="494" s="1" nd="1"/>
        <i x="188" s="1" nd="1"/>
        <i x="507" s="1" nd="1"/>
        <i x="201" s="1" nd="1"/>
        <i x="522" s="1" nd="1"/>
        <i x="215" s="1" nd="1"/>
        <i x="536" s="1" nd="1"/>
        <i x="229" s="1" nd="1"/>
        <i x="549" s="1" nd="1"/>
        <i x="242" s="1" nd="1"/>
        <i x="562" s="1" nd="1"/>
        <i x="255" s="1" nd="1"/>
        <i x="577" s="1" nd="1"/>
        <i x="268" s="1" nd="1"/>
        <i x="590" s="1" nd="1"/>
        <i x="281" s="1" nd="1"/>
        <i x="601" s="1" nd="1"/>
        <i x="292" s="1" nd="1"/>
        <i x="612" s="1" nd="1"/>
        <i x="303" s="1" nd="1"/>
        <i x="623" s="1" nd="1"/>
        <i x="458" s="1" nd="1"/>
        <i x="154" s="1" nd="1"/>
        <i x="472" s="1" nd="1"/>
        <i x="166" s="1" nd="1"/>
        <i x="483" s="1" nd="1"/>
        <i x="177" s="1" nd="1"/>
        <i x="496" s="1" nd="1"/>
        <i x="190" s="1" nd="1"/>
        <i x="509" s="1" nd="1"/>
        <i x="203" s="1" nd="1"/>
        <i x="524" s="1" nd="1"/>
        <i x="217" s="1" nd="1"/>
        <i x="538" s="1" nd="1"/>
        <i x="231" s="1" nd="1"/>
        <i x="551" s="1" nd="1"/>
        <i x="244" s="1" nd="1"/>
        <i x="564" s="1" nd="1"/>
        <i x="257" s="1" nd="1"/>
        <i x="579" s="1" nd="1"/>
        <i x="270" s="1" nd="1"/>
        <i x="592" s="1" nd="1"/>
        <i x="283" s="1" nd="1"/>
        <i x="603" s="1" nd="1"/>
        <i x="294" s="1" nd="1"/>
        <i x="614" s="1" nd="1"/>
        <i x="305" s="1" nd="1"/>
        <i x="625" s="1" nd="1"/>
        <i x="314" s="1" nd="1"/>
        <i x="634" s="1" nd="1"/>
        <i x="323" s="1" nd="1"/>
        <i x="643" s="1" nd="1"/>
        <i x="485" s="1" nd="1"/>
        <i x="179" s="1" nd="1"/>
        <i x="498" s="1" nd="1"/>
        <i x="192" s="1" nd="1"/>
        <i x="511" s="1" nd="1"/>
        <i x="205" s="1" nd="1"/>
        <i x="526" s="1" nd="1"/>
        <i x="219" s="1" nd="1"/>
        <i x="540" s="1" nd="1"/>
        <i x="233" s="1" nd="1"/>
        <i x="553" s="1" nd="1"/>
        <i x="246" s="1" nd="1"/>
        <i x="566" s="1" nd="1"/>
        <i x="259" s="1" nd="1"/>
        <i x="581" s="1" nd="1"/>
        <i x="272" s="1" nd="1"/>
        <i x="594" s="1" nd="1"/>
        <i x="285" s="1" nd="1"/>
        <i x="605" s="1" nd="1"/>
        <i x="296" s="1" nd="1"/>
        <i x="616" s="1" nd="1"/>
        <i x="307" s="1" nd="1"/>
        <i x="627" s="1" nd="1"/>
        <i x="316" s="1" nd="1"/>
        <i x="636" s="1" nd="1"/>
        <i x="325" s="1" nd="1"/>
        <i x="645" s="1" nd="1"/>
        <i x="332" s="1" nd="1"/>
        <i x="30" s="1" nd="1"/>
        <i x="338" s="1" nd="1"/>
        <i x="513" s="1" nd="1"/>
        <i x="207" s="1" nd="1"/>
        <i x="528" s="1" nd="1"/>
        <i x="221" s="1" nd="1"/>
        <i x="542" s="1" nd="1"/>
        <i x="235" s="1" nd="1"/>
        <i x="555" s="1" nd="1"/>
        <i x="248" s="1" nd="1"/>
        <i x="568" s="1" nd="1"/>
        <i x="261" s="1" nd="1"/>
        <i x="583" s="1" nd="1"/>
        <i x="274" s="1" nd="1"/>
        <i x="596" s="1" nd="1"/>
        <i x="287" s="1" nd="1"/>
        <i x="607" s="1" nd="1"/>
        <i x="298" s="1" nd="1"/>
        <i x="618" s="1" nd="1"/>
        <i x="309" s="1" nd="1"/>
        <i x="629" s="1" nd="1"/>
        <i x="318" s="1" nd="1"/>
        <i x="638" s="1" nd="1"/>
        <i x="327" s="1" nd="1"/>
        <i x="647" s="1" nd="1"/>
        <i x="334" s="1" nd="1"/>
        <i x="32" s="1" nd="1"/>
        <i x="340" s="1" nd="1"/>
        <i x="36" s="1" nd="1"/>
        <i x="344" s="1" nd="1"/>
        <i x="40" s="1" nd="1"/>
        <i x="350" s="1" nd="1"/>
        <i x="46" s="1" nd="1"/>
        <i x="543" s="1" nd="1"/>
        <i x="236" s="1" nd="1"/>
        <i x="556" s="1" nd="1"/>
        <i x="249" s="1" nd="1"/>
        <i x="569" s="1" nd="1"/>
        <i x="262" s="1" nd="1"/>
        <i x="584" s="1" nd="1"/>
        <i x="275" s="1" nd="1"/>
        <i x="597" s="1" nd="1"/>
        <i x="288" s="1" nd="1"/>
        <i x="608" s="1" nd="1"/>
        <i x="299" s="1" nd="1"/>
        <i x="619" s="1" nd="1"/>
        <i x="310" s="1" nd="1"/>
        <i x="630" s="1" nd="1"/>
        <i x="319" s="1" nd="1"/>
        <i x="639" s="1" nd="1"/>
        <i x="328" s="1" nd="1"/>
        <i x="648" s="1" nd="1"/>
        <i x="335" s="1" nd="1"/>
        <i x="33" s="1" nd="1"/>
        <i x="341" s="1" nd="1"/>
        <i x="37" s="1" nd="1"/>
        <i x="345" s="1" nd="1"/>
        <i x="41" s="1" nd="1"/>
        <i x="351" s="1" nd="1"/>
        <i x="47" s="1" nd="1"/>
        <i x="355" s="1" nd="1"/>
        <i x="51" s="1" nd="1"/>
        <i x="361" s="1" nd="1"/>
        <i x="571" s="1" nd="1"/>
        <i x="264" s="1" nd="1"/>
        <i x="586" s="1" nd="1"/>
        <i x="277" s="1" nd="1"/>
        <i x="599" s="1" nd="1"/>
        <i x="290" s="1" nd="1"/>
        <i x="610" s="1" nd="1"/>
        <i x="301" s="1" nd="1"/>
        <i x="621" s="1" nd="1"/>
        <i x="312" s="1" nd="1"/>
        <i x="632" s="1" nd="1"/>
        <i x="321" s="1" nd="1"/>
        <i x="641" s="1" nd="1"/>
        <i x="330" s="1" nd="1"/>
        <i x="650" s="1" nd="1"/>
        <i x="348" s="1" nd="1"/>
        <i x="44" s="1" nd="1"/>
        <i x="354" s="1" nd="1"/>
        <i x="50" s="1" nd="1"/>
        <i x="359" s="1" nd="1"/>
        <i x="53" s="1" nd="1"/>
        <i x="364" s="1" nd="1"/>
        <i x="57" s="1" nd="1"/>
        <i x="368" s="1" nd="1"/>
        <i x="61" s="1" nd="1"/>
        <i x="373" s="1" nd="1"/>
        <i x="66" s="1" nd="1"/>
        <i x="377" s="1" nd="1"/>
        <i x="70" s="1" nd="1"/>
        <i x="382" s="1" nd="1"/>
        <i x="75" s="1" nd="1"/>
        <i x="387" s="1" nd="1"/>
        <i x="80" s="1" nd="1"/>
        <i x="394" s="1" nd="1"/>
        <i x="88" s="1" nd="1"/>
        <i x="402" s="1" nd="1"/>
        <i x="96" s="1" nd="1"/>
        <i x="412" s="1" nd="1"/>
        <i x="107" s="1" nd="1"/>
        <i x="422" s="1" nd="1"/>
        <i x="117" s="1" nd="1"/>
        <i x="434" s="1" nd="1"/>
        <i x="129" s="1" nd="1"/>
        <i x="446" s="1" nd="1"/>
        <i x="142" s="1" nd="1"/>
        <i x="460" s="1" nd="1"/>
        <i x="28" s="1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7">
        <i x="0" s="1"/>
        <i x="3" s="1"/>
        <i x="1" s="1"/>
        <i x="2" s="1"/>
        <i x="6" s="1" nd="1"/>
        <i x="5" s="1" nd="1"/>
        <i x="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atos" cache="SegmentaciónDeDatos_Fecha" caption="Datos" startItem="8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AL45"/>
  <sheetViews>
    <sheetView topLeftCell="A7" zoomScaleNormal="100" workbookViewId="0">
      <selection activeCell="F7" sqref="F7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23.28515625" style="4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8.28515625" style="4" bestFit="1" customWidth="1"/>
    <col min="18" max="18" width="12.85546875" style="4" bestFit="1" customWidth="1"/>
    <col min="19" max="19" width="18.28515625" style="4" bestFit="1" customWidth="1"/>
    <col min="20" max="20" width="16.28515625" style="4" bestFit="1" customWidth="1"/>
    <col min="21" max="21" width="11.7109375" style="4" bestFit="1" customWidth="1"/>
    <col min="22" max="22" width="14.5703125" style="4" bestFit="1" customWidth="1"/>
    <col min="23" max="23" width="18.28515625" style="4" bestFit="1" customWidth="1"/>
    <col min="24" max="24" width="11.5703125" style="4" bestFit="1" customWidth="1"/>
    <col min="25" max="25" width="17.28515625" style="4" bestFit="1" customWidth="1"/>
    <col min="26" max="26" width="11.5703125" style="4" bestFit="1" customWidth="1"/>
    <col min="27" max="27" width="11.42578125" style="4"/>
    <col min="28" max="28" width="11.5703125" style="4" bestFit="1" customWidth="1"/>
    <col min="29" max="29" width="12.5703125" style="4" bestFit="1" customWidth="1"/>
    <col min="30" max="30" width="11.42578125" style="4"/>
    <col min="31" max="31" width="11.5703125" style="4" bestFit="1" customWidth="1"/>
    <col min="32" max="34" width="11.42578125" style="4"/>
    <col min="35" max="35" width="11.5703125" style="4" bestFit="1" customWidth="1"/>
    <col min="36" max="36" width="11.42578125" style="4"/>
    <col min="37" max="38" width="11.5703125" style="4" bestFit="1" customWidth="1"/>
    <col min="39" max="16384" width="11.42578125" style="4"/>
  </cols>
  <sheetData>
    <row r="3" spans="1:38" ht="21" x14ac:dyDescent="0.35">
      <c r="A3" s="109" t="s">
        <v>885</v>
      </c>
    </row>
    <row r="4" spans="1:38" x14ac:dyDescent="0.25">
      <c r="B4" s="97"/>
      <c r="C4" s="97"/>
      <c r="D4" s="97"/>
      <c r="E4" s="97"/>
      <c r="F4" s="97"/>
      <c r="G4" s="97"/>
      <c r="H4" s="97"/>
      <c r="I4" s="97"/>
    </row>
    <row r="5" spans="1:38" s="5" customFormat="1" x14ac:dyDescent="0.25">
      <c r="A5" s="127"/>
      <c r="Q5" s="5">
        <v>1044510.6667310003</v>
      </c>
      <c r="R5" s="5">
        <v>0</v>
      </c>
      <c r="S5" s="5">
        <v>808496.03451400017</v>
      </c>
      <c r="T5" s="5">
        <v>3795.0414249999985</v>
      </c>
      <c r="V5" s="5">
        <v>607.20682399999987</v>
      </c>
      <c r="W5" s="5">
        <v>199363.62117000011</v>
      </c>
      <c r="Y5" s="5">
        <v>31898.181797999969</v>
      </c>
      <c r="Z5" s="5">
        <v>0</v>
      </c>
      <c r="AB5" s="5">
        <v>0</v>
      </c>
      <c r="AC5" s="5">
        <v>324.61099999999999</v>
      </c>
      <c r="AE5" s="5">
        <v>25.970000000000006</v>
      </c>
      <c r="AI5" s="5">
        <v>0</v>
      </c>
      <c r="AK5" s="5">
        <v>0</v>
      </c>
      <c r="AL5" s="5">
        <v>27.95</v>
      </c>
    </row>
    <row r="6" spans="1:38" s="5" customFormat="1" x14ac:dyDescent="0.25">
      <c r="A6" s="127"/>
      <c r="B6" s="99"/>
      <c r="C6" s="99"/>
      <c r="D6" s="99"/>
      <c r="E6" s="99"/>
      <c r="F6" s="99"/>
      <c r="Q6" s="5">
        <v>948224.66571839922</v>
      </c>
      <c r="R6" s="5">
        <v>0</v>
      </c>
      <c r="S6" s="5">
        <v>731645.4295499993</v>
      </c>
      <c r="T6" s="5">
        <v>3020.1927699999978</v>
      </c>
      <c r="V6" s="5">
        <v>483.23078719999978</v>
      </c>
      <c r="W6" s="5">
        <v>183664.52818000002</v>
      </c>
      <c r="Y6" s="5">
        <v>29386.322431200002</v>
      </c>
      <c r="Z6" s="5">
        <v>0</v>
      </c>
      <c r="AB6" s="5">
        <v>0</v>
      </c>
      <c r="AC6" s="5">
        <v>23.113999999999997</v>
      </c>
      <c r="AE6" s="5">
        <v>1.8480000000000001</v>
      </c>
      <c r="AI6" s="5">
        <v>0</v>
      </c>
      <c r="AK6" s="5">
        <v>0</v>
      </c>
      <c r="AL6" s="5">
        <v>0</v>
      </c>
    </row>
    <row r="7" spans="1:38" x14ac:dyDescent="0.25">
      <c r="F7" s="5"/>
      <c r="G7" s="5"/>
      <c r="H7" s="5"/>
    </row>
    <row r="9" spans="1:38" s="12" customFormat="1" ht="30" x14ac:dyDescent="0.25">
      <c r="A9" s="108" t="s">
        <v>318</v>
      </c>
      <c r="B9" s="132" t="s">
        <v>306</v>
      </c>
      <c r="C9" s="133"/>
      <c r="D9" s="108" t="s">
        <v>722</v>
      </c>
      <c r="E9" s="108" t="s">
        <v>723</v>
      </c>
      <c r="F9" s="108" t="s">
        <v>291</v>
      </c>
      <c r="G9" s="108" t="s">
        <v>289</v>
      </c>
      <c r="H9" s="108" t="s">
        <v>288</v>
      </c>
      <c r="I9" s="113" t="s">
        <v>286</v>
      </c>
      <c r="J9" s="108" t="s">
        <v>285</v>
      </c>
      <c r="K9" s="113" t="s">
        <v>283</v>
      </c>
      <c r="L9" s="108" t="s">
        <v>282</v>
      </c>
      <c r="M9" s="113" t="s">
        <v>280</v>
      </c>
    </row>
    <row r="10" spans="1:38" x14ac:dyDescent="0.25">
      <c r="A10" s="107">
        <v>2.1</v>
      </c>
      <c r="B10" s="105">
        <v>44593</v>
      </c>
      <c r="C10" s="126">
        <f>+B10+14</f>
        <v>44607</v>
      </c>
      <c r="D10" s="104">
        <v>0.3</v>
      </c>
      <c r="E10" s="93">
        <v>0</v>
      </c>
      <c r="F10" s="112">
        <f>+Q5</f>
        <v>1044510.6667310003</v>
      </c>
      <c r="G10" s="102">
        <f>+S5</f>
        <v>808496.03451400017</v>
      </c>
      <c r="H10" s="102">
        <f>+T5</f>
        <v>3795.0414249999985</v>
      </c>
      <c r="I10" s="102">
        <f>+V5</f>
        <v>607.20682399999987</v>
      </c>
      <c r="J10" s="102">
        <f>+W5</f>
        <v>199363.62117000011</v>
      </c>
      <c r="K10" s="102">
        <f>+Y5</f>
        <v>31898.181797999969</v>
      </c>
      <c r="L10" s="102">
        <f>+AC5</f>
        <v>324.61099999999999</v>
      </c>
      <c r="M10" s="102">
        <f>+AE5</f>
        <v>25.970000000000006</v>
      </c>
      <c r="N10" s="5"/>
      <c r="O10" s="5"/>
      <c r="P10" s="5"/>
    </row>
    <row r="11" spans="1:38" x14ac:dyDescent="0.25">
      <c r="A11" s="106">
        <v>2.2000000000000002</v>
      </c>
      <c r="B11" s="105">
        <f>+C10+1</f>
        <v>44608</v>
      </c>
      <c r="C11" s="126">
        <f>+B11+12</f>
        <v>44620</v>
      </c>
      <c r="D11" s="104">
        <v>0.3</v>
      </c>
      <c r="E11" s="93">
        <v>0</v>
      </c>
      <c r="F11" s="112">
        <f>+Q6</f>
        <v>948224.66571839922</v>
      </c>
      <c r="G11" s="102">
        <f>+S6</f>
        <v>731645.4295499993</v>
      </c>
      <c r="H11" s="102">
        <f>+T6</f>
        <v>3020.1927699999978</v>
      </c>
      <c r="I11" s="102">
        <f>+V6</f>
        <v>483.23078719999978</v>
      </c>
      <c r="J11" s="102">
        <f>+W6</f>
        <v>183664.52818000002</v>
      </c>
      <c r="K11" s="102">
        <f>+Y6</f>
        <v>29386.322431200002</v>
      </c>
      <c r="L11" s="102">
        <f>+AC6</f>
        <v>23.113999999999997</v>
      </c>
      <c r="M11" s="102">
        <f>+AE6</f>
        <v>1.8480000000000001</v>
      </c>
    </row>
    <row r="12" spans="1:38" s="52" customFormat="1" x14ac:dyDescent="0.25">
      <c r="D12" s="111"/>
      <c r="F12" s="110">
        <f t="shared" ref="F12:M12" si="0">SUM(F10:F11)</f>
        <v>1992735.3324493994</v>
      </c>
      <c r="G12" s="110">
        <f t="shared" si="0"/>
        <v>1540141.4640639995</v>
      </c>
      <c r="H12" s="110">
        <f t="shared" si="0"/>
        <v>6815.2341949999964</v>
      </c>
      <c r="I12" s="110">
        <f t="shared" si="0"/>
        <v>1090.4376111999995</v>
      </c>
      <c r="J12" s="110">
        <f t="shared" si="0"/>
        <v>383028.14935000014</v>
      </c>
      <c r="K12" s="110">
        <f t="shared" si="0"/>
        <v>61284.504229199971</v>
      </c>
      <c r="L12" s="110">
        <f t="shared" si="0"/>
        <v>347.72499999999997</v>
      </c>
      <c r="M12" s="110">
        <f t="shared" si="0"/>
        <v>27.818000000000005</v>
      </c>
    </row>
    <row r="13" spans="1:38" x14ac:dyDescent="0.25">
      <c r="D13" s="101"/>
      <c r="I13" s="5"/>
    </row>
    <row r="14" spans="1:38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38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38" s="5" customFormat="1" x14ac:dyDescent="0.25">
      <c r="E16" s="49" t="s">
        <v>330</v>
      </c>
      <c r="F16" s="40">
        <f>+F12</f>
        <v>1992735.3324493994</v>
      </c>
      <c r="H16" s="40">
        <f>+I12+K12+M12</f>
        <v>62402.759840399973</v>
      </c>
      <c r="I16" s="97" t="s">
        <v>875</v>
      </c>
    </row>
    <row r="17" spans="1:27" x14ac:dyDescent="0.25">
      <c r="A17" s="5"/>
      <c r="B17" s="57"/>
      <c r="C17" s="99"/>
      <c r="D17" s="57"/>
      <c r="J17" s="97"/>
      <c r="K17" s="56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09" t="s">
        <v>724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08" t="s">
        <v>318</v>
      </c>
      <c r="B26" s="132" t="s">
        <v>306</v>
      </c>
      <c r="C26" s="133"/>
      <c r="D26" s="108" t="s">
        <v>722</v>
      </c>
      <c r="E26" s="108" t="s">
        <v>721</v>
      </c>
      <c r="F26" s="108" t="s">
        <v>720</v>
      </c>
      <c r="G26" s="108" t="s">
        <v>291</v>
      </c>
      <c r="H26" s="108" t="s">
        <v>289</v>
      </c>
      <c r="I26" s="108" t="s">
        <v>288</v>
      </c>
      <c r="J26" s="108" t="s">
        <v>282</v>
      </c>
    </row>
    <row r="27" spans="1:27" x14ac:dyDescent="0.25">
      <c r="A27" s="107">
        <f t="shared" ref="A27:C28" si="1">+A10</f>
        <v>2.1</v>
      </c>
      <c r="B27" s="105">
        <f t="shared" si="1"/>
        <v>44593</v>
      </c>
      <c r="C27" s="105">
        <f t="shared" si="1"/>
        <v>44607</v>
      </c>
      <c r="D27" s="104">
        <v>0</v>
      </c>
      <c r="E27" s="93">
        <f>+'[1]1.1'!$J$916</f>
        <v>1044125.6833350009</v>
      </c>
      <c r="F27" s="93">
        <f>+E27-G27</f>
        <v>32146.375226000557</v>
      </c>
      <c r="G27" s="103">
        <f>SUM(H27:J27)</f>
        <v>1011979.3081090003</v>
      </c>
      <c r="H27" s="102">
        <f>+G10</f>
        <v>808496.03451400017</v>
      </c>
      <c r="I27" s="102">
        <f>+H10+J10</f>
        <v>203158.66259500012</v>
      </c>
      <c r="J27" s="102">
        <f>+L10</f>
        <v>324.61099999999999</v>
      </c>
      <c r="K27" s="5"/>
      <c r="L27" s="5"/>
    </row>
    <row r="28" spans="1:27" x14ac:dyDescent="0.25">
      <c r="A28" s="106">
        <f t="shared" si="1"/>
        <v>2.2000000000000002</v>
      </c>
      <c r="B28" s="105">
        <f t="shared" si="1"/>
        <v>44608</v>
      </c>
      <c r="C28" s="105">
        <f t="shared" si="1"/>
        <v>44620</v>
      </c>
      <c r="D28" s="104">
        <v>0</v>
      </c>
      <c r="E28" s="93">
        <v>1532293.37</v>
      </c>
      <c r="F28" s="93">
        <f>+E28-G28</f>
        <v>613940.10550000088</v>
      </c>
      <c r="G28" s="103">
        <f>SUM(H28:J28)</f>
        <v>918353.26449999923</v>
      </c>
      <c r="H28" s="102">
        <f>+G11</f>
        <v>731645.4295499993</v>
      </c>
      <c r="I28" s="102">
        <f>+H11+J11</f>
        <v>186684.72095000002</v>
      </c>
      <c r="J28" s="102">
        <f>+L11</f>
        <v>23.113999999999997</v>
      </c>
    </row>
    <row r="29" spans="1:27" x14ac:dyDescent="0.25">
      <c r="D29" s="101"/>
    </row>
    <row r="30" spans="1:27" x14ac:dyDescent="0.25">
      <c r="D30" s="101"/>
      <c r="F30" s="5"/>
      <c r="G30" s="5"/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0" t="s">
        <v>719</v>
      </c>
      <c r="G32" s="40">
        <f>SUM(G27:G31)</f>
        <v>1930332.5726089994</v>
      </c>
    </row>
    <row r="33" spans="1:11" x14ac:dyDescent="0.25">
      <c r="A33" s="5"/>
      <c r="B33" s="57"/>
      <c r="C33" s="99"/>
      <c r="D33" s="57"/>
      <c r="F33" s="49"/>
      <c r="G33" s="98"/>
      <c r="H33" s="57"/>
      <c r="I33" s="97"/>
      <c r="J33" s="97"/>
      <c r="K33" s="56"/>
    </row>
    <row r="34" spans="1:11" x14ac:dyDescent="0.25">
      <c r="F34" s="96"/>
    </row>
    <row r="35" spans="1:11" x14ac:dyDescent="0.25">
      <c r="G35" s="7"/>
    </row>
    <row r="36" spans="1:11" x14ac:dyDescent="0.25">
      <c r="G36" s="5">
        <f>+G32-'EXPRESS 2707 VENTAS '!H19</f>
        <v>-433705.41776100034</v>
      </c>
    </row>
    <row r="37" spans="1:11" x14ac:dyDescent="0.25">
      <c r="G37" s="5"/>
    </row>
    <row r="38" spans="1:11" x14ac:dyDescent="0.25">
      <c r="F38" s="5"/>
      <c r="G38" s="5">
        <f>+G28*0.3</f>
        <v>275505.97934999975</v>
      </c>
    </row>
    <row r="39" spans="1:11" x14ac:dyDescent="0.25">
      <c r="E39" s="13"/>
      <c r="F39" s="5"/>
      <c r="G39" s="5">
        <f>+G36-G38</f>
        <v>-709211.39711100003</v>
      </c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  <row r="45" spans="1:11" x14ac:dyDescent="0.25">
      <c r="E45" s="5"/>
    </row>
  </sheetData>
  <mergeCells count="2">
    <mergeCell ref="B9:C9"/>
    <mergeCell ref="B26:C26"/>
  </mergeCells>
  <pageMargins left="0.7" right="0.7" top="0.75" bottom="0.75" header="0.3" footer="0.3"/>
  <pageSetup scale="14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R1813"/>
  <sheetViews>
    <sheetView zoomScale="85" zoomScaleNormal="85" workbookViewId="0">
      <pane ySplit="1" topLeftCell="A1783" activePane="bottomLeft" state="frozen"/>
      <selection activeCell="P1" sqref="P1"/>
      <selection pane="bottomLeft" activeCell="B1772" sqref="B1772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22.28515625" style="4" customWidth="1"/>
    <col min="18" max="18" width="8.140625" style="4" customWidth="1"/>
    <col min="19" max="19" width="14.85546875" style="4" customWidth="1"/>
    <col min="20" max="20" width="23.5703125" style="4" customWidth="1"/>
    <col min="21" max="21" width="7.140625" style="4" customWidth="1"/>
    <col min="22" max="22" width="13.7109375" style="4" customWidth="1"/>
    <col min="23" max="23" width="18" style="4" customWidth="1"/>
    <col min="24" max="24" width="9.85546875" style="4" customWidth="1"/>
    <col min="25" max="25" width="12.140625" style="4" customWidth="1"/>
    <col min="26" max="26" width="6.7109375" style="5" customWidth="1"/>
    <col min="27" max="27" width="5" style="5" customWidth="1"/>
    <col min="28" max="28" width="5.5703125" style="5" customWidth="1"/>
    <col min="29" max="29" width="9.28515625" style="5" customWidth="1"/>
    <col min="30" max="30" width="8" style="5" customWidth="1"/>
    <col min="31" max="31" width="10.5703125" style="5" customWidth="1"/>
    <col min="32" max="32" width="10.85546875" style="4" customWidth="1"/>
    <col min="33" max="16384" width="11.42578125" style="4"/>
  </cols>
  <sheetData>
    <row r="1" spans="1:44" s="14" customFormat="1" ht="60" x14ac:dyDescent="0.25">
      <c r="A1" s="120" t="s">
        <v>307</v>
      </c>
      <c r="B1" s="121" t="s">
        <v>306</v>
      </c>
      <c r="C1" s="120" t="s">
        <v>305</v>
      </c>
      <c r="D1" s="120" t="s">
        <v>304</v>
      </c>
      <c r="E1" s="120" t="s">
        <v>303</v>
      </c>
      <c r="F1" s="120" t="s">
        <v>302</v>
      </c>
      <c r="G1" s="120" t="s">
        <v>301</v>
      </c>
      <c r="H1" s="120" t="s">
        <v>300</v>
      </c>
      <c r="I1" s="122" t="s">
        <v>299</v>
      </c>
      <c r="J1" s="122" t="s">
        <v>298</v>
      </c>
      <c r="K1" s="122" t="s">
        <v>297</v>
      </c>
      <c r="L1" s="122" t="s">
        <v>296</v>
      </c>
      <c r="M1" s="122" t="s">
        <v>295</v>
      </c>
      <c r="N1" s="120" t="s">
        <v>294</v>
      </c>
      <c r="O1" s="120" t="s">
        <v>293</v>
      </c>
      <c r="P1" s="120" t="s">
        <v>292</v>
      </c>
      <c r="Q1" s="122" t="s">
        <v>291</v>
      </c>
      <c r="R1" s="122" t="s">
        <v>290</v>
      </c>
      <c r="S1" s="122" t="s">
        <v>289</v>
      </c>
      <c r="T1" s="122" t="s">
        <v>288</v>
      </c>
      <c r="U1" s="120" t="s">
        <v>287</v>
      </c>
      <c r="V1" s="122" t="s">
        <v>286</v>
      </c>
      <c r="W1" s="122" t="s">
        <v>285</v>
      </c>
      <c r="X1" s="120" t="s">
        <v>284</v>
      </c>
      <c r="Y1" s="122" t="s">
        <v>283</v>
      </c>
      <c r="Z1" s="123" t="s">
        <v>282</v>
      </c>
      <c r="AA1" s="123" t="s">
        <v>281</v>
      </c>
      <c r="AB1" s="123" t="s">
        <v>280</v>
      </c>
      <c r="AC1" s="123" t="s">
        <v>279</v>
      </c>
      <c r="AD1" s="123" t="s">
        <v>278</v>
      </c>
      <c r="AE1" s="123" t="s">
        <v>277</v>
      </c>
    </row>
    <row r="2" spans="1:44" x14ac:dyDescent="0.25">
      <c r="A2" s="2" t="s">
        <v>275</v>
      </c>
      <c r="B2" s="125">
        <v>44593</v>
      </c>
      <c r="C2" s="2" t="s">
        <v>6</v>
      </c>
      <c r="D2" s="2" t="s">
        <v>48</v>
      </c>
      <c r="E2" s="2" t="s">
        <v>1058</v>
      </c>
      <c r="F2" s="2" t="s">
        <v>1394</v>
      </c>
      <c r="G2" s="2" t="s">
        <v>3</v>
      </c>
      <c r="H2" s="2" t="s">
        <v>2797</v>
      </c>
      <c r="I2" s="1"/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f>SUM(R2:Z2)</f>
        <v>2166.7800000000002</v>
      </c>
      <c r="R2" s="1">
        <v>0</v>
      </c>
      <c r="S2" s="1">
        <v>2166.7800000000002</v>
      </c>
      <c r="T2" s="1">
        <v>0</v>
      </c>
      <c r="U2" s="2" t="s">
        <v>0</v>
      </c>
      <c r="V2" s="1">
        <v>0</v>
      </c>
      <c r="W2" s="1">
        <v>0</v>
      </c>
      <c r="X2" s="2" t="s">
        <v>0</v>
      </c>
      <c r="Y2" s="1">
        <v>0</v>
      </c>
      <c r="Z2" s="1">
        <v>0</v>
      </c>
      <c r="AA2" s="2" t="s">
        <v>0</v>
      </c>
      <c r="AB2" s="1">
        <v>0</v>
      </c>
      <c r="AC2" s="1">
        <v>0</v>
      </c>
      <c r="AD2" s="2" t="s">
        <v>0</v>
      </c>
      <c r="AE2" s="1">
        <v>0</v>
      </c>
      <c r="AF2" s="2">
        <v>0</v>
      </c>
      <c r="AG2" s="2" t="s">
        <v>0</v>
      </c>
      <c r="AH2" s="1">
        <v>0</v>
      </c>
      <c r="AI2" s="1">
        <v>0</v>
      </c>
      <c r="AJ2" s="2" t="s">
        <v>0</v>
      </c>
      <c r="AK2" s="1">
        <v>0</v>
      </c>
      <c r="AL2" s="1">
        <v>0</v>
      </c>
      <c r="AM2" s="125" t="s">
        <v>1</v>
      </c>
      <c r="AN2" s="2" t="s">
        <v>1</v>
      </c>
      <c r="AO2" s="125" t="s">
        <v>1</v>
      </c>
      <c r="AP2" s="2">
        <v>0</v>
      </c>
      <c r="AQ2" s="5"/>
      <c r="AR2" s="5"/>
    </row>
    <row r="3" spans="1:44" x14ac:dyDescent="0.25">
      <c r="A3" s="2" t="s">
        <v>274</v>
      </c>
      <c r="B3" s="125">
        <v>44593</v>
      </c>
      <c r="C3" s="2" t="s">
        <v>6</v>
      </c>
      <c r="D3" s="2" t="s">
        <v>48</v>
      </c>
      <c r="E3" s="2" t="s">
        <v>1058</v>
      </c>
      <c r="F3" s="2" t="s">
        <v>1394</v>
      </c>
      <c r="G3" s="2" t="s">
        <v>1296</v>
      </c>
      <c r="H3" s="2"/>
      <c r="I3" s="2" t="s">
        <v>2798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2</v>
      </c>
      <c r="P3" s="2" t="s">
        <v>1</v>
      </c>
      <c r="Q3" s="1">
        <f>SUM(R3:Z3)</f>
        <v>-89.44</v>
      </c>
      <c r="R3" s="1">
        <v>0</v>
      </c>
      <c r="S3" s="1">
        <v>-89.44</v>
      </c>
      <c r="T3" s="1">
        <v>0</v>
      </c>
      <c r="U3" s="2" t="s">
        <v>0</v>
      </c>
      <c r="V3" s="1">
        <v>0</v>
      </c>
      <c r="W3" s="1">
        <v>0</v>
      </c>
      <c r="X3" s="2" t="s">
        <v>0</v>
      </c>
      <c r="Y3" s="1">
        <v>0</v>
      </c>
      <c r="Z3" s="1">
        <v>0</v>
      </c>
      <c r="AA3" s="2" t="s">
        <v>0</v>
      </c>
      <c r="AB3" s="1">
        <v>0</v>
      </c>
      <c r="AC3" s="1">
        <v>0</v>
      </c>
      <c r="AD3" s="2" t="s">
        <v>0</v>
      </c>
      <c r="AE3" s="1">
        <v>0</v>
      </c>
      <c r="AF3" s="2">
        <v>0</v>
      </c>
      <c r="AG3" s="2" t="s">
        <v>0</v>
      </c>
      <c r="AH3" s="1">
        <v>0</v>
      </c>
      <c r="AI3" s="1">
        <v>0</v>
      </c>
      <c r="AJ3" s="2" t="s">
        <v>0</v>
      </c>
      <c r="AK3" s="1">
        <v>0</v>
      </c>
      <c r="AL3" s="1">
        <v>0</v>
      </c>
      <c r="AM3" s="125" t="s">
        <v>1</v>
      </c>
      <c r="AN3" s="2" t="s">
        <v>1</v>
      </c>
      <c r="AO3" s="125" t="s">
        <v>1</v>
      </c>
      <c r="AP3" s="2">
        <v>0</v>
      </c>
      <c r="AQ3" s="5"/>
      <c r="AR3" s="5"/>
    </row>
    <row r="4" spans="1:44" x14ac:dyDescent="0.25">
      <c r="A4" s="2" t="s">
        <v>273</v>
      </c>
      <c r="B4" s="125">
        <v>44593</v>
      </c>
      <c r="C4" s="2" t="s">
        <v>6</v>
      </c>
      <c r="D4" s="2" t="s">
        <v>37</v>
      </c>
      <c r="E4" s="2" t="s">
        <v>208</v>
      </c>
      <c r="F4" s="2"/>
      <c r="G4" s="2"/>
      <c r="H4" s="2" t="s">
        <v>2799</v>
      </c>
      <c r="I4" s="1"/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0</v>
      </c>
      <c r="R4" s="1">
        <v>0</v>
      </c>
      <c r="S4" s="1">
        <v>0</v>
      </c>
      <c r="T4" s="1">
        <v>0</v>
      </c>
      <c r="U4" s="2" t="s">
        <v>0</v>
      </c>
      <c r="V4" s="1">
        <v>0</v>
      </c>
      <c r="W4" s="1">
        <v>0</v>
      </c>
      <c r="X4" s="2" t="s">
        <v>0</v>
      </c>
      <c r="Y4" s="1">
        <v>0</v>
      </c>
      <c r="Z4" s="1">
        <v>0</v>
      </c>
      <c r="AA4" s="2" t="s">
        <v>0</v>
      </c>
      <c r="AB4" s="1">
        <v>0</v>
      </c>
      <c r="AC4" s="1">
        <v>0</v>
      </c>
      <c r="AD4" s="2" t="s">
        <v>0</v>
      </c>
      <c r="AE4" s="1">
        <v>0</v>
      </c>
      <c r="AF4" s="2">
        <v>0</v>
      </c>
      <c r="AG4" s="2" t="s">
        <v>0</v>
      </c>
      <c r="AH4" s="1">
        <v>0</v>
      </c>
      <c r="AI4" s="1">
        <v>0</v>
      </c>
      <c r="AJ4" s="2" t="s">
        <v>0</v>
      </c>
      <c r="AK4" s="1">
        <v>0</v>
      </c>
      <c r="AL4" s="1">
        <v>27.95</v>
      </c>
      <c r="AM4" s="125" t="s">
        <v>1</v>
      </c>
      <c r="AN4" s="2" t="s">
        <v>1</v>
      </c>
      <c r="AO4" s="125" t="s">
        <v>1</v>
      </c>
      <c r="AP4" s="2">
        <v>0</v>
      </c>
      <c r="AQ4" s="5"/>
      <c r="AR4" s="5"/>
    </row>
    <row r="5" spans="1:44" x14ac:dyDescent="0.25">
      <c r="A5" s="2" t="s">
        <v>272</v>
      </c>
      <c r="B5" s="125">
        <v>44594</v>
      </c>
      <c r="C5" s="2" t="s">
        <v>6</v>
      </c>
      <c r="D5" s="2" t="s">
        <v>48</v>
      </c>
      <c r="E5" s="2" t="s">
        <v>1058</v>
      </c>
      <c r="F5" s="2" t="s">
        <v>2800</v>
      </c>
      <c r="G5" s="2" t="s">
        <v>3</v>
      </c>
      <c r="H5" s="2" t="s">
        <v>2801</v>
      </c>
      <c r="I5" s="1"/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2</v>
      </c>
      <c r="P5" s="2" t="s">
        <v>1</v>
      </c>
      <c r="Q5" s="1">
        <f t="shared" ref="Q5:Q23" si="0">SUM(R5:Z5)</f>
        <v>1948.4563999999998</v>
      </c>
      <c r="R5" s="1">
        <v>0</v>
      </c>
      <c r="S5" s="1">
        <v>1946.09</v>
      </c>
      <c r="T5" s="1">
        <v>0</v>
      </c>
      <c r="U5" s="2" t="s">
        <v>0</v>
      </c>
      <c r="V5" s="1">
        <v>0</v>
      </c>
      <c r="W5" s="1">
        <v>2.04</v>
      </c>
      <c r="X5" s="2" t="s">
        <v>0</v>
      </c>
      <c r="Y5" s="1">
        <f t="shared" ref="Y5:Y23" si="1">+W5*0.16</f>
        <v>0.32640000000000002</v>
      </c>
      <c r="Z5" s="1">
        <v>0</v>
      </c>
      <c r="AA5" s="2" t="s">
        <v>0</v>
      </c>
      <c r="AB5" s="1">
        <v>0</v>
      </c>
      <c r="AC5" s="1">
        <v>0</v>
      </c>
      <c r="AD5" s="2" t="s">
        <v>0</v>
      </c>
      <c r="AE5" s="1">
        <v>0</v>
      </c>
      <c r="AF5" s="2">
        <v>0</v>
      </c>
      <c r="AG5" s="2" t="s">
        <v>0</v>
      </c>
      <c r="AH5" s="1">
        <v>0</v>
      </c>
      <c r="AI5" s="1">
        <v>0</v>
      </c>
      <c r="AJ5" s="2" t="s">
        <v>0</v>
      </c>
      <c r="AK5" s="1">
        <v>0</v>
      </c>
      <c r="AL5" s="1">
        <v>0</v>
      </c>
      <c r="AM5" s="125" t="s">
        <v>1</v>
      </c>
      <c r="AN5" s="2" t="s">
        <v>1</v>
      </c>
      <c r="AO5" s="125" t="s">
        <v>1</v>
      </c>
      <c r="AP5" s="2">
        <v>0</v>
      </c>
      <c r="AQ5" s="5"/>
      <c r="AR5" s="5"/>
    </row>
    <row r="6" spans="1:44" x14ac:dyDescent="0.25">
      <c r="A6" s="2" t="s">
        <v>271</v>
      </c>
      <c r="B6" s="125">
        <v>44595</v>
      </c>
      <c r="C6" s="2" t="s">
        <v>6</v>
      </c>
      <c r="D6" s="2" t="s">
        <v>48</v>
      </c>
      <c r="E6" s="2" t="s">
        <v>1058</v>
      </c>
      <c r="F6" s="2" t="s">
        <v>2802</v>
      </c>
      <c r="G6" s="2" t="s">
        <v>3</v>
      </c>
      <c r="H6" s="2" t="s">
        <v>2803</v>
      </c>
      <c r="I6" s="1"/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f t="shared" si="0"/>
        <v>2103.8200000000002</v>
      </c>
      <c r="R6" s="1">
        <v>0</v>
      </c>
      <c r="S6" s="1">
        <v>2103.8200000000002</v>
      </c>
      <c r="T6" s="1">
        <v>0</v>
      </c>
      <c r="U6" s="2" t="s">
        <v>0</v>
      </c>
      <c r="V6" s="1">
        <v>0</v>
      </c>
      <c r="W6" s="1">
        <v>0</v>
      </c>
      <c r="X6" s="2" t="s">
        <v>0</v>
      </c>
      <c r="Y6" s="1">
        <f t="shared" si="1"/>
        <v>0</v>
      </c>
      <c r="Z6" s="1">
        <v>0</v>
      </c>
      <c r="AA6" s="2" t="s">
        <v>0</v>
      </c>
      <c r="AB6" s="1">
        <v>0</v>
      </c>
      <c r="AC6" s="1">
        <v>0</v>
      </c>
      <c r="AD6" s="2" t="s">
        <v>0</v>
      </c>
      <c r="AE6" s="1">
        <v>0</v>
      </c>
      <c r="AF6" s="2">
        <v>0</v>
      </c>
      <c r="AG6" s="2" t="s">
        <v>0</v>
      </c>
      <c r="AH6" s="1">
        <v>0</v>
      </c>
      <c r="AI6" s="1">
        <v>0</v>
      </c>
      <c r="AJ6" s="2" t="s">
        <v>0</v>
      </c>
      <c r="AK6" s="1">
        <v>0</v>
      </c>
      <c r="AL6" s="1">
        <v>0</v>
      </c>
      <c r="AM6" s="125" t="s">
        <v>1</v>
      </c>
      <c r="AN6" s="2" t="s">
        <v>1</v>
      </c>
      <c r="AO6" s="125" t="s">
        <v>1</v>
      </c>
      <c r="AP6" s="2">
        <v>0</v>
      </c>
      <c r="AQ6" s="5"/>
      <c r="AR6" s="5"/>
    </row>
    <row r="7" spans="1:44" x14ac:dyDescent="0.25">
      <c r="A7" s="2" t="s">
        <v>270</v>
      </c>
      <c r="B7" s="125">
        <v>44597</v>
      </c>
      <c r="C7" s="2" t="s">
        <v>6</v>
      </c>
      <c r="D7" s="2" t="s">
        <v>48</v>
      </c>
      <c r="E7" s="2" t="s">
        <v>1058</v>
      </c>
      <c r="F7" s="2" t="s">
        <v>2804</v>
      </c>
      <c r="G7" s="2" t="s">
        <v>3</v>
      </c>
      <c r="H7" s="2" t="s">
        <v>2805</v>
      </c>
      <c r="I7" s="1"/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f t="shared" si="0"/>
        <v>5610.7711999999992</v>
      </c>
      <c r="R7" s="1">
        <v>0</v>
      </c>
      <c r="S7" s="1">
        <v>5595.32</v>
      </c>
      <c r="T7" s="1">
        <v>0</v>
      </c>
      <c r="U7" s="2" t="s">
        <v>0</v>
      </c>
      <c r="V7" s="1">
        <v>0</v>
      </c>
      <c r="W7" s="1">
        <v>13.32</v>
      </c>
      <c r="X7" s="2" t="s">
        <v>0</v>
      </c>
      <c r="Y7" s="1">
        <f t="shared" si="1"/>
        <v>2.1312000000000002</v>
      </c>
      <c r="Z7" s="1">
        <v>0</v>
      </c>
      <c r="AA7" s="2" t="s">
        <v>0</v>
      </c>
      <c r="AB7" s="1">
        <v>0</v>
      </c>
      <c r="AC7" s="1">
        <v>0</v>
      </c>
      <c r="AD7" s="2" t="s">
        <v>0</v>
      </c>
      <c r="AE7" s="1">
        <v>0</v>
      </c>
      <c r="AF7" s="2">
        <v>0</v>
      </c>
      <c r="AG7" s="2" t="s">
        <v>0</v>
      </c>
      <c r="AH7" s="1">
        <v>0</v>
      </c>
      <c r="AI7" s="1">
        <v>0</v>
      </c>
      <c r="AJ7" s="2" t="s">
        <v>0</v>
      </c>
      <c r="AK7" s="1">
        <v>0</v>
      </c>
      <c r="AL7" s="1">
        <v>0</v>
      </c>
      <c r="AM7" s="125" t="s">
        <v>1</v>
      </c>
      <c r="AN7" s="2" t="s">
        <v>1</v>
      </c>
      <c r="AO7" s="125" t="s">
        <v>1</v>
      </c>
      <c r="AP7" s="2">
        <v>0</v>
      </c>
      <c r="AQ7" s="5"/>
      <c r="AR7" s="5"/>
    </row>
    <row r="8" spans="1:44" x14ac:dyDescent="0.25">
      <c r="A8" s="2" t="s">
        <v>269</v>
      </c>
      <c r="B8" s="125">
        <v>44598</v>
      </c>
      <c r="C8" s="2" t="s">
        <v>6</v>
      </c>
      <c r="D8" s="2" t="s">
        <v>48</v>
      </c>
      <c r="E8" s="2" t="s">
        <v>1058</v>
      </c>
      <c r="F8" s="2" t="s">
        <v>2806</v>
      </c>
      <c r="G8" s="2" t="s">
        <v>3</v>
      </c>
      <c r="H8" s="2" t="s">
        <v>2807</v>
      </c>
      <c r="I8" s="1"/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f t="shared" si="0"/>
        <v>5848.8252000000002</v>
      </c>
      <c r="R8" s="1">
        <v>0</v>
      </c>
      <c r="S8" s="1">
        <v>5836.97</v>
      </c>
      <c r="T8" s="1">
        <v>0</v>
      </c>
      <c r="U8" s="2" t="s">
        <v>0</v>
      </c>
      <c r="V8" s="1">
        <v>0</v>
      </c>
      <c r="W8" s="1">
        <v>10.220000000000001</v>
      </c>
      <c r="X8" s="2" t="s">
        <v>0</v>
      </c>
      <c r="Y8" s="1">
        <f t="shared" si="1"/>
        <v>1.6352000000000002</v>
      </c>
      <c r="Z8" s="1">
        <v>0</v>
      </c>
      <c r="AA8" s="2" t="s">
        <v>0</v>
      </c>
      <c r="AB8" s="1">
        <v>0</v>
      </c>
      <c r="AC8" s="1">
        <v>0</v>
      </c>
      <c r="AD8" s="2" t="s">
        <v>0</v>
      </c>
      <c r="AE8" s="1">
        <v>0</v>
      </c>
      <c r="AF8" s="2">
        <v>0</v>
      </c>
      <c r="AG8" s="2" t="s">
        <v>0</v>
      </c>
      <c r="AH8" s="1">
        <v>0</v>
      </c>
      <c r="AI8" s="1">
        <v>0</v>
      </c>
      <c r="AJ8" s="2" t="s">
        <v>0</v>
      </c>
      <c r="AK8" s="1">
        <v>0</v>
      </c>
      <c r="AL8" s="1">
        <v>0</v>
      </c>
      <c r="AM8" s="125" t="s">
        <v>1</v>
      </c>
      <c r="AN8" s="2" t="s">
        <v>1</v>
      </c>
      <c r="AO8" s="125" t="s">
        <v>1</v>
      </c>
      <c r="AP8" s="2">
        <v>0</v>
      </c>
      <c r="AQ8" s="5"/>
      <c r="AR8" s="5"/>
    </row>
    <row r="9" spans="1:44" x14ac:dyDescent="0.25">
      <c r="A9" s="2" t="s">
        <v>268</v>
      </c>
      <c r="B9" s="125">
        <v>44598</v>
      </c>
      <c r="C9" s="2" t="s">
        <v>6</v>
      </c>
      <c r="D9" s="2" t="s">
        <v>48</v>
      </c>
      <c r="E9" s="2" t="s">
        <v>1058</v>
      </c>
      <c r="F9" s="2" t="s">
        <v>2808</v>
      </c>
      <c r="G9" s="2" t="s">
        <v>3</v>
      </c>
      <c r="H9" s="2" t="s">
        <v>2809</v>
      </c>
      <c r="I9" s="1"/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f t="shared" si="0"/>
        <v>3797.61</v>
      </c>
      <c r="R9" s="1">
        <v>0</v>
      </c>
      <c r="S9" s="1">
        <v>3797.61</v>
      </c>
      <c r="T9" s="1">
        <v>0</v>
      </c>
      <c r="U9" s="2" t="s">
        <v>0</v>
      </c>
      <c r="V9" s="1">
        <v>0</v>
      </c>
      <c r="W9" s="1">
        <v>0</v>
      </c>
      <c r="X9" s="2" t="s">
        <v>0</v>
      </c>
      <c r="Y9" s="1">
        <f t="shared" si="1"/>
        <v>0</v>
      </c>
      <c r="Z9" s="1">
        <v>0</v>
      </c>
      <c r="AA9" s="2" t="s">
        <v>0</v>
      </c>
      <c r="AB9" s="1">
        <v>0</v>
      </c>
      <c r="AC9" s="1">
        <v>0</v>
      </c>
      <c r="AD9" s="2" t="s">
        <v>0</v>
      </c>
      <c r="AE9" s="1">
        <v>0</v>
      </c>
      <c r="AF9" s="2">
        <v>0</v>
      </c>
      <c r="AG9" s="2" t="s">
        <v>0</v>
      </c>
      <c r="AH9" s="1">
        <v>0</v>
      </c>
      <c r="AI9" s="1">
        <v>0</v>
      </c>
      <c r="AJ9" s="2" t="s">
        <v>0</v>
      </c>
      <c r="AK9" s="1">
        <v>0</v>
      </c>
      <c r="AL9" s="1">
        <v>0</v>
      </c>
      <c r="AM9" s="125" t="s">
        <v>1</v>
      </c>
      <c r="AN9" s="2" t="s">
        <v>1</v>
      </c>
      <c r="AO9" s="125" t="s">
        <v>1</v>
      </c>
      <c r="AP9" s="2">
        <v>0</v>
      </c>
      <c r="AQ9" s="5"/>
      <c r="AR9" s="5"/>
    </row>
    <row r="10" spans="1:44" x14ac:dyDescent="0.25">
      <c r="A10" s="2" t="s">
        <v>267</v>
      </c>
      <c r="B10" s="125">
        <v>44598</v>
      </c>
      <c r="C10" s="2" t="s">
        <v>6</v>
      </c>
      <c r="D10" s="2" t="s">
        <v>48</v>
      </c>
      <c r="E10" s="2" t="s">
        <v>1058</v>
      </c>
      <c r="F10" s="2" t="s">
        <v>2808</v>
      </c>
      <c r="G10" s="2" t="s">
        <v>1296</v>
      </c>
      <c r="H10" s="2"/>
      <c r="I10" s="2" t="s">
        <v>2810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2</v>
      </c>
      <c r="P10" s="2" t="s">
        <v>1</v>
      </c>
      <c r="Q10" s="1">
        <f t="shared" si="0"/>
        <v>-16.98</v>
      </c>
      <c r="R10" s="1">
        <v>0</v>
      </c>
      <c r="S10" s="1">
        <v>-16.98</v>
      </c>
      <c r="T10" s="1">
        <v>0</v>
      </c>
      <c r="U10" s="2" t="s">
        <v>0</v>
      </c>
      <c r="V10" s="1">
        <v>0</v>
      </c>
      <c r="W10" s="1">
        <v>0</v>
      </c>
      <c r="X10" s="2" t="s">
        <v>0</v>
      </c>
      <c r="Y10" s="1">
        <f t="shared" si="1"/>
        <v>0</v>
      </c>
      <c r="Z10" s="1">
        <v>0</v>
      </c>
      <c r="AA10" s="2" t="s">
        <v>0</v>
      </c>
      <c r="AB10" s="1">
        <v>0</v>
      </c>
      <c r="AC10" s="1">
        <v>0</v>
      </c>
      <c r="AD10" s="2" t="s">
        <v>0</v>
      </c>
      <c r="AE10" s="1">
        <v>0</v>
      </c>
      <c r="AF10" s="2">
        <v>0</v>
      </c>
      <c r="AG10" s="2" t="s">
        <v>0</v>
      </c>
      <c r="AH10" s="1">
        <v>0</v>
      </c>
      <c r="AI10" s="1">
        <v>0</v>
      </c>
      <c r="AJ10" s="2" t="s">
        <v>0</v>
      </c>
      <c r="AK10" s="1">
        <v>0</v>
      </c>
      <c r="AL10" s="1">
        <v>0</v>
      </c>
      <c r="AM10" s="125" t="s">
        <v>1</v>
      </c>
      <c r="AN10" s="2" t="s">
        <v>1</v>
      </c>
      <c r="AO10" s="125" t="s">
        <v>1</v>
      </c>
      <c r="AP10" s="2">
        <v>0</v>
      </c>
      <c r="AQ10" s="5"/>
      <c r="AR10" s="5"/>
    </row>
    <row r="11" spans="1:44" x14ac:dyDescent="0.25">
      <c r="A11" s="2" t="s">
        <v>266</v>
      </c>
      <c r="B11" s="125">
        <v>44599</v>
      </c>
      <c r="C11" s="2" t="s">
        <v>6</v>
      </c>
      <c r="D11" s="2" t="s">
        <v>48</v>
      </c>
      <c r="E11" s="2" t="s">
        <v>1058</v>
      </c>
      <c r="F11" s="2" t="s">
        <v>2811</v>
      </c>
      <c r="G11" s="2" t="s">
        <v>3</v>
      </c>
      <c r="H11" s="2" t="s">
        <v>2812</v>
      </c>
      <c r="I11" s="1"/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f t="shared" si="0"/>
        <v>1482.73</v>
      </c>
      <c r="R11" s="1">
        <v>0</v>
      </c>
      <c r="S11" s="1">
        <v>1482.73</v>
      </c>
      <c r="T11" s="1">
        <v>0</v>
      </c>
      <c r="U11" s="2" t="s">
        <v>0</v>
      </c>
      <c r="V11" s="1">
        <v>0</v>
      </c>
      <c r="W11" s="1">
        <v>0</v>
      </c>
      <c r="X11" s="2" t="s">
        <v>0</v>
      </c>
      <c r="Y11" s="1">
        <f t="shared" si="1"/>
        <v>0</v>
      </c>
      <c r="Z11" s="1">
        <v>0</v>
      </c>
      <c r="AA11" s="2" t="s">
        <v>0</v>
      </c>
      <c r="AB11" s="1">
        <v>0</v>
      </c>
      <c r="AC11" s="1">
        <v>0</v>
      </c>
      <c r="AD11" s="2" t="s">
        <v>0</v>
      </c>
      <c r="AE11" s="1">
        <v>0</v>
      </c>
      <c r="AF11" s="2">
        <v>0</v>
      </c>
      <c r="AG11" s="2" t="s">
        <v>0</v>
      </c>
      <c r="AH11" s="1">
        <v>0</v>
      </c>
      <c r="AI11" s="1">
        <v>0</v>
      </c>
      <c r="AJ11" s="2" t="s">
        <v>0</v>
      </c>
      <c r="AK11" s="1">
        <v>0</v>
      </c>
      <c r="AL11" s="1">
        <v>0</v>
      </c>
      <c r="AM11" s="125" t="s">
        <v>1</v>
      </c>
      <c r="AN11" s="2" t="s">
        <v>1</v>
      </c>
      <c r="AO11" s="125" t="s">
        <v>1</v>
      </c>
      <c r="AP11" s="2">
        <v>0</v>
      </c>
      <c r="AQ11" s="5"/>
      <c r="AR11" s="5"/>
    </row>
    <row r="12" spans="1:44" x14ac:dyDescent="0.25">
      <c r="A12" s="2" t="s">
        <v>265</v>
      </c>
      <c r="B12" s="125">
        <v>44600</v>
      </c>
      <c r="C12" s="2" t="s">
        <v>6</v>
      </c>
      <c r="D12" s="2" t="s">
        <v>48</v>
      </c>
      <c r="E12" s="2" t="s">
        <v>1058</v>
      </c>
      <c r="F12" s="2" t="s">
        <v>2813</v>
      </c>
      <c r="G12" s="2" t="s">
        <v>3</v>
      </c>
      <c r="H12" s="2" t="s">
        <v>2814</v>
      </c>
      <c r="I12" s="1"/>
      <c r="J12" s="1" t="s">
        <v>1</v>
      </c>
      <c r="K12" s="1" t="s">
        <v>1</v>
      </c>
      <c r="L12" s="1" t="s">
        <v>1</v>
      </c>
      <c r="M12" s="1">
        <v>0</v>
      </c>
      <c r="N12" s="2" t="s">
        <v>1</v>
      </c>
      <c r="O12" s="2" t="s">
        <v>2</v>
      </c>
      <c r="P12" s="2" t="s">
        <v>1</v>
      </c>
      <c r="Q12" s="1">
        <f t="shared" si="0"/>
        <v>1248.1844000000001</v>
      </c>
      <c r="R12" s="1">
        <v>0</v>
      </c>
      <c r="S12" s="1">
        <v>1225.17</v>
      </c>
      <c r="T12" s="1">
        <v>0</v>
      </c>
      <c r="U12" s="2" t="s">
        <v>0</v>
      </c>
      <c r="V12" s="1">
        <v>0</v>
      </c>
      <c r="W12" s="1">
        <v>19.84</v>
      </c>
      <c r="X12" s="2" t="s">
        <v>0</v>
      </c>
      <c r="Y12" s="1">
        <f t="shared" si="1"/>
        <v>3.1743999999999999</v>
      </c>
      <c r="Z12" s="1">
        <v>0</v>
      </c>
      <c r="AA12" s="2" t="s">
        <v>0</v>
      </c>
      <c r="AB12" s="1">
        <v>0</v>
      </c>
      <c r="AC12" s="1">
        <v>0</v>
      </c>
      <c r="AD12" s="2" t="s">
        <v>0</v>
      </c>
      <c r="AE12" s="1">
        <v>0</v>
      </c>
      <c r="AF12" s="2">
        <v>0</v>
      </c>
      <c r="AG12" s="2" t="s">
        <v>0</v>
      </c>
      <c r="AH12" s="1">
        <v>0</v>
      </c>
      <c r="AI12" s="1">
        <v>0</v>
      </c>
      <c r="AJ12" s="2" t="s">
        <v>0</v>
      </c>
      <c r="AK12" s="1">
        <v>0</v>
      </c>
      <c r="AL12" s="1">
        <v>0</v>
      </c>
      <c r="AM12" s="125" t="s">
        <v>1</v>
      </c>
      <c r="AN12" s="2" t="s">
        <v>1</v>
      </c>
      <c r="AO12" s="125" t="s">
        <v>1</v>
      </c>
      <c r="AP12" s="2">
        <v>0</v>
      </c>
      <c r="AQ12" s="5"/>
      <c r="AR12" s="5"/>
    </row>
    <row r="13" spans="1:44" x14ac:dyDescent="0.25">
      <c r="A13" s="2" t="s">
        <v>264</v>
      </c>
      <c r="B13" s="125">
        <v>44601</v>
      </c>
      <c r="C13" s="2" t="s">
        <v>6</v>
      </c>
      <c r="D13" s="2" t="s">
        <v>48</v>
      </c>
      <c r="E13" s="2" t="s">
        <v>1058</v>
      </c>
      <c r="F13" s="2" t="s">
        <v>2815</v>
      </c>
      <c r="G13" s="2" t="s">
        <v>3</v>
      </c>
      <c r="H13" s="2" t="s">
        <v>2816</v>
      </c>
      <c r="I13" s="1"/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f t="shared" si="0"/>
        <v>1385.4263999999998</v>
      </c>
      <c r="R13" s="1">
        <v>0</v>
      </c>
      <c r="S13" s="1">
        <v>1383.06</v>
      </c>
      <c r="T13" s="1">
        <v>0</v>
      </c>
      <c r="U13" s="2" t="s">
        <v>0</v>
      </c>
      <c r="V13" s="1">
        <v>0</v>
      </c>
      <c r="W13" s="1">
        <v>2.04</v>
      </c>
      <c r="X13" s="2" t="s">
        <v>0</v>
      </c>
      <c r="Y13" s="1">
        <f t="shared" si="1"/>
        <v>0.32640000000000002</v>
      </c>
      <c r="Z13" s="1">
        <v>0</v>
      </c>
      <c r="AA13" s="2" t="s">
        <v>0</v>
      </c>
      <c r="AB13" s="1">
        <v>0</v>
      </c>
      <c r="AC13" s="1">
        <v>0</v>
      </c>
      <c r="AD13" s="2" t="s">
        <v>0</v>
      </c>
      <c r="AE13" s="1">
        <v>0</v>
      </c>
      <c r="AF13" s="2">
        <v>0</v>
      </c>
      <c r="AG13" s="2" t="s">
        <v>0</v>
      </c>
      <c r="AH13" s="1">
        <v>0</v>
      </c>
      <c r="AI13" s="1">
        <v>0</v>
      </c>
      <c r="AJ13" s="2" t="s">
        <v>0</v>
      </c>
      <c r="AK13" s="1">
        <v>0</v>
      </c>
      <c r="AL13" s="1">
        <v>0</v>
      </c>
      <c r="AM13" s="125" t="s">
        <v>1</v>
      </c>
      <c r="AN13" s="2" t="s">
        <v>1</v>
      </c>
      <c r="AO13" s="125" t="s">
        <v>1</v>
      </c>
      <c r="AP13" s="2">
        <v>0</v>
      </c>
      <c r="AQ13" s="5"/>
      <c r="AR13" s="5"/>
    </row>
    <row r="14" spans="1:44" x14ac:dyDescent="0.25">
      <c r="A14" s="2" t="s">
        <v>263</v>
      </c>
      <c r="B14" s="125">
        <v>44601</v>
      </c>
      <c r="C14" s="2" t="s">
        <v>6</v>
      </c>
      <c r="D14" s="2" t="s">
        <v>48</v>
      </c>
      <c r="E14" s="2" t="s">
        <v>1058</v>
      </c>
      <c r="F14" s="2" t="s">
        <v>2815</v>
      </c>
      <c r="G14" s="2" t="s">
        <v>1296</v>
      </c>
      <c r="H14" s="2"/>
      <c r="I14" s="2" t="s">
        <v>2817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f t="shared" si="0"/>
        <v>-17.440000000000001</v>
      </c>
      <c r="R14" s="1">
        <v>0</v>
      </c>
      <c r="S14" s="1">
        <v>-17.440000000000001</v>
      </c>
      <c r="T14" s="1">
        <v>0</v>
      </c>
      <c r="U14" s="2" t="s">
        <v>0</v>
      </c>
      <c r="V14" s="1">
        <v>0</v>
      </c>
      <c r="W14" s="1">
        <v>0</v>
      </c>
      <c r="X14" s="2" t="s">
        <v>0</v>
      </c>
      <c r="Y14" s="1">
        <f t="shared" si="1"/>
        <v>0</v>
      </c>
      <c r="Z14" s="1">
        <v>0</v>
      </c>
      <c r="AA14" s="2" t="s">
        <v>0</v>
      </c>
      <c r="AB14" s="1">
        <v>0</v>
      </c>
      <c r="AC14" s="1">
        <v>0</v>
      </c>
      <c r="AD14" s="2" t="s">
        <v>0</v>
      </c>
      <c r="AE14" s="1">
        <v>0</v>
      </c>
      <c r="AF14" s="2">
        <v>0</v>
      </c>
      <c r="AG14" s="2" t="s">
        <v>0</v>
      </c>
      <c r="AH14" s="1">
        <v>0</v>
      </c>
      <c r="AI14" s="1">
        <v>0</v>
      </c>
      <c r="AJ14" s="2" t="s">
        <v>0</v>
      </c>
      <c r="AK14" s="1">
        <v>0</v>
      </c>
      <c r="AL14" s="1">
        <v>0</v>
      </c>
      <c r="AM14" s="125" t="s">
        <v>1</v>
      </c>
      <c r="AN14" s="2" t="s">
        <v>1</v>
      </c>
      <c r="AO14" s="125" t="s">
        <v>1</v>
      </c>
      <c r="AP14" s="2">
        <v>0</v>
      </c>
      <c r="AQ14" s="5"/>
      <c r="AR14" s="5"/>
    </row>
    <row r="15" spans="1:44" x14ac:dyDescent="0.25">
      <c r="A15" s="2" t="s">
        <v>262</v>
      </c>
      <c r="B15" s="125">
        <v>44602</v>
      </c>
      <c r="C15" s="2" t="s">
        <v>6</v>
      </c>
      <c r="D15" s="2" t="s">
        <v>48</v>
      </c>
      <c r="E15" s="2" t="s">
        <v>1058</v>
      </c>
      <c r="F15" s="2" t="s">
        <v>2818</v>
      </c>
      <c r="G15" s="2" t="s">
        <v>3</v>
      </c>
      <c r="H15" s="2" t="s">
        <v>2819</v>
      </c>
      <c r="I15" s="1"/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2</v>
      </c>
      <c r="P15" s="2" t="s">
        <v>1</v>
      </c>
      <c r="Q15" s="1">
        <f t="shared" si="0"/>
        <v>1208.3552</v>
      </c>
      <c r="R15" s="1">
        <v>0</v>
      </c>
      <c r="S15" s="1">
        <v>1202.01</v>
      </c>
      <c r="T15" s="1">
        <v>0</v>
      </c>
      <c r="U15" s="2" t="s">
        <v>0</v>
      </c>
      <c r="V15" s="1">
        <v>0</v>
      </c>
      <c r="W15" s="1">
        <v>5.47</v>
      </c>
      <c r="X15" s="2" t="s">
        <v>0</v>
      </c>
      <c r="Y15" s="1">
        <f t="shared" si="1"/>
        <v>0.87519999999999998</v>
      </c>
      <c r="Z15" s="1">
        <v>0</v>
      </c>
      <c r="AA15" s="2" t="s">
        <v>0</v>
      </c>
      <c r="AB15" s="1">
        <v>0</v>
      </c>
      <c r="AC15" s="1">
        <v>0</v>
      </c>
      <c r="AD15" s="2" t="s">
        <v>0</v>
      </c>
      <c r="AE15" s="1">
        <v>0</v>
      </c>
      <c r="AF15" s="2">
        <v>0</v>
      </c>
      <c r="AG15" s="2" t="s">
        <v>0</v>
      </c>
      <c r="AH15" s="1">
        <v>0</v>
      </c>
      <c r="AI15" s="1">
        <v>0</v>
      </c>
      <c r="AJ15" s="2" t="s">
        <v>0</v>
      </c>
      <c r="AK15" s="1">
        <v>0</v>
      </c>
      <c r="AL15" s="1">
        <v>0</v>
      </c>
      <c r="AM15" s="125" t="s">
        <v>1</v>
      </c>
      <c r="AN15" s="2" t="s">
        <v>1</v>
      </c>
      <c r="AO15" s="125" t="s">
        <v>1</v>
      </c>
      <c r="AP15" s="2">
        <v>0</v>
      </c>
      <c r="AQ15" s="5"/>
      <c r="AR15" s="5"/>
    </row>
    <row r="16" spans="1:44" x14ac:dyDescent="0.25">
      <c r="A16" s="2" t="s">
        <v>261</v>
      </c>
      <c r="B16" s="125">
        <v>44603</v>
      </c>
      <c r="C16" s="2" t="s">
        <v>6</v>
      </c>
      <c r="D16" s="2" t="s">
        <v>48</v>
      </c>
      <c r="E16" s="2" t="s">
        <v>1058</v>
      </c>
      <c r="F16" s="2" t="s">
        <v>2820</v>
      </c>
      <c r="G16" s="2" t="s">
        <v>3</v>
      </c>
      <c r="H16" s="2" t="s">
        <v>2821</v>
      </c>
      <c r="I16" s="1"/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f t="shared" si="0"/>
        <v>4811.6844000000001</v>
      </c>
      <c r="R16" s="1">
        <v>0</v>
      </c>
      <c r="S16" s="1">
        <v>4809.26</v>
      </c>
      <c r="T16" s="1">
        <v>0</v>
      </c>
      <c r="U16" s="2" t="s">
        <v>0</v>
      </c>
      <c r="V16" s="1">
        <v>0</v>
      </c>
      <c r="W16" s="1">
        <v>2.09</v>
      </c>
      <c r="X16" s="2" t="s">
        <v>0</v>
      </c>
      <c r="Y16" s="1">
        <f t="shared" si="1"/>
        <v>0.33439999999999998</v>
      </c>
      <c r="Z16" s="1">
        <v>0</v>
      </c>
      <c r="AA16" s="2" t="s">
        <v>0</v>
      </c>
      <c r="AB16" s="1">
        <v>0</v>
      </c>
      <c r="AC16" s="1">
        <v>0</v>
      </c>
      <c r="AD16" s="2" t="s">
        <v>0</v>
      </c>
      <c r="AE16" s="1">
        <v>0</v>
      </c>
      <c r="AF16" s="2">
        <v>0</v>
      </c>
      <c r="AG16" s="2" t="s">
        <v>0</v>
      </c>
      <c r="AH16" s="1">
        <v>0</v>
      </c>
      <c r="AI16" s="1">
        <v>0</v>
      </c>
      <c r="AJ16" s="2" t="s">
        <v>0</v>
      </c>
      <c r="AK16" s="1">
        <v>0</v>
      </c>
      <c r="AL16" s="1">
        <v>0</v>
      </c>
      <c r="AM16" s="125" t="s">
        <v>1</v>
      </c>
      <c r="AN16" s="2" t="s">
        <v>1</v>
      </c>
      <c r="AO16" s="125" t="s">
        <v>1</v>
      </c>
      <c r="AP16" s="2">
        <v>0</v>
      </c>
      <c r="AQ16" s="5"/>
      <c r="AR16" s="5"/>
    </row>
    <row r="17" spans="1:44" x14ac:dyDescent="0.25">
      <c r="A17" s="2" t="s">
        <v>8</v>
      </c>
      <c r="B17" s="125">
        <v>44603</v>
      </c>
      <c r="C17" s="2" t="s">
        <v>6</v>
      </c>
      <c r="D17" s="2" t="s">
        <v>48</v>
      </c>
      <c r="E17" s="2" t="s">
        <v>1058</v>
      </c>
      <c r="F17" s="2" t="s">
        <v>2820</v>
      </c>
      <c r="G17" s="2" t="s">
        <v>1296</v>
      </c>
      <c r="H17" s="2"/>
      <c r="I17" s="2" t="s">
        <v>2822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f t="shared" si="0"/>
        <v>-55.06</v>
      </c>
      <c r="R17" s="1">
        <v>0</v>
      </c>
      <c r="S17" s="1">
        <v>-55.06</v>
      </c>
      <c r="T17" s="1">
        <v>0</v>
      </c>
      <c r="U17" s="2" t="s">
        <v>0</v>
      </c>
      <c r="V17" s="1">
        <v>0</v>
      </c>
      <c r="W17" s="1">
        <v>0</v>
      </c>
      <c r="X17" s="2" t="s">
        <v>0</v>
      </c>
      <c r="Y17" s="1">
        <f t="shared" si="1"/>
        <v>0</v>
      </c>
      <c r="Z17" s="1">
        <v>0</v>
      </c>
      <c r="AA17" s="2" t="s">
        <v>0</v>
      </c>
      <c r="AB17" s="1">
        <v>0</v>
      </c>
      <c r="AC17" s="1">
        <v>0</v>
      </c>
      <c r="AD17" s="2" t="s">
        <v>0</v>
      </c>
      <c r="AE17" s="1">
        <v>0</v>
      </c>
      <c r="AF17" s="2">
        <v>0</v>
      </c>
      <c r="AG17" s="2" t="s">
        <v>0</v>
      </c>
      <c r="AH17" s="1">
        <v>0</v>
      </c>
      <c r="AI17" s="1">
        <v>0</v>
      </c>
      <c r="AJ17" s="2" t="s">
        <v>0</v>
      </c>
      <c r="AK17" s="1">
        <v>0</v>
      </c>
      <c r="AL17" s="1">
        <v>0</v>
      </c>
      <c r="AM17" s="125" t="s">
        <v>1</v>
      </c>
      <c r="AN17" s="2" t="s">
        <v>1</v>
      </c>
      <c r="AO17" s="125" t="s">
        <v>1</v>
      </c>
      <c r="AP17" s="2">
        <v>0</v>
      </c>
      <c r="AQ17" s="5"/>
      <c r="AR17" s="5"/>
    </row>
    <row r="18" spans="1:44" x14ac:dyDescent="0.25">
      <c r="A18" s="2" t="s">
        <v>260</v>
      </c>
      <c r="B18" s="125">
        <v>44604</v>
      </c>
      <c r="C18" s="2" t="s">
        <v>6</v>
      </c>
      <c r="D18" s="2" t="s">
        <v>48</v>
      </c>
      <c r="E18" s="2" t="s">
        <v>1058</v>
      </c>
      <c r="F18" s="2" t="s">
        <v>2823</v>
      </c>
      <c r="G18" s="2" t="s">
        <v>3</v>
      </c>
      <c r="H18" s="2" t="s">
        <v>2824</v>
      </c>
      <c r="I18" s="1"/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f t="shared" si="0"/>
        <v>4988.7811999999994</v>
      </c>
      <c r="R18" s="1">
        <v>0</v>
      </c>
      <c r="S18" s="1">
        <v>4799.91</v>
      </c>
      <c r="T18" s="1">
        <v>0</v>
      </c>
      <c r="U18" s="2" t="s">
        <v>0</v>
      </c>
      <c r="V18" s="1">
        <v>0</v>
      </c>
      <c r="W18" s="1">
        <v>162.82</v>
      </c>
      <c r="X18" s="2" t="s">
        <v>0</v>
      </c>
      <c r="Y18" s="1">
        <f t="shared" si="1"/>
        <v>26.051199999999998</v>
      </c>
      <c r="Z18" s="1">
        <v>0</v>
      </c>
      <c r="AA18" s="2" t="s">
        <v>0</v>
      </c>
      <c r="AB18" s="1">
        <v>0</v>
      </c>
      <c r="AC18" s="1">
        <v>0</v>
      </c>
      <c r="AD18" s="2" t="s">
        <v>0</v>
      </c>
      <c r="AE18" s="1">
        <v>0</v>
      </c>
      <c r="AF18" s="2">
        <v>0</v>
      </c>
      <c r="AG18" s="2" t="s">
        <v>0</v>
      </c>
      <c r="AH18" s="1">
        <v>0</v>
      </c>
      <c r="AI18" s="1">
        <v>0</v>
      </c>
      <c r="AJ18" s="2" t="s">
        <v>0</v>
      </c>
      <c r="AK18" s="1">
        <v>0</v>
      </c>
      <c r="AL18" s="1">
        <v>0</v>
      </c>
      <c r="AM18" s="125" t="s">
        <v>1</v>
      </c>
      <c r="AN18" s="2" t="s">
        <v>1</v>
      </c>
      <c r="AO18" s="125" t="s">
        <v>1</v>
      </c>
      <c r="AP18" s="2">
        <v>0</v>
      </c>
      <c r="AQ18" s="5"/>
      <c r="AR18" s="5"/>
    </row>
    <row r="19" spans="1:44" x14ac:dyDescent="0.25">
      <c r="A19" s="2" t="s">
        <v>259</v>
      </c>
      <c r="B19" s="125">
        <v>44605</v>
      </c>
      <c r="C19" s="2" t="s">
        <v>6</v>
      </c>
      <c r="D19" s="2" t="s">
        <v>48</v>
      </c>
      <c r="E19" s="2" t="s">
        <v>1058</v>
      </c>
      <c r="F19" s="2" t="s">
        <v>2825</v>
      </c>
      <c r="G19" s="2" t="s">
        <v>3</v>
      </c>
      <c r="H19" s="2" t="s">
        <v>2826</v>
      </c>
      <c r="I19" s="1"/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2</v>
      </c>
      <c r="P19" s="2" t="s">
        <v>1</v>
      </c>
      <c r="Q19" s="1">
        <f t="shared" si="0"/>
        <v>3712.77</v>
      </c>
      <c r="R19" s="1">
        <v>0</v>
      </c>
      <c r="S19" s="1">
        <v>3712.77</v>
      </c>
      <c r="T19" s="1">
        <v>0</v>
      </c>
      <c r="U19" s="2" t="s">
        <v>0</v>
      </c>
      <c r="V19" s="1">
        <v>0</v>
      </c>
      <c r="W19" s="1">
        <v>0</v>
      </c>
      <c r="X19" s="2" t="s">
        <v>0</v>
      </c>
      <c r="Y19" s="1">
        <f t="shared" si="1"/>
        <v>0</v>
      </c>
      <c r="Z19" s="1">
        <v>0</v>
      </c>
      <c r="AA19" s="2" t="s">
        <v>0</v>
      </c>
      <c r="AB19" s="1">
        <v>0</v>
      </c>
      <c r="AC19" s="1">
        <v>0</v>
      </c>
      <c r="AD19" s="2" t="s">
        <v>0</v>
      </c>
      <c r="AE19" s="1">
        <v>0</v>
      </c>
      <c r="AF19" s="2">
        <v>0</v>
      </c>
      <c r="AG19" s="2" t="s">
        <v>0</v>
      </c>
      <c r="AH19" s="1">
        <v>0</v>
      </c>
      <c r="AI19" s="1">
        <v>0</v>
      </c>
      <c r="AJ19" s="2" t="s">
        <v>0</v>
      </c>
      <c r="AK19" s="1">
        <v>0</v>
      </c>
      <c r="AL19" s="1">
        <v>0</v>
      </c>
      <c r="AM19" s="125" t="s">
        <v>1</v>
      </c>
      <c r="AN19" s="2" t="s">
        <v>1</v>
      </c>
      <c r="AO19" s="125" t="s">
        <v>1</v>
      </c>
      <c r="AP19" s="2">
        <v>0</v>
      </c>
      <c r="AQ19" s="5"/>
      <c r="AR19" s="5"/>
    </row>
    <row r="20" spans="1:44" x14ac:dyDescent="0.25">
      <c r="A20" s="2" t="s">
        <v>258</v>
      </c>
      <c r="B20" s="125">
        <v>44606</v>
      </c>
      <c r="C20" s="2" t="s">
        <v>6</v>
      </c>
      <c r="D20" s="2" t="s">
        <v>48</v>
      </c>
      <c r="E20" s="2" t="s">
        <v>1058</v>
      </c>
      <c r="F20" s="2" t="s">
        <v>2827</v>
      </c>
      <c r="G20" s="2" t="s">
        <v>3</v>
      </c>
      <c r="H20" s="2" t="s">
        <v>2828</v>
      </c>
      <c r="I20" s="1"/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f t="shared" si="0"/>
        <v>7579.5644000000002</v>
      </c>
      <c r="R20" s="1">
        <v>0</v>
      </c>
      <c r="S20" s="1">
        <v>7545.53</v>
      </c>
      <c r="T20" s="1">
        <v>0</v>
      </c>
      <c r="U20" s="2" t="s">
        <v>0</v>
      </c>
      <c r="V20" s="1">
        <v>0</v>
      </c>
      <c r="W20" s="1">
        <v>29.34</v>
      </c>
      <c r="X20" s="2" t="s">
        <v>0</v>
      </c>
      <c r="Y20" s="1">
        <f t="shared" si="1"/>
        <v>4.6943999999999999</v>
      </c>
      <c r="Z20" s="1">
        <v>0</v>
      </c>
      <c r="AA20" s="2" t="s">
        <v>0</v>
      </c>
      <c r="AB20" s="1">
        <v>0</v>
      </c>
      <c r="AC20" s="1">
        <v>0</v>
      </c>
      <c r="AD20" s="2" t="s">
        <v>0</v>
      </c>
      <c r="AE20" s="1">
        <v>0</v>
      </c>
      <c r="AF20" s="2">
        <v>0</v>
      </c>
      <c r="AG20" s="2" t="s">
        <v>0</v>
      </c>
      <c r="AH20" s="1">
        <v>0</v>
      </c>
      <c r="AI20" s="1">
        <v>0</v>
      </c>
      <c r="AJ20" s="2" t="s">
        <v>0</v>
      </c>
      <c r="AK20" s="1">
        <v>0</v>
      </c>
      <c r="AL20" s="1">
        <v>0</v>
      </c>
      <c r="AM20" s="125" t="s">
        <v>1</v>
      </c>
      <c r="AN20" s="2" t="s">
        <v>1</v>
      </c>
      <c r="AO20" s="125" t="s">
        <v>1</v>
      </c>
      <c r="AP20" s="2">
        <v>0</v>
      </c>
      <c r="AQ20" s="5"/>
      <c r="AR20" s="5"/>
    </row>
    <row r="21" spans="1:44" x14ac:dyDescent="0.25">
      <c r="A21" s="2" t="s">
        <v>257</v>
      </c>
      <c r="B21" s="125">
        <v>44606</v>
      </c>
      <c r="C21" s="2" t="s">
        <v>6</v>
      </c>
      <c r="D21" s="2" t="s">
        <v>48</v>
      </c>
      <c r="E21" s="2" t="s">
        <v>1058</v>
      </c>
      <c r="F21" s="2" t="s">
        <v>2827</v>
      </c>
      <c r="G21" s="2" t="s">
        <v>1296</v>
      </c>
      <c r="H21" s="2"/>
      <c r="I21" s="2" t="s">
        <v>2829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1">
        <f t="shared" si="0"/>
        <v>-182.68</v>
      </c>
      <c r="R21" s="1">
        <v>0</v>
      </c>
      <c r="S21" s="1">
        <v>-182.68</v>
      </c>
      <c r="T21" s="1">
        <v>0</v>
      </c>
      <c r="U21" s="2" t="s">
        <v>0</v>
      </c>
      <c r="V21" s="1">
        <v>0</v>
      </c>
      <c r="W21" s="1">
        <v>0</v>
      </c>
      <c r="X21" s="2" t="s">
        <v>0</v>
      </c>
      <c r="Y21" s="1">
        <f t="shared" si="1"/>
        <v>0</v>
      </c>
      <c r="Z21" s="1">
        <v>0</v>
      </c>
      <c r="AA21" s="2" t="s">
        <v>0</v>
      </c>
      <c r="AB21" s="1">
        <v>0</v>
      </c>
      <c r="AC21" s="1">
        <v>0</v>
      </c>
      <c r="AD21" s="2" t="s">
        <v>0</v>
      </c>
      <c r="AE21" s="1">
        <v>0</v>
      </c>
      <c r="AF21" s="2">
        <v>0</v>
      </c>
      <c r="AG21" s="2" t="s">
        <v>0</v>
      </c>
      <c r="AH21" s="1">
        <v>0</v>
      </c>
      <c r="AI21" s="1">
        <v>0</v>
      </c>
      <c r="AJ21" s="2" t="s">
        <v>0</v>
      </c>
      <c r="AK21" s="1">
        <v>0</v>
      </c>
      <c r="AL21" s="1">
        <v>0</v>
      </c>
      <c r="AM21" s="125" t="s">
        <v>1</v>
      </c>
      <c r="AN21" s="2" t="s">
        <v>1</v>
      </c>
      <c r="AO21" s="125" t="s">
        <v>1</v>
      </c>
      <c r="AP21" s="2">
        <v>0</v>
      </c>
      <c r="AQ21" s="5"/>
      <c r="AR21" s="5"/>
    </row>
    <row r="22" spans="1:44" x14ac:dyDescent="0.25">
      <c r="A22" s="2" t="s">
        <v>256</v>
      </c>
      <c r="B22" s="125">
        <v>44607</v>
      </c>
      <c r="C22" s="2" t="s">
        <v>6</v>
      </c>
      <c r="D22" s="2" t="s">
        <v>48</v>
      </c>
      <c r="E22" s="2" t="s">
        <v>1058</v>
      </c>
      <c r="F22" s="2" t="s">
        <v>2830</v>
      </c>
      <c r="G22" s="2" t="s">
        <v>3</v>
      </c>
      <c r="H22" s="2" t="s">
        <v>2831</v>
      </c>
      <c r="I22" s="1"/>
      <c r="J22" s="1" t="s">
        <v>1</v>
      </c>
      <c r="K22" s="1" t="s">
        <v>1</v>
      </c>
      <c r="L22" s="1" t="s">
        <v>1</v>
      </c>
      <c r="M22" s="1">
        <v>0</v>
      </c>
      <c r="N22" s="2" t="s">
        <v>1</v>
      </c>
      <c r="O22" s="2" t="s">
        <v>2</v>
      </c>
      <c r="P22" s="2" t="s">
        <v>1</v>
      </c>
      <c r="Q22" s="1">
        <f t="shared" si="0"/>
        <v>1940.4843999999998</v>
      </c>
      <c r="R22" s="1">
        <v>0</v>
      </c>
      <c r="S22" s="1">
        <v>1938.06</v>
      </c>
      <c r="T22" s="1">
        <v>0</v>
      </c>
      <c r="U22" s="2" t="s">
        <v>0</v>
      </c>
      <c r="V22" s="1">
        <v>0</v>
      </c>
      <c r="W22" s="1">
        <v>2.09</v>
      </c>
      <c r="X22" s="2" t="s">
        <v>0</v>
      </c>
      <c r="Y22" s="1">
        <f t="shared" si="1"/>
        <v>0.33439999999999998</v>
      </c>
      <c r="Z22" s="1">
        <v>0</v>
      </c>
      <c r="AA22" s="2" t="s">
        <v>0</v>
      </c>
      <c r="AB22" s="1">
        <v>0</v>
      </c>
      <c r="AC22" s="1">
        <v>0</v>
      </c>
      <c r="AD22" s="2" t="s">
        <v>0</v>
      </c>
      <c r="AE22" s="1">
        <v>0</v>
      </c>
      <c r="AF22" s="2">
        <v>0</v>
      </c>
      <c r="AG22" s="2" t="s">
        <v>0</v>
      </c>
      <c r="AH22" s="1">
        <v>0</v>
      </c>
      <c r="AI22" s="1">
        <v>0</v>
      </c>
      <c r="AJ22" s="2" t="s">
        <v>0</v>
      </c>
      <c r="AK22" s="1">
        <v>0</v>
      </c>
      <c r="AL22" s="1">
        <v>0</v>
      </c>
      <c r="AM22" s="125" t="s">
        <v>1</v>
      </c>
      <c r="AN22" s="2" t="s">
        <v>1</v>
      </c>
      <c r="AO22" s="125" t="s">
        <v>1</v>
      </c>
      <c r="AP22" s="2">
        <v>0</v>
      </c>
      <c r="AQ22" s="5"/>
      <c r="AR22" s="5"/>
    </row>
    <row r="23" spans="1:44" x14ac:dyDescent="0.25">
      <c r="A23" s="2" t="s">
        <v>255</v>
      </c>
      <c r="B23" s="125">
        <v>44607</v>
      </c>
      <c r="C23" s="2" t="s">
        <v>6</v>
      </c>
      <c r="D23" s="2" t="s">
        <v>48</v>
      </c>
      <c r="E23" s="2" t="s">
        <v>1058</v>
      </c>
      <c r="F23" s="2" t="s">
        <v>2830</v>
      </c>
      <c r="G23" s="2" t="s">
        <v>1296</v>
      </c>
      <c r="H23" s="2"/>
      <c r="I23" s="2" t="s">
        <v>2832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1">
        <f t="shared" si="0"/>
        <v>-105.57</v>
      </c>
      <c r="R23" s="1">
        <v>0</v>
      </c>
      <c r="S23" s="1">
        <v>-105.57</v>
      </c>
      <c r="T23" s="1">
        <v>0</v>
      </c>
      <c r="U23" s="2" t="s">
        <v>0</v>
      </c>
      <c r="V23" s="1">
        <v>0</v>
      </c>
      <c r="W23" s="1">
        <v>0</v>
      </c>
      <c r="X23" s="2" t="s">
        <v>0</v>
      </c>
      <c r="Y23" s="1">
        <f t="shared" si="1"/>
        <v>0</v>
      </c>
      <c r="Z23" s="1">
        <v>0</v>
      </c>
      <c r="AA23" s="2" t="s">
        <v>0</v>
      </c>
      <c r="AB23" s="1">
        <v>0</v>
      </c>
      <c r="AC23" s="1">
        <v>0</v>
      </c>
      <c r="AD23" s="2" t="s">
        <v>0</v>
      </c>
      <c r="AE23" s="1">
        <v>0</v>
      </c>
      <c r="AF23" s="2">
        <v>0</v>
      </c>
      <c r="AG23" s="2" t="s">
        <v>0</v>
      </c>
      <c r="AH23" s="1">
        <v>0</v>
      </c>
      <c r="AI23" s="1">
        <v>0</v>
      </c>
      <c r="AJ23" s="2" t="s">
        <v>0</v>
      </c>
      <c r="AK23" s="1">
        <v>0</v>
      </c>
      <c r="AL23" s="1">
        <v>0</v>
      </c>
      <c r="AM23" s="125" t="s">
        <v>1</v>
      </c>
      <c r="AN23" s="2" t="s">
        <v>1</v>
      </c>
      <c r="AO23" s="125" t="s">
        <v>1</v>
      </c>
      <c r="AP23" s="2">
        <v>0</v>
      </c>
      <c r="AQ23" s="5"/>
      <c r="AR23" s="5"/>
    </row>
    <row r="24" spans="1:44" x14ac:dyDescent="0.25">
      <c r="A24" s="2" t="s">
        <v>254</v>
      </c>
      <c r="B24" s="125">
        <v>44593</v>
      </c>
      <c r="C24" s="2" t="s">
        <v>6</v>
      </c>
      <c r="D24" s="2" t="s">
        <v>48</v>
      </c>
      <c r="E24" s="2" t="s">
        <v>228</v>
      </c>
      <c r="F24" s="2" t="s">
        <v>2833</v>
      </c>
      <c r="G24" s="2" t="s">
        <v>3</v>
      </c>
      <c r="H24" s="2" t="s">
        <v>2834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2</v>
      </c>
      <c r="P24" s="2" t="s">
        <v>1</v>
      </c>
      <c r="Q24" s="1">
        <v>3955.0274960000006</v>
      </c>
      <c r="R24" s="1">
        <v>0</v>
      </c>
      <c r="S24" s="1">
        <v>2674.8788999999992</v>
      </c>
      <c r="T24" s="1">
        <v>0</v>
      </c>
      <c r="U24" s="2" t="s">
        <v>0</v>
      </c>
      <c r="V24" s="1">
        <v>0</v>
      </c>
      <c r="W24" s="1">
        <v>1103.5763999999999</v>
      </c>
      <c r="X24" s="2" t="s">
        <v>0</v>
      </c>
      <c r="Y24" s="1">
        <v>176.57219599999991</v>
      </c>
      <c r="Z24" s="1">
        <v>0</v>
      </c>
      <c r="AA24" s="2" t="s">
        <v>0</v>
      </c>
      <c r="AB24" s="1">
        <v>0</v>
      </c>
      <c r="AC24" s="1">
        <v>0</v>
      </c>
      <c r="AD24" s="2" t="s">
        <v>0</v>
      </c>
      <c r="AE24" s="1">
        <v>0</v>
      </c>
      <c r="AF24" s="2">
        <v>0</v>
      </c>
      <c r="AG24" s="2" t="s">
        <v>0</v>
      </c>
      <c r="AH24" s="1">
        <v>0</v>
      </c>
      <c r="AI24" s="1">
        <v>0</v>
      </c>
      <c r="AJ24" s="2" t="s">
        <v>0</v>
      </c>
      <c r="AK24" s="1">
        <v>0</v>
      </c>
      <c r="AL24" s="1">
        <v>0</v>
      </c>
      <c r="AM24" s="125" t="s">
        <v>1</v>
      </c>
      <c r="AN24" s="2" t="s">
        <v>1</v>
      </c>
      <c r="AO24" s="125" t="s">
        <v>1</v>
      </c>
      <c r="AP24" s="2" t="s">
        <v>1</v>
      </c>
      <c r="AQ24" s="5"/>
      <c r="AR24" s="5"/>
    </row>
    <row r="25" spans="1:44" x14ac:dyDescent="0.25">
      <c r="A25" s="2" t="s">
        <v>253</v>
      </c>
      <c r="B25" s="125">
        <v>44593</v>
      </c>
      <c r="C25" s="2" t="s">
        <v>26</v>
      </c>
      <c r="D25" s="2" t="s">
        <v>48</v>
      </c>
      <c r="E25" s="2" t="s">
        <v>219</v>
      </c>
      <c r="F25" s="2" t="s">
        <v>1817</v>
      </c>
      <c r="G25" s="2" t="s">
        <v>3</v>
      </c>
      <c r="H25" s="2" t="s">
        <v>2835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3959.3106520000015</v>
      </c>
      <c r="R25" s="1">
        <v>0</v>
      </c>
      <c r="S25" s="1">
        <v>2969.0054999999998</v>
      </c>
      <c r="T25" s="1">
        <v>0</v>
      </c>
      <c r="U25" s="2" t="s">
        <v>0</v>
      </c>
      <c r="V25" s="1">
        <v>0</v>
      </c>
      <c r="W25" s="1">
        <v>853.71130000000028</v>
      </c>
      <c r="X25" s="2" t="s">
        <v>8</v>
      </c>
      <c r="Y25" s="1">
        <v>136.59385200000003</v>
      </c>
      <c r="Z25" s="1">
        <v>0</v>
      </c>
      <c r="AA25" s="2" t="s">
        <v>0</v>
      </c>
      <c r="AB25" s="1">
        <v>0</v>
      </c>
      <c r="AC25" s="1">
        <v>0</v>
      </c>
      <c r="AD25" s="2" t="s">
        <v>0</v>
      </c>
      <c r="AE25" s="1">
        <v>0</v>
      </c>
      <c r="AF25" s="2">
        <v>0</v>
      </c>
      <c r="AG25" s="2" t="s">
        <v>0</v>
      </c>
      <c r="AH25" s="1">
        <v>0</v>
      </c>
      <c r="AI25" s="1">
        <v>0</v>
      </c>
      <c r="AJ25" s="2" t="s">
        <v>0</v>
      </c>
      <c r="AK25" s="1">
        <v>0</v>
      </c>
      <c r="AL25" s="1">
        <v>0</v>
      </c>
      <c r="AM25" s="125" t="s">
        <v>1</v>
      </c>
      <c r="AN25" s="2" t="s">
        <v>1</v>
      </c>
      <c r="AO25" s="125" t="s">
        <v>1</v>
      </c>
      <c r="AP25" s="2" t="s">
        <v>1</v>
      </c>
      <c r="AQ25" s="5"/>
      <c r="AR25" s="5"/>
    </row>
    <row r="26" spans="1:44" x14ac:dyDescent="0.25">
      <c r="A26" s="2" t="s">
        <v>252</v>
      </c>
      <c r="B26" s="125">
        <v>44593</v>
      </c>
      <c r="C26" s="2" t="s">
        <v>26</v>
      </c>
      <c r="D26" s="2" t="s">
        <v>48</v>
      </c>
      <c r="E26" s="2" t="s">
        <v>219</v>
      </c>
      <c r="F26" s="2" t="s">
        <v>2836</v>
      </c>
      <c r="G26" s="2" t="s">
        <v>12</v>
      </c>
      <c r="H26" s="2" t="s">
        <v>1</v>
      </c>
      <c r="I26" s="1" t="s">
        <v>2837</v>
      </c>
      <c r="J26" s="1" t="s">
        <v>1</v>
      </c>
      <c r="K26" s="1" t="s">
        <v>2838</v>
      </c>
      <c r="L26" s="1" t="s">
        <v>2839</v>
      </c>
      <c r="M26" s="1">
        <v>32.74</v>
      </c>
      <c r="N26" s="2" t="s">
        <v>11</v>
      </c>
      <c r="O26" s="2" t="s">
        <v>2840</v>
      </c>
      <c r="P26" s="2" t="s">
        <v>2841</v>
      </c>
      <c r="Q26" s="1">
        <v>-32.736600000000003</v>
      </c>
      <c r="R26" s="1">
        <v>0</v>
      </c>
      <c r="S26" s="1">
        <v>-32.736600000000003</v>
      </c>
      <c r="T26" s="1">
        <v>0</v>
      </c>
      <c r="U26" s="2" t="s">
        <v>0</v>
      </c>
      <c r="V26" s="1">
        <v>0</v>
      </c>
      <c r="W26" s="1">
        <v>0</v>
      </c>
      <c r="X26" s="2" t="s">
        <v>0</v>
      </c>
      <c r="Y26" s="1">
        <v>0</v>
      </c>
      <c r="Z26" s="1">
        <v>0</v>
      </c>
      <c r="AA26" s="2" t="s">
        <v>0</v>
      </c>
      <c r="AB26" s="1">
        <v>0</v>
      </c>
      <c r="AC26" s="1">
        <v>0</v>
      </c>
      <c r="AD26" s="2" t="s">
        <v>0</v>
      </c>
      <c r="AE26" s="1">
        <v>0</v>
      </c>
      <c r="AF26" s="2">
        <v>0</v>
      </c>
      <c r="AG26" s="2" t="s">
        <v>0</v>
      </c>
      <c r="AH26" s="1">
        <v>0</v>
      </c>
      <c r="AI26" s="1">
        <v>0</v>
      </c>
      <c r="AJ26" s="2" t="s">
        <v>0</v>
      </c>
      <c r="AK26" s="1">
        <v>0</v>
      </c>
      <c r="AL26" s="1">
        <v>0</v>
      </c>
      <c r="AM26" s="125" t="s">
        <v>1</v>
      </c>
      <c r="AN26" s="2" t="s">
        <v>1</v>
      </c>
      <c r="AO26" s="125" t="s">
        <v>1</v>
      </c>
      <c r="AP26" s="2" t="s">
        <v>1</v>
      </c>
      <c r="AQ26" s="5"/>
      <c r="AR26" s="5"/>
    </row>
    <row r="27" spans="1:44" x14ac:dyDescent="0.25">
      <c r="A27" s="2" t="s">
        <v>251</v>
      </c>
      <c r="B27" s="125">
        <v>44593</v>
      </c>
      <c r="C27" s="2" t="s">
        <v>1081</v>
      </c>
      <c r="D27" s="2" t="s">
        <v>48</v>
      </c>
      <c r="E27" s="2" t="s">
        <v>1082</v>
      </c>
      <c r="F27" s="2" t="s">
        <v>2842</v>
      </c>
      <c r="G27" s="2" t="s">
        <v>3</v>
      </c>
      <c r="H27" s="2" t="s">
        <v>2843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2424.8816619999993</v>
      </c>
      <c r="R27" s="1">
        <v>0</v>
      </c>
      <c r="S27" s="1">
        <v>1848.9336000000003</v>
      </c>
      <c r="T27" s="1">
        <v>0</v>
      </c>
      <c r="U27" s="2" t="s">
        <v>0</v>
      </c>
      <c r="V27" s="1">
        <v>0</v>
      </c>
      <c r="W27" s="1">
        <v>496.50694999999985</v>
      </c>
      <c r="X27" s="2" t="s">
        <v>8</v>
      </c>
      <c r="Y27" s="1">
        <v>79.44111199999999</v>
      </c>
      <c r="Z27" s="1">
        <v>0</v>
      </c>
      <c r="AA27" s="2" t="s">
        <v>0</v>
      </c>
      <c r="AB27" s="1">
        <v>0</v>
      </c>
      <c r="AC27" s="1">
        <v>0</v>
      </c>
      <c r="AD27" s="2" t="s">
        <v>0</v>
      </c>
      <c r="AE27" s="1">
        <v>0</v>
      </c>
      <c r="AF27" s="2">
        <v>0</v>
      </c>
      <c r="AG27" s="2" t="s">
        <v>0</v>
      </c>
      <c r="AH27" s="1">
        <v>0</v>
      </c>
      <c r="AI27" s="1">
        <v>0</v>
      </c>
      <c r="AJ27" s="2" t="s">
        <v>0</v>
      </c>
      <c r="AK27" s="1">
        <v>0</v>
      </c>
      <c r="AL27" s="1">
        <v>0</v>
      </c>
      <c r="AM27" s="125" t="s">
        <v>1</v>
      </c>
      <c r="AN27" s="2" t="s">
        <v>1</v>
      </c>
      <c r="AO27" s="125" t="s">
        <v>1</v>
      </c>
      <c r="AP27" s="2" t="s">
        <v>1</v>
      </c>
      <c r="AQ27" s="5"/>
      <c r="AR27" s="5"/>
    </row>
    <row r="28" spans="1:44" x14ac:dyDescent="0.25">
      <c r="A28" s="2" t="s">
        <v>250</v>
      </c>
      <c r="B28" s="125">
        <v>44593</v>
      </c>
      <c r="C28" s="2" t="s">
        <v>6</v>
      </c>
      <c r="D28" s="2" t="s">
        <v>48</v>
      </c>
      <c r="E28" s="2" t="s">
        <v>213</v>
      </c>
      <c r="F28" s="2" t="s">
        <v>1148</v>
      </c>
      <c r="G28" s="2" t="s">
        <v>3</v>
      </c>
      <c r="H28" s="2" t="s">
        <v>2844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2</v>
      </c>
      <c r="P28" s="2" t="s">
        <v>1</v>
      </c>
      <c r="Q28" s="1">
        <f>SUM(S28:Z28)</f>
        <v>6.38</v>
      </c>
      <c r="R28" s="1">
        <v>0</v>
      </c>
      <c r="S28" s="1">
        <v>6.38</v>
      </c>
      <c r="T28" s="1">
        <v>0</v>
      </c>
      <c r="U28" s="2" t="s">
        <v>0</v>
      </c>
      <c r="V28" s="1">
        <v>0</v>
      </c>
      <c r="W28" s="1">
        <v>0</v>
      </c>
      <c r="X28" s="2" t="s">
        <v>0</v>
      </c>
      <c r="Y28" s="1">
        <v>0</v>
      </c>
      <c r="Z28" s="1">
        <v>0</v>
      </c>
      <c r="AA28" s="2" t="s">
        <v>0</v>
      </c>
      <c r="AB28" s="1">
        <v>0</v>
      </c>
      <c r="AC28" s="1">
        <v>0</v>
      </c>
      <c r="AD28" s="2" t="s">
        <v>0</v>
      </c>
      <c r="AE28" s="1">
        <v>0</v>
      </c>
      <c r="AF28" s="2">
        <v>0</v>
      </c>
      <c r="AG28" s="2" t="s">
        <v>0</v>
      </c>
      <c r="AH28" s="1">
        <v>0</v>
      </c>
      <c r="AI28" s="1">
        <v>0</v>
      </c>
      <c r="AJ28" s="2" t="s">
        <v>0</v>
      </c>
      <c r="AK28" s="1">
        <v>0</v>
      </c>
      <c r="AL28" s="1">
        <v>0</v>
      </c>
      <c r="AM28" s="125" t="s">
        <v>1</v>
      </c>
      <c r="AN28" s="2" t="s">
        <v>1</v>
      </c>
      <c r="AO28" s="125" t="s">
        <v>1</v>
      </c>
      <c r="AP28" s="2">
        <v>0</v>
      </c>
      <c r="AQ28" s="5"/>
      <c r="AR28" s="5"/>
    </row>
    <row r="29" spans="1:44" x14ac:dyDescent="0.25">
      <c r="A29" s="2" t="s">
        <v>248</v>
      </c>
      <c r="B29" s="125">
        <v>44593</v>
      </c>
      <c r="C29" s="2" t="s">
        <v>6</v>
      </c>
      <c r="D29" s="2" t="s">
        <v>48</v>
      </c>
      <c r="E29" s="2" t="s">
        <v>2845</v>
      </c>
      <c r="F29" s="2" t="s">
        <v>2846</v>
      </c>
      <c r="G29" s="2" t="s">
        <v>3</v>
      </c>
      <c r="H29" s="2" t="s">
        <v>2847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1">
        <f>SUM(S29:Z29)</f>
        <v>1454.752</v>
      </c>
      <c r="R29" s="1">
        <v>0</v>
      </c>
      <c r="S29" s="1">
        <v>1103.04</v>
      </c>
      <c r="T29" s="1">
        <v>0</v>
      </c>
      <c r="U29" s="2" t="s">
        <v>0</v>
      </c>
      <c r="V29" s="1">
        <v>0</v>
      </c>
      <c r="W29" s="1">
        <v>303.2</v>
      </c>
      <c r="X29" s="2" t="s">
        <v>0</v>
      </c>
      <c r="Y29" s="1">
        <f>+W29*0.16</f>
        <v>48.512</v>
      </c>
      <c r="Z29" s="1">
        <v>0</v>
      </c>
      <c r="AA29" s="2" t="s">
        <v>0</v>
      </c>
      <c r="AB29" s="1">
        <v>0</v>
      </c>
      <c r="AC29" s="1">
        <v>0</v>
      </c>
      <c r="AD29" s="2" t="s">
        <v>0</v>
      </c>
      <c r="AE29" s="1">
        <v>0</v>
      </c>
      <c r="AF29" s="2">
        <v>0</v>
      </c>
      <c r="AG29" s="2" t="s">
        <v>0</v>
      </c>
      <c r="AH29" s="1">
        <v>0</v>
      </c>
      <c r="AI29" s="1">
        <v>0</v>
      </c>
      <c r="AJ29" s="2" t="s">
        <v>0</v>
      </c>
      <c r="AK29" s="1">
        <v>0</v>
      </c>
      <c r="AL29" s="1">
        <v>0</v>
      </c>
      <c r="AM29" s="125" t="s">
        <v>1</v>
      </c>
      <c r="AN29" s="2" t="s">
        <v>1</v>
      </c>
      <c r="AO29" s="125" t="s">
        <v>1</v>
      </c>
      <c r="AP29" s="2">
        <v>0</v>
      </c>
      <c r="AQ29" s="5"/>
      <c r="AR29" s="5"/>
    </row>
    <row r="30" spans="1:44" x14ac:dyDescent="0.25">
      <c r="A30" s="2" t="s">
        <v>247</v>
      </c>
      <c r="B30" s="125">
        <v>44593</v>
      </c>
      <c r="C30" s="2" t="s">
        <v>26</v>
      </c>
      <c r="D30" s="2" t="s">
        <v>41</v>
      </c>
      <c r="E30" s="2" t="s">
        <v>210</v>
      </c>
      <c r="F30" s="2" t="s">
        <v>1358</v>
      </c>
      <c r="G30" s="2" t="s">
        <v>3</v>
      </c>
      <c r="H30" s="2" t="s">
        <v>2848</v>
      </c>
      <c r="I30" s="1" t="s">
        <v>1</v>
      </c>
      <c r="J30" s="1" t="s">
        <v>1</v>
      </c>
      <c r="K30" s="1" t="s">
        <v>1</v>
      </c>
      <c r="L30" s="1" t="s">
        <v>1</v>
      </c>
      <c r="M30" s="1">
        <v>0</v>
      </c>
      <c r="N30" s="2" t="s">
        <v>1</v>
      </c>
      <c r="O30" s="2" t="s">
        <v>2</v>
      </c>
      <c r="P30" s="2" t="s">
        <v>1</v>
      </c>
      <c r="Q30" s="1">
        <v>1646.9065440000002</v>
      </c>
      <c r="R30" s="1">
        <v>0</v>
      </c>
      <c r="S30" s="1">
        <v>1206.9276499999999</v>
      </c>
      <c r="T30" s="1">
        <v>0</v>
      </c>
      <c r="U30" s="2" t="s">
        <v>0</v>
      </c>
      <c r="V30" s="1">
        <v>0</v>
      </c>
      <c r="W30" s="1">
        <v>379.29214999999994</v>
      </c>
      <c r="X30" s="2" t="s">
        <v>8</v>
      </c>
      <c r="Y30" s="1">
        <v>60.686743999999997</v>
      </c>
      <c r="Z30" s="1">
        <v>0</v>
      </c>
      <c r="AA30" s="2" t="s">
        <v>0</v>
      </c>
      <c r="AB30" s="1">
        <v>0</v>
      </c>
      <c r="AC30" s="1">
        <v>0</v>
      </c>
      <c r="AD30" s="2" t="s">
        <v>0</v>
      </c>
      <c r="AE30" s="1">
        <v>0</v>
      </c>
      <c r="AF30" s="2">
        <v>0</v>
      </c>
      <c r="AG30" s="2" t="s">
        <v>0</v>
      </c>
      <c r="AH30" s="1">
        <v>0</v>
      </c>
      <c r="AI30" s="1">
        <v>0</v>
      </c>
      <c r="AJ30" s="2" t="s">
        <v>0</v>
      </c>
      <c r="AK30" s="1">
        <v>0</v>
      </c>
      <c r="AL30" s="1">
        <v>0</v>
      </c>
      <c r="AM30" s="125" t="s">
        <v>1</v>
      </c>
      <c r="AN30" s="2" t="s">
        <v>1</v>
      </c>
      <c r="AO30" s="125" t="s">
        <v>1</v>
      </c>
      <c r="AP30" s="2" t="s">
        <v>1</v>
      </c>
      <c r="AQ30" s="5"/>
      <c r="AR30" s="5"/>
    </row>
    <row r="31" spans="1:44" x14ac:dyDescent="0.25">
      <c r="A31" s="2" t="s">
        <v>246</v>
      </c>
      <c r="B31" s="125">
        <v>44593</v>
      </c>
      <c r="C31" s="2" t="s">
        <v>26</v>
      </c>
      <c r="D31" s="2" t="s">
        <v>41</v>
      </c>
      <c r="E31" s="2" t="s">
        <v>210</v>
      </c>
      <c r="F31" s="2" t="s">
        <v>2849</v>
      </c>
      <c r="G31" s="2" t="s">
        <v>12</v>
      </c>
      <c r="H31" s="2" t="s">
        <v>1</v>
      </c>
      <c r="I31" s="1" t="s">
        <v>1294</v>
      </c>
      <c r="J31" s="1" t="s">
        <v>1</v>
      </c>
      <c r="K31" s="1" t="s">
        <v>2850</v>
      </c>
      <c r="L31" s="1" t="s">
        <v>2839</v>
      </c>
      <c r="M31" s="1">
        <v>28.48</v>
      </c>
      <c r="N31" s="2" t="s">
        <v>11</v>
      </c>
      <c r="O31" s="2" t="s">
        <v>2851</v>
      </c>
      <c r="P31" s="2" t="s">
        <v>2852</v>
      </c>
      <c r="Q31" s="1">
        <v>-8.4629999999999992</v>
      </c>
      <c r="R31" s="1">
        <v>0</v>
      </c>
      <c r="S31" s="1">
        <v>-8.4629999999999992</v>
      </c>
      <c r="T31" s="1">
        <v>0</v>
      </c>
      <c r="U31" s="2" t="s">
        <v>0</v>
      </c>
      <c r="V31" s="1">
        <v>0</v>
      </c>
      <c r="W31" s="1">
        <v>0</v>
      </c>
      <c r="X31" s="2" t="s">
        <v>0</v>
      </c>
      <c r="Y31" s="1">
        <v>0</v>
      </c>
      <c r="Z31" s="1">
        <v>0</v>
      </c>
      <c r="AA31" s="2" t="s">
        <v>0</v>
      </c>
      <c r="AB31" s="1">
        <v>0</v>
      </c>
      <c r="AC31" s="1">
        <v>0</v>
      </c>
      <c r="AD31" s="2" t="s">
        <v>0</v>
      </c>
      <c r="AE31" s="1">
        <v>0</v>
      </c>
      <c r="AF31" s="2">
        <v>0</v>
      </c>
      <c r="AG31" s="2" t="s">
        <v>0</v>
      </c>
      <c r="AH31" s="1">
        <v>0</v>
      </c>
      <c r="AI31" s="1">
        <v>0</v>
      </c>
      <c r="AJ31" s="2" t="s">
        <v>0</v>
      </c>
      <c r="AK31" s="1">
        <v>0</v>
      </c>
      <c r="AL31" s="1">
        <v>0</v>
      </c>
      <c r="AM31" s="125" t="s">
        <v>1</v>
      </c>
      <c r="AN31" s="2" t="s">
        <v>1</v>
      </c>
      <c r="AO31" s="125" t="s">
        <v>1</v>
      </c>
      <c r="AP31" s="2" t="s">
        <v>1</v>
      </c>
      <c r="AQ31" s="5"/>
      <c r="AR31" s="5"/>
    </row>
    <row r="32" spans="1:44" x14ac:dyDescent="0.25">
      <c r="A32" s="2" t="s">
        <v>245</v>
      </c>
      <c r="B32" s="125">
        <v>44593</v>
      </c>
      <c r="C32" s="2" t="s">
        <v>1081</v>
      </c>
      <c r="D32" s="2" t="s">
        <v>41</v>
      </c>
      <c r="E32" s="2" t="s">
        <v>1083</v>
      </c>
      <c r="F32" s="2" t="s">
        <v>2842</v>
      </c>
      <c r="G32" s="2" t="s">
        <v>3</v>
      </c>
      <c r="H32" s="2" t="s">
        <v>2853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3032.896827999999</v>
      </c>
      <c r="R32" s="1">
        <v>0</v>
      </c>
      <c r="S32" s="1">
        <v>2358.3138499999991</v>
      </c>
      <c r="T32" s="1">
        <v>0</v>
      </c>
      <c r="U32" s="2" t="s">
        <v>0</v>
      </c>
      <c r="V32" s="1">
        <v>0</v>
      </c>
      <c r="W32" s="1">
        <v>581.53704999999979</v>
      </c>
      <c r="X32" s="2" t="s">
        <v>8</v>
      </c>
      <c r="Y32" s="1">
        <v>93.045927999999989</v>
      </c>
      <c r="Z32" s="1">
        <v>0</v>
      </c>
      <c r="AA32" s="2" t="s">
        <v>0</v>
      </c>
      <c r="AB32" s="1">
        <v>0</v>
      </c>
      <c r="AC32" s="1">
        <v>0</v>
      </c>
      <c r="AD32" s="2" t="s">
        <v>0</v>
      </c>
      <c r="AE32" s="1">
        <v>0</v>
      </c>
      <c r="AF32" s="2">
        <v>0</v>
      </c>
      <c r="AG32" s="2" t="s">
        <v>0</v>
      </c>
      <c r="AH32" s="1">
        <v>0</v>
      </c>
      <c r="AI32" s="1">
        <v>0</v>
      </c>
      <c r="AJ32" s="2" t="s">
        <v>0</v>
      </c>
      <c r="AK32" s="1">
        <v>0</v>
      </c>
      <c r="AL32" s="1">
        <v>0</v>
      </c>
      <c r="AM32" s="125" t="s">
        <v>1</v>
      </c>
      <c r="AN32" s="2" t="s">
        <v>1</v>
      </c>
      <c r="AO32" s="125" t="s">
        <v>1</v>
      </c>
      <c r="AP32" s="2" t="s">
        <v>1</v>
      </c>
      <c r="AQ32" s="5"/>
      <c r="AR32" s="5"/>
    </row>
    <row r="33" spans="1:44" x14ac:dyDescent="0.25">
      <c r="A33" s="2" t="s">
        <v>244</v>
      </c>
      <c r="B33" s="125">
        <v>44593</v>
      </c>
      <c r="C33" s="2" t="s">
        <v>1081</v>
      </c>
      <c r="D33" s="2" t="s">
        <v>41</v>
      </c>
      <c r="E33" s="2" t="s">
        <v>1083</v>
      </c>
      <c r="F33" s="2" t="s">
        <v>1141</v>
      </c>
      <c r="G33" s="2" t="s">
        <v>3</v>
      </c>
      <c r="H33" s="2" t="s">
        <v>2854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2855</v>
      </c>
      <c r="P33" s="2" t="s">
        <v>2856</v>
      </c>
      <c r="Q33" s="1">
        <v>9.0995500000000007</v>
      </c>
      <c r="R33" s="1">
        <v>0</v>
      </c>
      <c r="S33" s="1">
        <v>9.0995500000000007</v>
      </c>
      <c r="T33" s="1">
        <v>0</v>
      </c>
      <c r="U33" s="2" t="s">
        <v>0</v>
      </c>
      <c r="V33" s="1">
        <v>0</v>
      </c>
      <c r="W33" s="1">
        <v>0</v>
      </c>
      <c r="X33" s="2" t="s">
        <v>0</v>
      </c>
      <c r="Y33" s="1">
        <v>0</v>
      </c>
      <c r="Z33" s="1">
        <v>0</v>
      </c>
      <c r="AA33" s="2" t="s">
        <v>0</v>
      </c>
      <c r="AB33" s="1">
        <v>0</v>
      </c>
      <c r="AC33" s="1">
        <v>0</v>
      </c>
      <c r="AD33" s="2" t="s">
        <v>0</v>
      </c>
      <c r="AE33" s="1">
        <v>0</v>
      </c>
      <c r="AF33" s="2">
        <v>0</v>
      </c>
      <c r="AG33" s="2" t="s">
        <v>0</v>
      </c>
      <c r="AH33" s="1">
        <v>0</v>
      </c>
      <c r="AI33" s="1">
        <v>0</v>
      </c>
      <c r="AJ33" s="2" t="s">
        <v>0</v>
      </c>
      <c r="AK33" s="1">
        <v>0</v>
      </c>
      <c r="AL33" s="1">
        <v>0</v>
      </c>
      <c r="AM33" s="125" t="s">
        <v>1</v>
      </c>
      <c r="AN33" s="2" t="s">
        <v>1</v>
      </c>
      <c r="AO33" s="125" t="s">
        <v>1</v>
      </c>
      <c r="AP33" s="2" t="s">
        <v>1</v>
      </c>
      <c r="AQ33" s="5"/>
      <c r="AR33" s="5"/>
    </row>
    <row r="34" spans="1:44" x14ac:dyDescent="0.25">
      <c r="A34" s="2" t="s">
        <v>243</v>
      </c>
      <c r="B34" s="125">
        <v>44593</v>
      </c>
      <c r="C34" s="2" t="s">
        <v>1081</v>
      </c>
      <c r="D34" s="2" t="s">
        <v>41</v>
      </c>
      <c r="E34" s="2" t="s">
        <v>1083</v>
      </c>
      <c r="F34" s="2" t="s">
        <v>2842</v>
      </c>
      <c r="G34" s="2" t="s">
        <v>3</v>
      </c>
      <c r="H34" s="2" t="s">
        <v>2857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20.658650000000002</v>
      </c>
      <c r="R34" s="1">
        <v>0</v>
      </c>
      <c r="S34" s="1">
        <v>20.658650000000002</v>
      </c>
      <c r="T34" s="1">
        <v>0</v>
      </c>
      <c r="U34" s="2" t="s">
        <v>0</v>
      </c>
      <c r="V34" s="1">
        <v>0</v>
      </c>
      <c r="W34" s="1">
        <v>0</v>
      </c>
      <c r="X34" s="2" t="s">
        <v>0</v>
      </c>
      <c r="Y34" s="1">
        <v>0</v>
      </c>
      <c r="Z34" s="1">
        <v>0</v>
      </c>
      <c r="AA34" s="2" t="s">
        <v>0</v>
      </c>
      <c r="AB34" s="1">
        <v>0</v>
      </c>
      <c r="AC34" s="1">
        <v>0</v>
      </c>
      <c r="AD34" s="2" t="s">
        <v>0</v>
      </c>
      <c r="AE34" s="1">
        <v>0</v>
      </c>
      <c r="AF34" s="2">
        <v>0</v>
      </c>
      <c r="AG34" s="2" t="s">
        <v>0</v>
      </c>
      <c r="AH34" s="1">
        <v>0</v>
      </c>
      <c r="AI34" s="1">
        <v>0</v>
      </c>
      <c r="AJ34" s="2" t="s">
        <v>0</v>
      </c>
      <c r="AK34" s="1">
        <v>0</v>
      </c>
      <c r="AL34" s="1">
        <v>0</v>
      </c>
      <c r="AM34" s="125" t="s">
        <v>1</v>
      </c>
      <c r="AN34" s="2" t="s">
        <v>1</v>
      </c>
      <c r="AO34" s="125" t="s">
        <v>1</v>
      </c>
      <c r="AP34" s="2" t="s">
        <v>1</v>
      </c>
      <c r="AQ34" s="5"/>
      <c r="AR34" s="5"/>
    </row>
    <row r="35" spans="1:44" x14ac:dyDescent="0.25">
      <c r="A35" s="2" t="s">
        <v>242</v>
      </c>
      <c r="B35" s="125">
        <v>44593</v>
      </c>
      <c r="C35" s="2" t="s">
        <v>6</v>
      </c>
      <c r="D35" s="2" t="s">
        <v>41</v>
      </c>
      <c r="E35" s="2" t="s">
        <v>217</v>
      </c>
      <c r="F35" s="2" t="s">
        <v>1651</v>
      </c>
      <c r="G35" s="2" t="s">
        <v>3</v>
      </c>
      <c r="H35" s="2" t="s">
        <v>2858</v>
      </c>
      <c r="I35" s="1" t="s">
        <v>1</v>
      </c>
      <c r="J35" s="1" t="s">
        <v>1</v>
      </c>
      <c r="K35" s="1" t="s">
        <v>1</v>
      </c>
      <c r="L35" s="1" t="s">
        <v>1</v>
      </c>
      <c r="M35" s="1">
        <v>0</v>
      </c>
      <c r="N35" s="2" t="s">
        <v>1</v>
      </c>
      <c r="O35" s="2" t="s">
        <v>2</v>
      </c>
      <c r="P35" s="2" t="s">
        <v>1</v>
      </c>
      <c r="Q35" s="1">
        <v>6093.147648000001</v>
      </c>
      <c r="R35" s="1">
        <v>0</v>
      </c>
      <c r="S35" s="1">
        <v>4686.3497499999958</v>
      </c>
      <c r="T35" s="1">
        <v>0</v>
      </c>
      <c r="U35" s="2" t="s">
        <v>0</v>
      </c>
      <c r="V35" s="1">
        <v>0</v>
      </c>
      <c r="W35" s="1">
        <v>1212.75685</v>
      </c>
      <c r="X35" s="2" t="s">
        <v>8</v>
      </c>
      <c r="Y35" s="1">
        <v>194.04104799999999</v>
      </c>
      <c r="Z35" s="1">
        <v>0</v>
      </c>
      <c r="AA35" s="2" t="s">
        <v>0</v>
      </c>
      <c r="AB35" s="1">
        <v>0</v>
      </c>
      <c r="AC35" s="1">
        <v>0</v>
      </c>
      <c r="AD35" s="2" t="s">
        <v>0</v>
      </c>
      <c r="AE35" s="1">
        <v>0</v>
      </c>
      <c r="AF35" s="2">
        <v>0</v>
      </c>
      <c r="AG35" s="2" t="s">
        <v>0</v>
      </c>
      <c r="AH35" s="1">
        <v>0</v>
      </c>
      <c r="AI35" s="1">
        <v>0</v>
      </c>
      <c r="AJ35" s="2" t="s">
        <v>0</v>
      </c>
      <c r="AK35" s="1">
        <v>0</v>
      </c>
      <c r="AL35" s="1">
        <v>0</v>
      </c>
      <c r="AM35" s="125" t="s">
        <v>1</v>
      </c>
      <c r="AN35" s="2" t="s">
        <v>1</v>
      </c>
      <c r="AO35" s="125" t="s">
        <v>1</v>
      </c>
      <c r="AP35" s="2" t="s">
        <v>1</v>
      </c>
      <c r="AQ35" s="5"/>
      <c r="AR35" s="5"/>
    </row>
    <row r="36" spans="1:44" x14ac:dyDescent="0.25">
      <c r="A36" s="2" t="s">
        <v>241</v>
      </c>
      <c r="B36" s="125">
        <v>44593</v>
      </c>
      <c r="C36" s="2" t="s">
        <v>34</v>
      </c>
      <c r="D36" s="2" t="s">
        <v>41</v>
      </c>
      <c r="E36" s="2" t="s">
        <v>215</v>
      </c>
      <c r="F36" s="2" t="s">
        <v>2216</v>
      </c>
      <c r="G36" s="2" t="s">
        <v>3</v>
      </c>
      <c r="H36" s="2" t="s">
        <v>2859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2826.0172500000012</v>
      </c>
      <c r="R36" s="1">
        <v>0</v>
      </c>
      <c r="S36" s="1">
        <v>2540.7509500000015</v>
      </c>
      <c r="T36" s="1">
        <v>0</v>
      </c>
      <c r="U36" s="2" t="s">
        <v>0</v>
      </c>
      <c r="V36" s="1">
        <v>0</v>
      </c>
      <c r="W36" s="1">
        <v>245.91919999999999</v>
      </c>
      <c r="X36" s="2" t="s">
        <v>0</v>
      </c>
      <c r="Y36" s="1">
        <v>39.347100000000005</v>
      </c>
      <c r="Z36" s="1">
        <v>0</v>
      </c>
      <c r="AA36" s="2" t="s">
        <v>0</v>
      </c>
      <c r="AB36" s="1">
        <v>0</v>
      </c>
      <c r="AC36" s="1">
        <v>0</v>
      </c>
      <c r="AD36" s="2" t="s">
        <v>0</v>
      </c>
      <c r="AE36" s="1">
        <v>0</v>
      </c>
      <c r="AF36" s="2">
        <v>0</v>
      </c>
      <c r="AG36" s="2" t="s">
        <v>0</v>
      </c>
      <c r="AH36" s="1">
        <v>0</v>
      </c>
      <c r="AI36" s="1">
        <v>0</v>
      </c>
      <c r="AJ36" s="2" t="s">
        <v>0</v>
      </c>
      <c r="AK36" s="1">
        <v>0</v>
      </c>
      <c r="AL36" s="1">
        <v>0</v>
      </c>
      <c r="AM36" s="125" t="s">
        <v>1</v>
      </c>
      <c r="AN36" s="2" t="s">
        <v>1</v>
      </c>
      <c r="AO36" s="125" t="s">
        <v>1</v>
      </c>
      <c r="AP36" s="2" t="s">
        <v>1</v>
      </c>
      <c r="AQ36" s="5"/>
      <c r="AR36" s="5"/>
    </row>
    <row r="37" spans="1:44" x14ac:dyDescent="0.25">
      <c r="A37" s="2" t="s">
        <v>240</v>
      </c>
      <c r="B37" s="125">
        <v>44593</v>
      </c>
      <c r="C37" s="2" t="s">
        <v>26</v>
      </c>
      <c r="D37" s="2" t="s">
        <v>37</v>
      </c>
      <c r="E37" s="2" t="s">
        <v>4</v>
      </c>
      <c r="F37" s="2" t="s">
        <v>1293</v>
      </c>
      <c r="G37" s="2" t="s">
        <v>3</v>
      </c>
      <c r="H37" s="2" t="s">
        <v>2860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3267.5521840000006</v>
      </c>
      <c r="R37" s="1">
        <v>0</v>
      </c>
      <c r="S37" s="1">
        <v>2269.8362999999999</v>
      </c>
      <c r="T37" s="1">
        <v>0</v>
      </c>
      <c r="U37" s="2" t="s">
        <v>0</v>
      </c>
      <c r="V37" s="1">
        <v>0</v>
      </c>
      <c r="W37" s="1">
        <v>860.09989999999993</v>
      </c>
      <c r="X37" s="2" t="s">
        <v>8</v>
      </c>
      <c r="Y37" s="1">
        <v>137.61598400000003</v>
      </c>
      <c r="Z37" s="1">
        <v>0</v>
      </c>
      <c r="AA37" s="2" t="s">
        <v>0</v>
      </c>
      <c r="AB37" s="1">
        <v>0</v>
      </c>
      <c r="AC37" s="1">
        <v>0</v>
      </c>
      <c r="AD37" s="2" t="s">
        <v>0</v>
      </c>
      <c r="AE37" s="1">
        <v>0</v>
      </c>
      <c r="AF37" s="2">
        <v>0</v>
      </c>
      <c r="AG37" s="2" t="s">
        <v>0</v>
      </c>
      <c r="AH37" s="1">
        <v>0</v>
      </c>
      <c r="AI37" s="1">
        <v>0</v>
      </c>
      <c r="AJ37" s="2" t="s">
        <v>0</v>
      </c>
      <c r="AK37" s="1">
        <v>0</v>
      </c>
      <c r="AL37" s="1">
        <v>0</v>
      </c>
      <c r="AM37" s="125" t="s">
        <v>1</v>
      </c>
      <c r="AN37" s="2" t="s">
        <v>1</v>
      </c>
      <c r="AO37" s="125" t="s">
        <v>1</v>
      </c>
      <c r="AP37" s="2" t="s">
        <v>1</v>
      </c>
      <c r="AQ37" s="5"/>
      <c r="AR37" s="5"/>
    </row>
    <row r="38" spans="1:44" x14ac:dyDescent="0.25">
      <c r="A38" s="2" t="s">
        <v>239</v>
      </c>
      <c r="B38" s="125">
        <v>44593</v>
      </c>
      <c r="C38" s="2" t="s">
        <v>26</v>
      </c>
      <c r="D38" s="2" t="s">
        <v>37</v>
      </c>
      <c r="E38" s="2" t="s">
        <v>4</v>
      </c>
      <c r="F38" s="2" t="s">
        <v>2861</v>
      </c>
      <c r="G38" s="2" t="s">
        <v>3</v>
      </c>
      <c r="H38" s="2" t="s">
        <v>2862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876</v>
      </c>
      <c r="P38" s="2" t="s">
        <v>877</v>
      </c>
      <c r="Q38" s="1">
        <v>26.594999999999999</v>
      </c>
      <c r="R38" s="1">
        <v>0</v>
      </c>
      <c r="S38" s="1">
        <v>7.6986000000000026</v>
      </c>
      <c r="T38" s="1">
        <v>16.29</v>
      </c>
      <c r="U38" s="2" t="s">
        <v>8</v>
      </c>
      <c r="V38" s="1">
        <v>2.6063999999999998</v>
      </c>
      <c r="W38" s="1">
        <v>0</v>
      </c>
      <c r="X38" s="2" t="s">
        <v>0</v>
      </c>
      <c r="Y38" s="1">
        <v>0</v>
      </c>
      <c r="Z38" s="1">
        <v>0</v>
      </c>
      <c r="AA38" s="2" t="s">
        <v>0</v>
      </c>
      <c r="AB38" s="1">
        <v>0</v>
      </c>
      <c r="AC38" s="1">
        <v>0</v>
      </c>
      <c r="AD38" s="2" t="s">
        <v>0</v>
      </c>
      <c r="AE38" s="1">
        <v>0</v>
      </c>
      <c r="AF38" s="2">
        <v>0</v>
      </c>
      <c r="AG38" s="2" t="s">
        <v>0</v>
      </c>
      <c r="AH38" s="1">
        <v>0</v>
      </c>
      <c r="AI38" s="1">
        <v>0</v>
      </c>
      <c r="AJ38" s="2" t="s">
        <v>0</v>
      </c>
      <c r="AK38" s="1">
        <v>0</v>
      </c>
      <c r="AL38" s="1">
        <v>0</v>
      </c>
      <c r="AM38" s="125" t="s">
        <v>1</v>
      </c>
      <c r="AN38" s="2" t="s">
        <v>1</v>
      </c>
      <c r="AO38" s="125" t="s">
        <v>1</v>
      </c>
      <c r="AP38" s="2" t="s">
        <v>1</v>
      </c>
      <c r="AQ38" s="5"/>
      <c r="AR38" s="5"/>
    </row>
    <row r="39" spans="1:44" x14ac:dyDescent="0.25">
      <c r="A39" s="2" t="s">
        <v>238</v>
      </c>
      <c r="B39" s="125">
        <v>44593</v>
      </c>
      <c r="C39" s="2" t="s">
        <v>26</v>
      </c>
      <c r="D39" s="2" t="s">
        <v>37</v>
      </c>
      <c r="E39" s="2" t="s">
        <v>4</v>
      </c>
      <c r="F39" s="2" t="s">
        <v>2861</v>
      </c>
      <c r="G39" s="2" t="s">
        <v>3</v>
      </c>
      <c r="H39" s="2" t="s">
        <v>2863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876</v>
      </c>
      <c r="P39" s="2" t="s">
        <v>877</v>
      </c>
      <c r="Q39" s="1">
        <v>0.23</v>
      </c>
      <c r="R39" s="1">
        <v>0</v>
      </c>
      <c r="S39" s="1">
        <v>0.23</v>
      </c>
      <c r="T39" s="1">
        <v>0</v>
      </c>
      <c r="U39" s="2" t="s">
        <v>0</v>
      </c>
      <c r="V39" s="1">
        <v>0</v>
      </c>
      <c r="W39" s="1">
        <v>0</v>
      </c>
      <c r="X39" s="2" t="s">
        <v>0</v>
      </c>
      <c r="Y39" s="1">
        <v>0</v>
      </c>
      <c r="Z39" s="1">
        <v>0</v>
      </c>
      <c r="AA39" s="2" t="s">
        <v>0</v>
      </c>
      <c r="AB39" s="1">
        <v>0</v>
      </c>
      <c r="AC39" s="1">
        <v>0</v>
      </c>
      <c r="AD39" s="2" t="s">
        <v>0</v>
      </c>
      <c r="AE39" s="1">
        <v>0</v>
      </c>
      <c r="AF39" s="2">
        <v>0</v>
      </c>
      <c r="AG39" s="2" t="s">
        <v>0</v>
      </c>
      <c r="AH39" s="1">
        <v>0</v>
      </c>
      <c r="AI39" s="1">
        <v>0</v>
      </c>
      <c r="AJ39" s="2" t="s">
        <v>0</v>
      </c>
      <c r="AK39" s="1">
        <v>0</v>
      </c>
      <c r="AL39" s="1">
        <v>0</v>
      </c>
      <c r="AM39" s="125" t="s">
        <v>1</v>
      </c>
      <c r="AN39" s="2" t="s">
        <v>1</v>
      </c>
      <c r="AO39" s="125" t="s">
        <v>1</v>
      </c>
      <c r="AP39" s="2" t="s">
        <v>1</v>
      </c>
      <c r="AQ39" s="5"/>
      <c r="AR39" s="5"/>
    </row>
    <row r="40" spans="1:44" x14ac:dyDescent="0.25">
      <c r="A40" s="2" t="s">
        <v>237</v>
      </c>
      <c r="B40" s="125">
        <v>44593</v>
      </c>
      <c r="C40" s="2" t="s">
        <v>26</v>
      </c>
      <c r="D40" s="2" t="s">
        <v>37</v>
      </c>
      <c r="E40" s="2" t="s">
        <v>4</v>
      </c>
      <c r="F40" s="2" t="s">
        <v>1293</v>
      </c>
      <c r="G40" s="2" t="s">
        <v>3</v>
      </c>
      <c r="H40" s="2" t="s">
        <v>2864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2487.5636359999999</v>
      </c>
      <c r="R40" s="1">
        <v>0</v>
      </c>
      <c r="S40" s="1">
        <v>1727.5437000000011</v>
      </c>
      <c r="T40" s="1">
        <v>0</v>
      </c>
      <c r="U40" s="2" t="s">
        <v>0</v>
      </c>
      <c r="V40" s="1">
        <v>0</v>
      </c>
      <c r="W40" s="1">
        <v>655.18959999999981</v>
      </c>
      <c r="X40" s="2" t="s">
        <v>8</v>
      </c>
      <c r="Y40" s="1">
        <v>104.83033599999997</v>
      </c>
      <c r="Z40" s="1">
        <v>0</v>
      </c>
      <c r="AA40" s="2" t="s">
        <v>0</v>
      </c>
      <c r="AB40" s="1">
        <v>0</v>
      </c>
      <c r="AC40" s="1">
        <v>0</v>
      </c>
      <c r="AD40" s="2" t="s">
        <v>0</v>
      </c>
      <c r="AE40" s="1">
        <v>0</v>
      </c>
      <c r="AF40" s="2">
        <v>0</v>
      </c>
      <c r="AG40" s="2" t="s">
        <v>0</v>
      </c>
      <c r="AH40" s="1">
        <v>0</v>
      </c>
      <c r="AI40" s="1">
        <v>0</v>
      </c>
      <c r="AJ40" s="2" t="s">
        <v>0</v>
      </c>
      <c r="AK40" s="1">
        <v>0</v>
      </c>
      <c r="AL40" s="1">
        <v>0</v>
      </c>
      <c r="AM40" s="125" t="s">
        <v>1</v>
      </c>
      <c r="AN40" s="2" t="s">
        <v>1</v>
      </c>
      <c r="AO40" s="125" t="s">
        <v>1</v>
      </c>
      <c r="AP40" s="2" t="s">
        <v>1</v>
      </c>
      <c r="AQ40" s="5"/>
      <c r="AR40" s="5"/>
    </row>
    <row r="41" spans="1:44" x14ac:dyDescent="0.25">
      <c r="A41" s="2" t="s">
        <v>236</v>
      </c>
      <c r="B41" s="125">
        <v>44593</v>
      </c>
      <c r="C41" s="2" t="s">
        <v>1081</v>
      </c>
      <c r="D41" s="2" t="s">
        <v>37</v>
      </c>
      <c r="E41" s="2" t="s">
        <v>1084</v>
      </c>
      <c r="F41" s="2" t="s">
        <v>2842</v>
      </c>
      <c r="G41" s="2" t="s">
        <v>3</v>
      </c>
      <c r="H41" s="2" t="s">
        <v>2865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3493.3676960000012</v>
      </c>
      <c r="R41" s="1">
        <v>0</v>
      </c>
      <c r="S41" s="1">
        <v>2703.5888000000018</v>
      </c>
      <c r="T41" s="1">
        <v>0</v>
      </c>
      <c r="U41" s="2" t="s">
        <v>0</v>
      </c>
      <c r="V41" s="1">
        <v>0</v>
      </c>
      <c r="W41" s="1">
        <v>680.84379999999999</v>
      </c>
      <c r="X41" s="2" t="s">
        <v>8</v>
      </c>
      <c r="Y41" s="1">
        <v>108.935096</v>
      </c>
      <c r="Z41" s="1">
        <v>0</v>
      </c>
      <c r="AA41" s="2" t="s">
        <v>0</v>
      </c>
      <c r="AB41" s="1">
        <v>0</v>
      </c>
      <c r="AC41" s="1">
        <v>0</v>
      </c>
      <c r="AD41" s="2" t="s">
        <v>0</v>
      </c>
      <c r="AE41" s="1">
        <v>0</v>
      </c>
      <c r="AF41" s="2">
        <v>0</v>
      </c>
      <c r="AG41" s="2" t="s">
        <v>0</v>
      </c>
      <c r="AH41" s="1">
        <v>0</v>
      </c>
      <c r="AI41" s="1">
        <v>0</v>
      </c>
      <c r="AJ41" s="2" t="s">
        <v>0</v>
      </c>
      <c r="AK41" s="1">
        <v>0</v>
      </c>
      <c r="AL41" s="1">
        <v>0</v>
      </c>
      <c r="AM41" s="125" t="s">
        <v>1</v>
      </c>
      <c r="AN41" s="2" t="s">
        <v>1</v>
      </c>
      <c r="AO41" s="125" t="s">
        <v>1</v>
      </c>
      <c r="AP41" s="2" t="s">
        <v>1</v>
      </c>
      <c r="AQ41" s="5"/>
      <c r="AR41" s="5"/>
    </row>
    <row r="42" spans="1:44" x14ac:dyDescent="0.25">
      <c r="A42" s="2" t="s">
        <v>235</v>
      </c>
      <c r="B42" s="125">
        <v>44593</v>
      </c>
      <c r="C42" s="2" t="s">
        <v>1081</v>
      </c>
      <c r="D42" s="2" t="s">
        <v>37</v>
      </c>
      <c r="E42" s="2" t="s">
        <v>1084</v>
      </c>
      <c r="F42" s="2" t="s">
        <v>1141</v>
      </c>
      <c r="G42" s="2" t="s">
        <v>3</v>
      </c>
      <c r="H42" s="2" t="s">
        <v>2866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2855</v>
      </c>
      <c r="P42" s="2" t="s">
        <v>2856</v>
      </c>
      <c r="Q42" s="1">
        <v>48.951416000000002</v>
      </c>
      <c r="R42" s="1">
        <v>0</v>
      </c>
      <c r="S42" s="1">
        <v>19.704800000000002</v>
      </c>
      <c r="T42" s="1">
        <v>25.212599999999998</v>
      </c>
      <c r="U42" s="2" t="s">
        <v>8</v>
      </c>
      <c r="V42" s="1">
        <v>4.0340160000000003</v>
      </c>
      <c r="W42" s="1">
        <v>0</v>
      </c>
      <c r="X42" s="2" t="s">
        <v>0</v>
      </c>
      <c r="Y42" s="1">
        <v>0</v>
      </c>
      <c r="Z42" s="1">
        <v>0</v>
      </c>
      <c r="AA42" s="2" t="s">
        <v>0</v>
      </c>
      <c r="AB42" s="1">
        <v>0</v>
      </c>
      <c r="AC42" s="1">
        <v>0</v>
      </c>
      <c r="AD42" s="2" t="s">
        <v>0</v>
      </c>
      <c r="AE42" s="1">
        <v>0</v>
      </c>
      <c r="AF42" s="2">
        <v>0</v>
      </c>
      <c r="AG42" s="2" t="s">
        <v>0</v>
      </c>
      <c r="AH42" s="1">
        <v>0</v>
      </c>
      <c r="AI42" s="1">
        <v>0</v>
      </c>
      <c r="AJ42" s="2" t="s">
        <v>0</v>
      </c>
      <c r="AK42" s="1">
        <v>0</v>
      </c>
      <c r="AL42" s="1">
        <v>0</v>
      </c>
      <c r="AM42" s="125" t="s">
        <v>1</v>
      </c>
      <c r="AN42" s="2" t="s">
        <v>1</v>
      </c>
      <c r="AO42" s="125" t="s">
        <v>1</v>
      </c>
      <c r="AP42" s="2" t="s">
        <v>1</v>
      </c>
      <c r="AQ42" s="5"/>
      <c r="AR42" s="5"/>
    </row>
    <row r="43" spans="1:44" x14ac:dyDescent="0.25">
      <c r="A43" s="2" t="s">
        <v>234</v>
      </c>
      <c r="B43" s="125">
        <v>44593</v>
      </c>
      <c r="C43" s="2" t="s">
        <v>1081</v>
      </c>
      <c r="D43" s="2" t="s">
        <v>37</v>
      </c>
      <c r="E43" s="2" t="s">
        <v>1084</v>
      </c>
      <c r="F43" s="2" t="s">
        <v>2842</v>
      </c>
      <c r="G43" s="2" t="s">
        <v>3</v>
      </c>
      <c r="H43" s="2" t="s">
        <v>2867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f>442.702214-0.06</f>
        <v>442.64221400000002</v>
      </c>
      <c r="R43" s="1">
        <v>0</v>
      </c>
      <c r="S43" s="1">
        <f>315.8253-0.06</f>
        <v>315.76530000000002</v>
      </c>
      <c r="T43" s="1">
        <v>0</v>
      </c>
      <c r="U43" s="2" t="s">
        <v>0</v>
      </c>
      <c r="V43" s="1">
        <v>0</v>
      </c>
      <c r="W43" s="1">
        <v>109.37665</v>
      </c>
      <c r="X43" s="2" t="s">
        <v>8</v>
      </c>
      <c r="Y43" s="1">
        <v>17.500263999999998</v>
      </c>
      <c r="Z43" s="1">
        <v>0</v>
      </c>
      <c r="AA43" s="2" t="s">
        <v>0</v>
      </c>
      <c r="AB43" s="1">
        <v>0</v>
      </c>
      <c r="AC43" s="1">
        <v>0</v>
      </c>
      <c r="AD43" s="2" t="s">
        <v>0</v>
      </c>
      <c r="AE43" s="1">
        <v>0</v>
      </c>
      <c r="AF43" s="2">
        <v>0</v>
      </c>
      <c r="AG43" s="2" t="s">
        <v>0</v>
      </c>
      <c r="AH43" s="1">
        <v>0</v>
      </c>
      <c r="AI43" s="1">
        <v>0</v>
      </c>
      <c r="AJ43" s="2" t="s">
        <v>0</v>
      </c>
      <c r="AK43" s="1">
        <v>0</v>
      </c>
      <c r="AL43" s="1">
        <v>0</v>
      </c>
      <c r="AM43" s="125" t="s">
        <v>1</v>
      </c>
      <c r="AN43" s="2" t="s">
        <v>1</v>
      </c>
      <c r="AO43" s="125" t="s">
        <v>1</v>
      </c>
      <c r="AP43" s="2" t="s">
        <v>1</v>
      </c>
      <c r="AQ43" s="5"/>
      <c r="AR43" s="5"/>
    </row>
    <row r="44" spans="1:44" x14ac:dyDescent="0.25">
      <c r="A44" s="2" t="s">
        <v>233</v>
      </c>
      <c r="B44" s="125">
        <v>44593</v>
      </c>
      <c r="C44" s="2" t="s">
        <v>6</v>
      </c>
      <c r="D44" s="2" t="s">
        <v>37</v>
      </c>
      <c r="E44" s="2" t="s">
        <v>208</v>
      </c>
      <c r="F44" s="2" t="s">
        <v>1386</v>
      </c>
      <c r="G44" s="2" t="s">
        <v>3</v>
      </c>
      <c r="H44" s="2" t="s">
        <v>2868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4951.9463119999991</v>
      </c>
      <c r="R44" s="1">
        <v>0</v>
      </c>
      <c r="S44" s="1">
        <v>3952.3682499999982</v>
      </c>
      <c r="T44" s="1">
        <v>0</v>
      </c>
      <c r="U44" s="2" t="s">
        <v>0</v>
      </c>
      <c r="V44" s="1">
        <v>0</v>
      </c>
      <c r="W44" s="1">
        <v>861.70515000000012</v>
      </c>
      <c r="X44" s="2" t="s">
        <v>8</v>
      </c>
      <c r="Y44" s="1">
        <v>137.87291199999996</v>
      </c>
      <c r="Z44" s="1">
        <v>0</v>
      </c>
      <c r="AA44" s="2" t="s">
        <v>0</v>
      </c>
      <c r="AB44" s="1">
        <v>0</v>
      </c>
      <c r="AC44" s="1">
        <v>0</v>
      </c>
      <c r="AD44" s="2" t="s">
        <v>0</v>
      </c>
      <c r="AE44" s="1">
        <v>0</v>
      </c>
      <c r="AF44" s="2">
        <v>0</v>
      </c>
      <c r="AG44" s="2" t="s">
        <v>0</v>
      </c>
      <c r="AH44" s="1">
        <v>0</v>
      </c>
      <c r="AI44" s="1">
        <v>0</v>
      </c>
      <c r="AJ44" s="2" t="s">
        <v>0</v>
      </c>
      <c r="AK44" s="1">
        <v>0</v>
      </c>
      <c r="AL44" s="1">
        <v>0</v>
      </c>
      <c r="AM44" s="125" t="s">
        <v>1</v>
      </c>
      <c r="AN44" s="2" t="s">
        <v>1</v>
      </c>
      <c r="AO44" s="125" t="s">
        <v>1</v>
      </c>
      <c r="AP44" s="2" t="s">
        <v>1</v>
      </c>
      <c r="AQ44" s="5"/>
      <c r="AR44" s="5"/>
    </row>
    <row r="45" spans="1:44" x14ac:dyDescent="0.25">
      <c r="A45" s="2" t="s">
        <v>232</v>
      </c>
      <c r="B45" s="125">
        <v>44593</v>
      </c>
      <c r="C45" s="2" t="s">
        <v>34</v>
      </c>
      <c r="D45" s="2" t="s">
        <v>37</v>
      </c>
      <c r="E45" s="2" t="s">
        <v>206</v>
      </c>
      <c r="F45" s="2" t="s">
        <v>1295</v>
      </c>
      <c r="G45" s="2" t="s">
        <v>3</v>
      </c>
      <c r="H45" s="2" t="s">
        <v>2869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269.43240000000003</v>
      </c>
      <c r="R45" s="1">
        <v>0</v>
      </c>
      <c r="S45" s="1">
        <v>269.43240000000003</v>
      </c>
      <c r="T45" s="1">
        <v>0</v>
      </c>
      <c r="U45" s="2" t="s">
        <v>0</v>
      </c>
      <c r="V45" s="1">
        <v>0</v>
      </c>
      <c r="W45" s="1">
        <v>0</v>
      </c>
      <c r="X45" s="2" t="s">
        <v>0</v>
      </c>
      <c r="Y45" s="1">
        <v>0</v>
      </c>
      <c r="Z45" s="1">
        <v>0</v>
      </c>
      <c r="AA45" s="2" t="s">
        <v>0</v>
      </c>
      <c r="AB45" s="1">
        <v>0</v>
      </c>
      <c r="AC45" s="1">
        <v>0</v>
      </c>
      <c r="AD45" s="2" t="s">
        <v>0</v>
      </c>
      <c r="AE45" s="1">
        <v>0</v>
      </c>
      <c r="AF45" s="2">
        <v>0</v>
      </c>
      <c r="AG45" s="2" t="s">
        <v>0</v>
      </c>
      <c r="AH45" s="1">
        <v>0</v>
      </c>
      <c r="AI45" s="1">
        <v>0</v>
      </c>
      <c r="AJ45" s="2" t="s">
        <v>0</v>
      </c>
      <c r="AK45" s="1">
        <v>0</v>
      </c>
      <c r="AL45" s="1">
        <v>0</v>
      </c>
      <c r="AM45" s="125" t="s">
        <v>1</v>
      </c>
      <c r="AN45" s="2" t="s">
        <v>1</v>
      </c>
      <c r="AO45" s="125" t="s">
        <v>1</v>
      </c>
      <c r="AP45" s="2" t="s">
        <v>1</v>
      </c>
      <c r="AQ45" s="5"/>
      <c r="AR45" s="5"/>
    </row>
    <row r="46" spans="1:44" x14ac:dyDescent="0.25">
      <c r="A46" s="2" t="s">
        <v>231</v>
      </c>
      <c r="B46" s="125">
        <v>44593</v>
      </c>
      <c r="C46" s="2" t="s">
        <v>34</v>
      </c>
      <c r="D46" s="2" t="s">
        <v>37</v>
      </c>
      <c r="E46" s="2" t="s">
        <v>206</v>
      </c>
      <c r="F46" s="2" t="s">
        <v>1295</v>
      </c>
      <c r="G46" s="2" t="s">
        <v>3</v>
      </c>
      <c r="H46" s="2" t="s">
        <v>2870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2</v>
      </c>
      <c r="P46" s="2" t="s">
        <v>1</v>
      </c>
      <c r="Q46" s="1">
        <v>2986.5037500000003</v>
      </c>
      <c r="R46" s="1">
        <v>0</v>
      </c>
      <c r="S46" s="1">
        <v>2797.9132500000001</v>
      </c>
      <c r="T46" s="1">
        <v>0</v>
      </c>
      <c r="U46" s="2" t="s">
        <v>0</v>
      </c>
      <c r="V46" s="1">
        <v>0</v>
      </c>
      <c r="W46" s="1">
        <v>162.578</v>
      </c>
      <c r="X46" s="2" t="s">
        <v>0</v>
      </c>
      <c r="Y46" s="1">
        <v>26.012499999999999</v>
      </c>
      <c r="Z46" s="1">
        <v>0</v>
      </c>
      <c r="AA46" s="2" t="s">
        <v>0</v>
      </c>
      <c r="AB46" s="1">
        <v>0</v>
      </c>
      <c r="AC46" s="1">
        <v>0</v>
      </c>
      <c r="AD46" s="2" t="s">
        <v>0</v>
      </c>
      <c r="AE46" s="1">
        <v>0</v>
      </c>
      <c r="AF46" s="2">
        <v>0</v>
      </c>
      <c r="AG46" s="2" t="s">
        <v>0</v>
      </c>
      <c r="AH46" s="1">
        <v>0</v>
      </c>
      <c r="AI46" s="1">
        <v>0</v>
      </c>
      <c r="AJ46" s="2" t="s">
        <v>0</v>
      </c>
      <c r="AK46" s="1">
        <v>0</v>
      </c>
      <c r="AL46" s="1">
        <v>0</v>
      </c>
      <c r="AM46" s="125" t="s">
        <v>1</v>
      </c>
      <c r="AN46" s="2" t="s">
        <v>1</v>
      </c>
      <c r="AO46" s="125" t="s">
        <v>1</v>
      </c>
      <c r="AP46" s="2" t="s">
        <v>1</v>
      </c>
      <c r="AQ46" s="5"/>
      <c r="AR46" s="5"/>
    </row>
    <row r="47" spans="1:44" x14ac:dyDescent="0.25">
      <c r="A47" s="2" t="s">
        <v>230</v>
      </c>
      <c r="B47" s="125">
        <v>44593</v>
      </c>
      <c r="C47" s="2" t="s">
        <v>34</v>
      </c>
      <c r="D47" s="2" t="s">
        <v>32</v>
      </c>
      <c r="E47" s="2" t="s">
        <v>200</v>
      </c>
      <c r="F47" s="2" t="s">
        <v>2871</v>
      </c>
      <c r="G47" s="2" t="s">
        <v>3</v>
      </c>
      <c r="H47" s="2" t="s">
        <v>2872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2</v>
      </c>
      <c r="P47" s="2" t="s">
        <v>1</v>
      </c>
      <c r="Q47" s="1">
        <v>1281.8288500000001</v>
      </c>
      <c r="R47" s="1">
        <v>0</v>
      </c>
      <c r="S47" s="1">
        <v>1128.1600000000001</v>
      </c>
      <c r="T47" s="1">
        <v>0</v>
      </c>
      <c r="U47" s="2" t="s">
        <v>0</v>
      </c>
      <c r="V47" s="1">
        <v>0</v>
      </c>
      <c r="W47" s="1">
        <v>132.47315</v>
      </c>
      <c r="X47" s="2" t="s">
        <v>0</v>
      </c>
      <c r="Y47" s="1">
        <v>21.195700000000002</v>
      </c>
      <c r="Z47" s="1">
        <v>0</v>
      </c>
      <c r="AA47" s="2" t="s">
        <v>0</v>
      </c>
      <c r="AB47" s="1">
        <v>0</v>
      </c>
      <c r="AC47" s="1">
        <v>0</v>
      </c>
      <c r="AD47" s="2" t="s">
        <v>0</v>
      </c>
      <c r="AE47" s="1">
        <v>0</v>
      </c>
      <c r="AF47" s="2">
        <v>0</v>
      </c>
      <c r="AG47" s="2" t="s">
        <v>0</v>
      </c>
      <c r="AH47" s="1">
        <v>0</v>
      </c>
      <c r="AI47" s="1">
        <v>0</v>
      </c>
      <c r="AJ47" s="2" t="s">
        <v>0</v>
      </c>
      <c r="AK47" s="1">
        <v>0</v>
      </c>
      <c r="AL47" s="1">
        <v>0</v>
      </c>
      <c r="AM47" s="125" t="s">
        <v>1</v>
      </c>
      <c r="AN47" s="2" t="s">
        <v>1</v>
      </c>
      <c r="AO47" s="125" t="s">
        <v>1</v>
      </c>
      <c r="AP47" s="2" t="s">
        <v>1</v>
      </c>
      <c r="AQ47" s="5"/>
      <c r="AR47" s="5"/>
    </row>
    <row r="48" spans="1:44" x14ac:dyDescent="0.25">
      <c r="A48" s="2" t="s">
        <v>229</v>
      </c>
      <c r="B48" s="125">
        <v>44593</v>
      </c>
      <c r="C48" s="2" t="s">
        <v>26</v>
      </c>
      <c r="D48" s="2" t="s">
        <v>32</v>
      </c>
      <c r="E48" s="2" t="s">
        <v>31</v>
      </c>
      <c r="F48" s="2" t="s">
        <v>1366</v>
      </c>
      <c r="G48" s="2" t="s">
        <v>3</v>
      </c>
      <c r="H48" s="2" t="s">
        <v>2873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2</v>
      </c>
      <c r="P48" s="2" t="s">
        <v>1</v>
      </c>
      <c r="Q48" s="1">
        <v>1004.2183520000001</v>
      </c>
      <c r="R48" s="1">
        <v>0</v>
      </c>
      <c r="S48" s="1">
        <v>712.39025000000004</v>
      </c>
      <c r="T48" s="1">
        <v>0</v>
      </c>
      <c r="U48" s="2" t="s">
        <v>0</v>
      </c>
      <c r="V48" s="1">
        <v>0</v>
      </c>
      <c r="W48" s="1">
        <v>251.57595000000006</v>
      </c>
      <c r="X48" s="2" t="s">
        <v>0</v>
      </c>
      <c r="Y48" s="1">
        <v>40.252151999999988</v>
      </c>
      <c r="Z48" s="1">
        <v>0</v>
      </c>
      <c r="AA48" s="2" t="s">
        <v>0</v>
      </c>
      <c r="AB48" s="1">
        <v>0</v>
      </c>
      <c r="AC48" s="1">
        <v>0</v>
      </c>
      <c r="AD48" s="2" t="s">
        <v>0</v>
      </c>
      <c r="AE48" s="1">
        <v>0</v>
      </c>
      <c r="AF48" s="2">
        <v>0</v>
      </c>
      <c r="AG48" s="2" t="s">
        <v>0</v>
      </c>
      <c r="AH48" s="1">
        <v>0</v>
      </c>
      <c r="AI48" s="1">
        <v>0</v>
      </c>
      <c r="AJ48" s="2" t="s">
        <v>0</v>
      </c>
      <c r="AK48" s="1">
        <v>0</v>
      </c>
      <c r="AL48" s="1">
        <v>0</v>
      </c>
      <c r="AM48" s="125" t="s">
        <v>1</v>
      </c>
      <c r="AN48" s="2" t="s">
        <v>1</v>
      </c>
      <c r="AO48" s="125" t="s">
        <v>1</v>
      </c>
      <c r="AP48" s="2" t="s">
        <v>1</v>
      </c>
      <c r="AQ48" s="5"/>
      <c r="AR48" s="5"/>
    </row>
    <row r="49" spans="1:44" x14ac:dyDescent="0.25">
      <c r="A49" s="2" t="s">
        <v>227</v>
      </c>
      <c r="B49" s="125">
        <v>44593</v>
      </c>
      <c r="C49" s="2" t="s">
        <v>6</v>
      </c>
      <c r="D49" s="2" t="s">
        <v>32</v>
      </c>
      <c r="E49" s="2" t="s">
        <v>202</v>
      </c>
      <c r="F49" s="2" t="s">
        <v>1147</v>
      </c>
      <c r="G49" s="2" t="s">
        <v>3</v>
      </c>
      <c r="H49" s="2" t="s">
        <v>2874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6505.0989919999993</v>
      </c>
      <c r="R49" s="1">
        <v>0</v>
      </c>
      <c r="S49" s="1">
        <v>5238.573699999999</v>
      </c>
      <c r="T49" s="1">
        <v>0</v>
      </c>
      <c r="U49" s="2" t="s">
        <v>0</v>
      </c>
      <c r="V49" s="1">
        <v>0</v>
      </c>
      <c r="W49" s="1">
        <v>1091.8321000000001</v>
      </c>
      <c r="X49" s="2" t="s">
        <v>8</v>
      </c>
      <c r="Y49" s="1">
        <v>174.69319200000007</v>
      </c>
      <c r="Z49" s="1">
        <v>0</v>
      </c>
      <c r="AA49" s="2" t="s">
        <v>0</v>
      </c>
      <c r="AB49" s="1">
        <v>0</v>
      </c>
      <c r="AC49" s="1">
        <v>0</v>
      </c>
      <c r="AD49" s="2" t="s">
        <v>0</v>
      </c>
      <c r="AE49" s="1">
        <v>0</v>
      </c>
      <c r="AF49" s="2">
        <v>0</v>
      </c>
      <c r="AG49" s="2" t="s">
        <v>0</v>
      </c>
      <c r="AH49" s="1">
        <v>0</v>
      </c>
      <c r="AI49" s="1">
        <v>0</v>
      </c>
      <c r="AJ49" s="2" t="s">
        <v>0</v>
      </c>
      <c r="AK49" s="1">
        <v>0</v>
      </c>
      <c r="AL49" s="1">
        <v>0</v>
      </c>
      <c r="AM49" s="125" t="s">
        <v>1</v>
      </c>
      <c r="AN49" s="2" t="s">
        <v>1</v>
      </c>
      <c r="AO49" s="125" t="s">
        <v>1</v>
      </c>
      <c r="AP49" s="2" t="s">
        <v>1</v>
      </c>
      <c r="AQ49" s="5"/>
      <c r="AR49" s="5"/>
    </row>
    <row r="50" spans="1:44" x14ac:dyDescent="0.25">
      <c r="A50" s="2" t="s">
        <v>226</v>
      </c>
      <c r="B50" s="125">
        <v>44593</v>
      </c>
      <c r="C50" s="2" t="s">
        <v>26</v>
      </c>
      <c r="D50" s="2" t="s">
        <v>25</v>
      </c>
      <c r="E50" s="2" t="s">
        <v>249</v>
      </c>
      <c r="F50" s="2" t="s">
        <v>1304</v>
      </c>
      <c r="G50" s="2" t="s">
        <v>3</v>
      </c>
      <c r="H50" s="2" t="s">
        <v>2875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2</v>
      </c>
      <c r="P50" s="2" t="s">
        <v>1</v>
      </c>
      <c r="Q50" s="1">
        <v>5494.2810359999994</v>
      </c>
      <c r="R50" s="1">
        <v>0</v>
      </c>
      <c r="S50" s="1">
        <v>3818.3262999999988</v>
      </c>
      <c r="T50" s="1">
        <v>0</v>
      </c>
      <c r="U50" s="2" t="s">
        <v>0</v>
      </c>
      <c r="V50" s="1">
        <v>0</v>
      </c>
      <c r="W50" s="1">
        <v>1444.7885999999999</v>
      </c>
      <c r="X50" s="2" t="s">
        <v>8</v>
      </c>
      <c r="Y50" s="1">
        <v>231.16613599999997</v>
      </c>
      <c r="Z50" s="1">
        <v>0</v>
      </c>
      <c r="AA50" s="2" t="s">
        <v>0</v>
      </c>
      <c r="AB50" s="1">
        <v>0</v>
      </c>
      <c r="AC50" s="1">
        <v>0</v>
      </c>
      <c r="AD50" s="2" t="s">
        <v>0</v>
      </c>
      <c r="AE50" s="1">
        <v>0</v>
      </c>
      <c r="AF50" s="2">
        <v>0</v>
      </c>
      <c r="AG50" s="2" t="s">
        <v>0</v>
      </c>
      <c r="AH50" s="1">
        <v>0</v>
      </c>
      <c r="AI50" s="1">
        <v>0</v>
      </c>
      <c r="AJ50" s="2" t="s">
        <v>0</v>
      </c>
      <c r="AK50" s="1">
        <v>0</v>
      </c>
      <c r="AL50" s="1">
        <v>0</v>
      </c>
      <c r="AM50" s="125" t="s">
        <v>1</v>
      </c>
      <c r="AN50" s="2" t="s">
        <v>1</v>
      </c>
      <c r="AO50" s="125" t="s">
        <v>1</v>
      </c>
      <c r="AP50" s="2" t="s">
        <v>1</v>
      </c>
      <c r="AQ50" s="5"/>
      <c r="AR50" s="5"/>
    </row>
    <row r="51" spans="1:44" x14ac:dyDescent="0.25">
      <c r="A51" s="2" t="s">
        <v>225</v>
      </c>
      <c r="B51" s="125">
        <v>44593</v>
      </c>
      <c r="C51" s="2" t="s">
        <v>26</v>
      </c>
      <c r="D51" s="2" t="s">
        <v>25</v>
      </c>
      <c r="E51" s="2" t="s">
        <v>249</v>
      </c>
      <c r="F51" s="2" t="s">
        <v>1303</v>
      </c>
      <c r="G51" s="2" t="s">
        <v>12</v>
      </c>
      <c r="H51" s="2" t="s">
        <v>1</v>
      </c>
      <c r="I51" s="1" t="s">
        <v>2876</v>
      </c>
      <c r="J51" s="1" t="s">
        <v>1</v>
      </c>
      <c r="K51" s="1" t="s">
        <v>2877</v>
      </c>
      <c r="L51" s="1" t="s">
        <v>2839</v>
      </c>
      <c r="M51" s="1">
        <v>1.64</v>
      </c>
      <c r="N51" s="2" t="s">
        <v>11</v>
      </c>
      <c r="O51" s="2" t="s">
        <v>2878</v>
      </c>
      <c r="P51" s="2" t="s">
        <v>2879</v>
      </c>
      <c r="Q51" s="1">
        <v>-1.6355999999999999</v>
      </c>
      <c r="R51" s="1">
        <v>0</v>
      </c>
      <c r="S51" s="1">
        <v>0</v>
      </c>
      <c r="T51" s="1">
        <v>0</v>
      </c>
      <c r="U51" s="2" t="s">
        <v>0</v>
      </c>
      <c r="V51" s="1">
        <v>0</v>
      </c>
      <c r="W51" s="1">
        <v>-1.41</v>
      </c>
      <c r="X51" s="2" t="s">
        <v>8</v>
      </c>
      <c r="Y51" s="1">
        <v>-0.22559999999999999</v>
      </c>
      <c r="Z51" s="1">
        <v>0</v>
      </c>
      <c r="AA51" s="2" t="s">
        <v>0</v>
      </c>
      <c r="AB51" s="1">
        <v>0</v>
      </c>
      <c r="AC51" s="1">
        <v>0</v>
      </c>
      <c r="AD51" s="2" t="s">
        <v>0</v>
      </c>
      <c r="AE51" s="1">
        <v>0</v>
      </c>
      <c r="AF51" s="2">
        <v>0</v>
      </c>
      <c r="AG51" s="2" t="s">
        <v>0</v>
      </c>
      <c r="AH51" s="1">
        <v>0</v>
      </c>
      <c r="AI51" s="1">
        <v>0</v>
      </c>
      <c r="AJ51" s="2" t="s">
        <v>0</v>
      </c>
      <c r="AK51" s="1">
        <v>0</v>
      </c>
      <c r="AL51" s="1">
        <v>0</v>
      </c>
      <c r="AM51" s="125" t="s">
        <v>1</v>
      </c>
      <c r="AN51" s="2" t="s">
        <v>1</v>
      </c>
      <c r="AO51" s="125" t="s">
        <v>1</v>
      </c>
      <c r="AP51" s="2" t="s">
        <v>1</v>
      </c>
      <c r="AQ51" s="5"/>
      <c r="AR51" s="5"/>
    </row>
    <row r="52" spans="1:44" x14ac:dyDescent="0.25">
      <c r="A52" s="2" t="s">
        <v>224</v>
      </c>
      <c r="B52" s="125">
        <v>44593</v>
      </c>
      <c r="C52" s="2" t="s">
        <v>6</v>
      </c>
      <c r="D52" s="2" t="s">
        <v>25</v>
      </c>
      <c r="E52" s="2" t="s">
        <v>196</v>
      </c>
      <c r="F52" s="2" t="s">
        <v>2880</v>
      </c>
      <c r="G52" s="2" t="s">
        <v>3</v>
      </c>
      <c r="H52" s="2" t="s">
        <v>2881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2</v>
      </c>
      <c r="P52" s="2" t="s">
        <v>1</v>
      </c>
      <c r="Q52" s="1">
        <v>4454.4003480000001</v>
      </c>
      <c r="R52" s="1">
        <v>0</v>
      </c>
      <c r="S52" s="1">
        <v>3679.5295499999997</v>
      </c>
      <c r="T52" s="1">
        <v>0</v>
      </c>
      <c r="U52" s="2" t="s">
        <v>0</v>
      </c>
      <c r="V52" s="1">
        <v>0</v>
      </c>
      <c r="W52" s="1">
        <v>667.99195000000009</v>
      </c>
      <c r="X52" s="2" t="s">
        <v>0</v>
      </c>
      <c r="Y52" s="1">
        <v>106.87884799999999</v>
      </c>
      <c r="Z52" s="1">
        <v>0</v>
      </c>
      <c r="AA52" s="2" t="s">
        <v>0</v>
      </c>
      <c r="AB52" s="1">
        <v>0</v>
      </c>
      <c r="AC52" s="1">
        <v>0</v>
      </c>
      <c r="AD52" s="2" t="s">
        <v>0</v>
      </c>
      <c r="AE52" s="1">
        <v>0</v>
      </c>
      <c r="AF52" s="2">
        <v>0</v>
      </c>
      <c r="AG52" s="2" t="s">
        <v>0</v>
      </c>
      <c r="AH52" s="1">
        <v>0</v>
      </c>
      <c r="AI52" s="1">
        <v>0</v>
      </c>
      <c r="AJ52" s="2" t="s">
        <v>0</v>
      </c>
      <c r="AK52" s="1">
        <v>0</v>
      </c>
      <c r="AL52" s="1">
        <v>0</v>
      </c>
      <c r="AM52" s="125" t="s">
        <v>1</v>
      </c>
      <c r="AN52" s="2" t="s">
        <v>1</v>
      </c>
      <c r="AO52" s="125" t="s">
        <v>1</v>
      </c>
      <c r="AP52" s="2" t="s">
        <v>1</v>
      </c>
      <c r="AQ52" s="5"/>
      <c r="AR52" s="5"/>
    </row>
    <row r="53" spans="1:44" x14ac:dyDescent="0.25">
      <c r="A53" s="2" t="s">
        <v>223</v>
      </c>
      <c r="B53" s="125">
        <v>44593</v>
      </c>
      <c r="C53" s="2" t="s">
        <v>6</v>
      </c>
      <c r="D53" s="2" t="s">
        <v>25</v>
      </c>
      <c r="E53" s="2" t="s">
        <v>196</v>
      </c>
      <c r="F53" s="2" t="s">
        <v>2880</v>
      </c>
      <c r="G53" s="2" t="s">
        <v>3</v>
      </c>
      <c r="H53" s="2" t="s">
        <v>2882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2883</v>
      </c>
      <c r="P53" s="2" t="s">
        <v>2884</v>
      </c>
      <c r="Q53" s="1">
        <v>23.457056000000001</v>
      </c>
      <c r="R53" s="1">
        <v>0</v>
      </c>
      <c r="S53" s="1">
        <v>0</v>
      </c>
      <c r="T53" s="1">
        <v>20.221599999999999</v>
      </c>
      <c r="U53" s="2" t="s">
        <v>8</v>
      </c>
      <c r="V53" s="1">
        <v>3.2354560000000001</v>
      </c>
      <c r="W53" s="1">
        <v>0</v>
      </c>
      <c r="X53" s="2" t="s">
        <v>0</v>
      </c>
      <c r="Y53" s="1">
        <v>0</v>
      </c>
      <c r="Z53" s="1">
        <v>0</v>
      </c>
      <c r="AA53" s="2" t="s">
        <v>0</v>
      </c>
      <c r="AB53" s="1">
        <v>0</v>
      </c>
      <c r="AC53" s="1">
        <v>0</v>
      </c>
      <c r="AD53" s="2" t="s">
        <v>0</v>
      </c>
      <c r="AE53" s="1">
        <v>0</v>
      </c>
      <c r="AF53" s="2">
        <v>0</v>
      </c>
      <c r="AG53" s="2" t="s">
        <v>0</v>
      </c>
      <c r="AH53" s="1">
        <v>0</v>
      </c>
      <c r="AI53" s="1">
        <v>0</v>
      </c>
      <c r="AJ53" s="2" t="s">
        <v>0</v>
      </c>
      <c r="AK53" s="1">
        <v>0</v>
      </c>
      <c r="AL53" s="1">
        <v>0</v>
      </c>
      <c r="AM53" s="125" t="s">
        <v>1</v>
      </c>
      <c r="AN53" s="2" t="s">
        <v>1</v>
      </c>
      <c r="AO53" s="125" t="s">
        <v>1</v>
      </c>
      <c r="AP53" s="2" t="s">
        <v>1</v>
      </c>
      <c r="AQ53" s="5"/>
      <c r="AR53" s="5"/>
    </row>
    <row r="54" spans="1:44" x14ac:dyDescent="0.25">
      <c r="A54" s="2" t="s">
        <v>222</v>
      </c>
      <c r="B54" s="125">
        <v>44593</v>
      </c>
      <c r="C54" s="2" t="s">
        <v>6</v>
      </c>
      <c r="D54" s="2" t="s">
        <v>25</v>
      </c>
      <c r="E54" s="2" t="s">
        <v>196</v>
      </c>
      <c r="F54" s="2" t="s">
        <v>2880</v>
      </c>
      <c r="G54" s="2" t="s">
        <v>3</v>
      </c>
      <c r="H54" s="2" t="s">
        <v>2885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2</v>
      </c>
      <c r="P54" s="2" t="s">
        <v>1</v>
      </c>
      <c r="Q54" s="1">
        <v>2936.0559779999999</v>
      </c>
      <c r="R54" s="1">
        <v>0</v>
      </c>
      <c r="S54" s="1">
        <v>2128.4894499999996</v>
      </c>
      <c r="T54" s="1">
        <v>0</v>
      </c>
      <c r="U54" s="2" t="s">
        <v>0</v>
      </c>
      <c r="V54" s="1">
        <v>0</v>
      </c>
      <c r="W54" s="1">
        <v>696.1781000000002</v>
      </c>
      <c r="X54" s="2" t="s">
        <v>0</v>
      </c>
      <c r="Y54" s="1">
        <v>111.38842799999998</v>
      </c>
      <c r="Z54" s="1">
        <v>0</v>
      </c>
      <c r="AA54" s="2" t="s">
        <v>0</v>
      </c>
      <c r="AB54" s="1">
        <v>0</v>
      </c>
      <c r="AC54" s="1">
        <v>0</v>
      </c>
      <c r="AD54" s="2" t="s">
        <v>0</v>
      </c>
      <c r="AE54" s="1">
        <v>0</v>
      </c>
      <c r="AF54" s="2">
        <v>0</v>
      </c>
      <c r="AG54" s="2" t="s">
        <v>0</v>
      </c>
      <c r="AH54" s="1">
        <v>0</v>
      </c>
      <c r="AI54" s="1">
        <v>0</v>
      </c>
      <c r="AJ54" s="2" t="s">
        <v>0</v>
      </c>
      <c r="AK54" s="1">
        <v>0</v>
      </c>
      <c r="AL54" s="1">
        <v>0</v>
      </c>
      <c r="AM54" s="125" t="s">
        <v>1</v>
      </c>
      <c r="AN54" s="2" t="s">
        <v>1</v>
      </c>
      <c r="AO54" s="125" t="s">
        <v>1</v>
      </c>
      <c r="AP54" s="2" t="s">
        <v>1</v>
      </c>
      <c r="AQ54" s="5"/>
      <c r="AR54" s="5"/>
    </row>
    <row r="55" spans="1:44" x14ac:dyDescent="0.25">
      <c r="A55" s="2" t="s">
        <v>221</v>
      </c>
      <c r="B55" s="125">
        <v>44593</v>
      </c>
      <c r="C55" s="2" t="s">
        <v>6</v>
      </c>
      <c r="D55" s="2" t="s">
        <v>25</v>
      </c>
      <c r="E55" s="2" t="s">
        <v>196</v>
      </c>
      <c r="F55" s="2" t="s">
        <v>2880</v>
      </c>
      <c r="G55" s="2" t="s">
        <v>12</v>
      </c>
      <c r="H55" s="2" t="s">
        <v>1</v>
      </c>
      <c r="I55" s="1" t="s">
        <v>2886</v>
      </c>
      <c r="J55" s="1" t="s">
        <v>1</v>
      </c>
      <c r="K55" s="1" t="s">
        <v>2887</v>
      </c>
      <c r="L55" s="1" t="s">
        <v>2888</v>
      </c>
      <c r="M55" s="1">
        <v>69.38</v>
      </c>
      <c r="N55" s="2" t="s">
        <v>11</v>
      </c>
      <c r="O55" s="2" t="s">
        <v>2889</v>
      </c>
      <c r="P55" s="2" t="s">
        <v>2890</v>
      </c>
      <c r="Q55" s="1">
        <v>-6.14</v>
      </c>
      <c r="R55" s="1">
        <v>0</v>
      </c>
      <c r="S55" s="1">
        <v>-6.14</v>
      </c>
      <c r="T55" s="1">
        <v>0</v>
      </c>
      <c r="U55" s="2" t="s">
        <v>0</v>
      </c>
      <c r="V55" s="1">
        <v>0</v>
      </c>
      <c r="W55" s="1">
        <v>0</v>
      </c>
      <c r="X55" s="2" t="s">
        <v>0</v>
      </c>
      <c r="Y55" s="1">
        <v>0</v>
      </c>
      <c r="Z55" s="1">
        <v>0</v>
      </c>
      <c r="AA55" s="2" t="s">
        <v>0</v>
      </c>
      <c r="AB55" s="1">
        <v>0</v>
      </c>
      <c r="AC55" s="1">
        <v>0</v>
      </c>
      <c r="AD55" s="2" t="s">
        <v>0</v>
      </c>
      <c r="AE55" s="1">
        <v>0</v>
      </c>
      <c r="AF55" s="2">
        <v>0</v>
      </c>
      <c r="AG55" s="2" t="s">
        <v>0</v>
      </c>
      <c r="AH55" s="1">
        <v>0</v>
      </c>
      <c r="AI55" s="1">
        <v>0</v>
      </c>
      <c r="AJ55" s="2" t="s">
        <v>0</v>
      </c>
      <c r="AK55" s="1">
        <v>0</v>
      </c>
      <c r="AL55" s="1">
        <v>0</v>
      </c>
      <c r="AM55" s="125" t="s">
        <v>1</v>
      </c>
      <c r="AN55" s="2" t="s">
        <v>1</v>
      </c>
      <c r="AO55" s="125" t="s">
        <v>1</v>
      </c>
      <c r="AP55" s="2" t="s">
        <v>1</v>
      </c>
      <c r="AQ55" s="5"/>
      <c r="AR55" s="5"/>
    </row>
    <row r="56" spans="1:44" x14ac:dyDescent="0.25">
      <c r="A56" s="2" t="s">
        <v>220</v>
      </c>
      <c r="B56" s="125">
        <v>44593</v>
      </c>
      <c r="C56" s="2" t="s">
        <v>26</v>
      </c>
      <c r="D56" s="2" t="s">
        <v>23</v>
      </c>
      <c r="E56" s="2" t="s">
        <v>354</v>
      </c>
      <c r="F56" s="2" t="s">
        <v>2891</v>
      </c>
      <c r="G56" s="2" t="s">
        <v>3</v>
      </c>
      <c r="H56" s="2" t="s">
        <v>2892</v>
      </c>
      <c r="I56" s="1" t="s">
        <v>1</v>
      </c>
      <c r="J56" s="1" t="s">
        <v>1</v>
      </c>
      <c r="K56" s="1" t="s">
        <v>1</v>
      </c>
      <c r="L56" s="1" t="s">
        <v>1</v>
      </c>
      <c r="M56" s="1">
        <v>0</v>
      </c>
      <c r="N56" s="2" t="s">
        <v>1</v>
      </c>
      <c r="O56" s="2" t="s">
        <v>97</v>
      </c>
      <c r="P56" s="2" t="s">
        <v>1</v>
      </c>
      <c r="Q56" s="1">
        <v>0</v>
      </c>
      <c r="R56" s="1">
        <v>0</v>
      </c>
      <c r="S56" s="1">
        <v>0</v>
      </c>
      <c r="T56" s="1">
        <v>0</v>
      </c>
      <c r="U56" s="2" t="s">
        <v>0</v>
      </c>
      <c r="V56" s="1">
        <v>0</v>
      </c>
      <c r="W56" s="1">
        <v>0</v>
      </c>
      <c r="X56" s="2" t="s">
        <v>0</v>
      </c>
      <c r="Y56" s="1">
        <v>0</v>
      </c>
      <c r="Z56" s="1">
        <v>0</v>
      </c>
      <c r="AA56" s="2" t="s">
        <v>0</v>
      </c>
      <c r="AB56" s="1">
        <v>0</v>
      </c>
      <c r="AC56" s="1">
        <v>0</v>
      </c>
      <c r="AD56" s="2" t="s">
        <v>0</v>
      </c>
      <c r="AE56" s="1">
        <v>0</v>
      </c>
      <c r="AF56" s="2">
        <v>0</v>
      </c>
      <c r="AG56" s="2" t="s">
        <v>0</v>
      </c>
      <c r="AH56" s="1">
        <v>0</v>
      </c>
      <c r="AI56" s="1">
        <v>0</v>
      </c>
      <c r="AJ56" s="2" t="s">
        <v>0</v>
      </c>
      <c r="AK56" s="1">
        <v>0</v>
      </c>
      <c r="AL56" s="1">
        <v>0</v>
      </c>
      <c r="AM56" s="125" t="s">
        <v>1</v>
      </c>
      <c r="AN56" s="2" t="s">
        <v>1</v>
      </c>
      <c r="AO56" s="125" t="s">
        <v>1</v>
      </c>
      <c r="AP56" s="2" t="s">
        <v>1</v>
      </c>
      <c r="AQ56" s="5"/>
      <c r="AR56" s="5"/>
    </row>
    <row r="57" spans="1:44" x14ac:dyDescent="0.25">
      <c r="A57" s="2" t="s">
        <v>218</v>
      </c>
      <c r="B57" s="125">
        <v>44593</v>
      </c>
      <c r="C57" s="2" t="s">
        <v>6</v>
      </c>
      <c r="D57" s="2" t="s">
        <v>23</v>
      </c>
      <c r="E57" s="2" t="s">
        <v>192</v>
      </c>
      <c r="F57" s="2" t="s">
        <v>1227</v>
      </c>
      <c r="G57" s="2" t="s">
        <v>3</v>
      </c>
      <c r="H57" s="2" t="s">
        <v>2893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355</v>
      </c>
      <c r="P57" s="2" t="s">
        <v>1063</v>
      </c>
      <c r="Q57" s="1">
        <v>30.908349999999999</v>
      </c>
      <c r="R57" s="1">
        <v>0</v>
      </c>
      <c r="S57" s="1">
        <v>16.63625</v>
      </c>
      <c r="T57" s="1">
        <v>12.3035</v>
      </c>
      <c r="U57" s="2" t="s">
        <v>8</v>
      </c>
      <c r="V57" s="1">
        <v>1.9685999999999999</v>
      </c>
      <c r="W57" s="1">
        <v>0</v>
      </c>
      <c r="X57" s="2" t="s">
        <v>0</v>
      </c>
      <c r="Y57" s="1">
        <v>0</v>
      </c>
      <c r="Z57" s="1">
        <v>0</v>
      </c>
      <c r="AA57" s="2" t="s">
        <v>0</v>
      </c>
      <c r="AB57" s="1">
        <v>0</v>
      </c>
      <c r="AC57" s="1">
        <v>0</v>
      </c>
      <c r="AD57" s="2" t="s">
        <v>0</v>
      </c>
      <c r="AE57" s="1">
        <v>0</v>
      </c>
      <c r="AF57" s="2">
        <v>0</v>
      </c>
      <c r="AG57" s="2" t="s">
        <v>0</v>
      </c>
      <c r="AH57" s="1">
        <v>0</v>
      </c>
      <c r="AI57" s="1">
        <v>0</v>
      </c>
      <c r="AJ57" s="2" t="s">
        <v>0</v>
      </c>
      <c r="AK57" s="1">
        <v>0</v>
      </c>
      <c r="AL57" s="1">
        <v>0</v>
      </c>
      <c r="AM57" s="125" t="s">
        <v>1</v>
      </c>
      <c r="AN57" s="2" t="s">
        <v>1</v>
      </c>
      <c r="AO57" s="125" t="s">
        <v>1</v>
      </c>
      <c r="AP57" s="2" t="s">
        <v>1</v>
      </c>
      <c r="AQ57" s="5"/>
      <c r="AR57" s="5"/>
    </row>
    <row r="58" spans="1:44" x14ac:dyDescent="0.25">
      <c r="A58" s="2" t="s">
        <v>216</v>
      </c>
      <c r="B58" s="125">
        <v>44593</v>
      </c>
      <c r="C58" s="2" t="s">
        <v>6</v>
      </c>
      <c r="D58" s="2" t="s">
        <v>23</v>
      </c>
      <c r="E58" s="2" t="s">
        <v>192</v>
      </c>
      <c r="F58" s="2" t="s">
        <v>1227</v>
      </c>
      <c r="G58" s="2" t="s">
        <v>3</v>
      </c>
      <c r="H58" s="2" t="s">
        <v>2894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2</v>
      </c>
      <c r="P58" s="2" t="s">
        <v>1</v>
      </c>
      <c r="Q58" s="1">
        <v>80.316149999999993</v>
      </c>
      <c r="R58" s="1">
        <v>0</v>
      </c>
      <c r="S58" s="1">
        <v>20.796549999999996</v>
      </c>
      <c r="T58" s="1">
        <v>0</v>
      </c>
      <c r="U58" s="2" t="s">
        <v>0</v>
      </c>
      <c r="V58" s="1">
        <v>0</v>
      </c>
      <c r="W58" s="1">
        <v>51.31</v>
      </c>
      <c r="X58" s="2" t="s">
        <v>8</v>
      </c>
      <c r="Y58" s="1">
        <v>8.2096</v>
      </c>
      <c r="Z58" s="1">
        <v>0</v>
      </c>
      <c r="AA58" s="2" t="s">
        <v>0</v>
      </c>
      <c r="AB58" s="1">
        <v>0</v>
      </c>
      <c r="AC58" s="1">
        <v>0</v>
      </c>
      <c r="AD58" s="2" t="s">
        <v>0</v>
      </c>
      <c r="AE58" s="1">
        <v>0</v>
      </c>
      <c r="AF58" s="2">
        <v>0</v>
      </c>
      <c r="AG58" s="2" t="s">
        <v>0</v>
      </c>
      <c r="AH58" s="1">
        <v>0</v>
      </c>
      <c r="AI58" s="1">
        <v>0</v>
      </c>
      <c r="AJ58" s="2" t="s">
        <v>0</v>
      </c>
      <c r="AK58" s="1">
        <v>0</v>
      </c>
      <c r="AL58" s="1">
        <v>0</v>
      </c>
      <c r="AM58" s="125" t="s">
        <v>1</v>
      </c>
      <c r="AN58" s="2" t="s">
        <v>1</v>
      </c>
      <c r="AO58" s="125" t="s">
        <v>1</v>
      </c>
      <c r="AP58" s="2" t="s">
        <v>1</v>
      </c>
      <c r="AQ58" s="5"/>
      <c r="AR58" s="5"/>
    </row>
    <row r="59" spans="1:44" x14ac:dyDescent="0.25">
      <c r="A59" s="2" t="s">
        <v>214</v>
      </c>
      <c r="B59" s="125">
        <v>44593</v>
      </c>
      <c r="C59" s="2" t="s">
        <v>6</v>
      </c>
      <c r="D59" s="2" t="s">
        <v>23</v>
      </c>
      <c r="E59" s="2" t="s">
        <v>192</v>
      </c>
      <c r="F59" s="2" t="s">
        <v>1227</v>
      </c>
      <c r="G59" s="2" t="s">
        <v>3</v>
      </c>
      <c r="H59" s="2" t="s">
        <v>2895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1099</v>
      </c>
      <c r="P59" s="2" t="s">
        <v>1101</v>
      </c>
      <c r="Q59" s="1">
        <v>186.55</v>
      </c>
      <c r="R59" s="1">
        <v>0</v>
      </c>
      <c r="S59" s="1">
        <v>186.55</v>
      </c>
      <c r="T59" s="1">
        <v>0</v>
      </c>
      <c r="U59" s="2" t="s">
        <v>0</v>
      </c>
      <c r="V59" s="1">
        <v>0</v>
      </c>
      <c r="W59" s="1">
        <v>0</v>
      </c>
      <c r="X59" s="2" t="s">
        <v>0</v>
      </c>
      <c r="Y59" s="1">
        <v>0</v>
      </c>
      <c r="Z59" s="1">
        <v>0</v>
      </c>
      <c r="AA59" s="2" t="s">
        <v>0</v>
      </c>
      <c r="AB59" s="1">
        <v>0</v>
      </c>
      <c r="AC59" s="1">
        <v>0</v>
      </c>
      <c r="AD59" s="2" t="s">
        <v>0</v>
      </c>
      <c r="AE59" s="1">
        <v>0</v>
      </c>
      <c r="AF59" s="2">
        <v>0</v>
      </c>
      <c r="AG59" s="2" t="s">
        <v>0</v>
      </c>
      <c r="AH59" s="1">
        <v>0</v>
      </c>
      <c r="AI59" s="1">
        <v>0</v>
      </c>
      <c r="AJ59" s="2" t="s">
        <v>0</v>
      </c>
      <c r="AK59" s="1">
        <v>0</v>
      </c>
      <c r="AL59" s="1">
        <v>0</v>
      </c>
      <c r="AM59" s="125" t="s">
        <v>1</v>
      </c>
      <c r="AN59" s="2" t="s">
        <v>1</v>
      </c>
      <c r="AO59" s="125" t="s">
        <v>1</v>
      </c>
      <c r="AP59" s="2" t="s">
        <v>1</v>
      </c>
      <c r="AQ59" s="5"/>
      <c r="AR59" s="5"/>
    </row>
    <row r="60" spans="1:44" x14ac:dyDescent="0.25">
      <c r="A60" s="2" t="s">
        <v>212</v>
      </c>
      <c r="B60" s="125">
        <v>44593</v>
      </c>
      <c r="C60" s="2" t="s">
        <v>6</v>
      </c>
      <c r="D60" s="2" t="s">
        <v>23</v>
      </c>
      <c r="E60" s="2" t="s">
        <v>192</v>
      </c>
      <c r="F60" s="2" t="s">
        <v>1227</v>
      </c>
      <c r="G60" s="2" t="s">
        <v>3</v>
      </c>
      <c r="H60" s="2" t="s">
        <v>2896</v>
      </c>
      <c r="I60" s="1" t="s">
        <v>1</v>
      </c>
      <c r="J60" s="1" t="s">
        <v>1</v>
      </c>
      <c r="K60" s="1" t="s">
        <v>1</v>
      </c>
      <c r="L60" s="1" t="s">
        <v>1</v>
      </c>
      <c r="M60" s="1">
        <v>0</v>
      </c>
      <c r="N60" s="2" t="s">
        <v>1</v>
      </c>
      <c r="O60" s="2" t="s">
        <v>2</v>
      </c>
      <c r="P60" s="2" t="s">
        <v>1</v>
      </c>
      <c r="Q60" s="1">
        <v>720.50504999999998</v>
      </c>
      <c r="R60" s="1">
        <v>0</v>
      </c>
      <c r="S60" s="1">
        <v>620.65775000000008</v>
      </c>
      <c r="T60" s="1">
        <v>0</v>
      </c>
      <c r="U60" s="2" t="s">
        <v>0</v>
      </c>
      <c r="V60" s="1">
        <v>0</v>
      </c>
      <c r="W60" s="1">
        <v>86.075299999999999</v>
      </c>
      <c r="X60" s="2" t="s">
        <v>8</v>
      </c>
      <c r="Y60" s="1">
        <v>13.772</v>
      </c>
      <c r="Z60" s="1">
        <v>0</v>
      </c>
      <c r="AA60" s="2" t="s">
        <v>0</v>
      </c>
      <c r="AB60" s="1">
        <v>0</v>
      </c>
      <c r="AC60" s="1">
        <v>0</v>
      </c>
      <c r="AD60" s="2" t="s">
        <v>0</v>
      </c>
      <c r="AE60" s="1">
        <v>0</v>
      </c>
      <c r="AF60" s="2">
        <v>0</v>
      </c>
      <c r="AG60" s="2" t="s">
        <v>0</v>
      </c>
      <c r="AH60" s="1">
        <v>0</v>
      </c>
      <c r="AI60" s="1">
        <v>0</v>
      </c>
      <c r="AJ60" s="2" t="s">
        <v>0</v>
      </c>
      <c r="AK60" s="1">
        <v>0</v>
      </c>
      <c r="AL60" s="1">
        <v>0</v>
      </c>
      <c r="AM60" s="125" t="s">
        <v>1</v>
      </c>
      <c r="AN60" s="2" t="s">
        <v>1</v>
      </c>
      <c r="AO60" s="125" t="s">
        <v>1</v>
      </c>
      <c r="AP60" s="2" t="s">
        <v>1</v>
      </c>
      <c r="AQ60" s="5"/>
      <c r="AR60" s="5"/>
    </row>
    <row r="61" spans="1:44" x14ac:dyDescent="0.25">
      <c r="A61" s="2" t="s">
        <v>211</v>
      </c>
      <c r="B61" s="125">
        <v>44593</v>
      </c>
      <c r="C61" s="2" t="s">
        <v>6</v>
      </c>
      <c r="D61" s="2" t="s">
        <v>23</v>
      </c>
      <c r="E61" s="2" t="s">
        <v>192</v>
      </c>
      <c r="F61" s="2" t="s">
        <v>1227</v>
      </c>
      <c r="G61" s="2" t="s">
        <v>3</v>
      </c>
      <c r="H61" s="2" t="s">
        <v>1251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1130</v>
      </c>
      <c r="P61" s="2" t="s">
        <v>1146</v>
      </c>
      <c r="Q61" s="1">
        <v>32.886000000000003</v>
      </c>
      <c r="R61" s="1">
        <v>0</v>
      </c>
      <c r="S61" s="1">
        <v>0</v>
      </c>
      <c r="T61" s="1">
        <v>28.35</v>
      </c>
      <c r="U61" s="2" t="s">
        <v>8</v>
      </c>
      <c r="V61" s="1">
        <v>4.5359999999999996</v>
      </c>
      <c r="W61" s="1">
        <v>0</v>
      </c>
      <c r="X61" s="2" t="s">
        <v>0</v>
      </c>
      <c r="Y61" s="1">
        <v>0</v>
      </c>
      <c r="Z61" s="1">
        <v>0</v>
      </c>
      <c r="AA61" s="2" t="s">
        <v>0</v>
      </c>
      <c r="AB61" s="1">
        <v>0</v>
      </c>
      <c r="AC61" s="1">
        <v>0</v>
      </c>
      <c r="AD61" s="2" t="s">
        <v>0</v>
      </c>
      <c r="AE61" s="1">
        <v>0</v>
      </c>
      <c r="AF61" s="2">
        <v>0</v>
      </c>
      <c r="AG61" s="2" t="s">
        <v>0</v>
      </c>
      <c r="AH61" s="1">
        <v>0</v>
      </c>
      <c r="AI61" s="1">
        <v>0</v>
      </c>
      <c r="AJ61" s="2" t="s">
        <v>0</v>
      </c>
      <c r="AK61" s="1">
        <v>0</v>
      </c>
      <c r="AL61" s="1">
        <v>0</v>
      </c>
      <c r="AM61" s="125" t="s">
        <v>1</v>
      </c>
      <c r="AN61" s="2" t="s">
        <v>1</v>
      </c>
      <c r="AO61" s="125" t="s">
        <v>1</v>
      </c>
      <c r="AP61" s="2" t="s">
        <v>1</v>
      </c>
      <c r="AQ61" s="5"/>
      <c r="AR61" s="5"/>
    </row>
    <row r="62" spans="1:44" x14ac:dyDescent="0.25">
      <c r="A62" s="2" t="s">
        <v>209</v>
      </c>
      <c r="B62" s="125">
        <v>44593</v>
      </c>
      <c r="C62" s="2" t="s">
        <v>6</v>
      </c>
      <c r="D62" s="2" t="s">
        <v>23</v>
      </c>
      <c r="E62" s="2" t="s">
        <v>192</v>
      </c>
      <c r="F62" s="2" t="s">
        <v>1227</v>
      </c>
      <c r="G62" s="2" t="s">
        <v>3</v>
      </c>
      <c r="H62" s="2" t="s">
        <v>2897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1130</v>
      </c>
      <c r="P62" s="2" t="s">
        <v>1146</v>
      </c>
      <c r="Q62" s="1">
        <v>0.46</v>
      </c>
      <c r="R62" s="1">
        <v>0</v>
      </c>
      <c r="S62" s="1">
        <v>0.46</v>
      </c>
      <c r="T62" s="1">
        <v>0</v>
      </c>
      <c r="U62" s="2" t="s">
        <v>0</v>
      </c>
      <c r="V62" s="1">
        <v>0</v>
      </c>
      <c r="W62" s="1">
        <v>0</v>
      </c>
      <c r="X62" s="2" t="s">
        <v>0</v>
      </c>
      <c r="Y62" s="1">
        <v>0</v>
      </c>
      <c r="Z62" s="1">
        <v>0</v>
      </c>
      <c r="AA62" s="2" t="s">
        <v>0</v>
      </c>
      <c r="AB62" s="1">
        <v>0</v>
      </c>
      <c r="AC62" s="1">
        <v>0</v>
      </c>
      <c r="AD62" s="2" t="s">
        <v>0</v>
      </c>
      <c r="AE62" s="1">
        <v>0</v>
      </c>
      <c r="AF62" s="2">
        <v>0</v>
      </c>
      <c r="AG62" s="2" t="s">
        <v>0</v>
      </c>
      <c r="AH62" s="1">
        <v>0</v>
      </c>
      <c r="AI62" s="1">
        <v>0</v>
      </c>
      <c r="AJ62" s="2" t="s">
        <v>0</v>
      </c>
      <c r="AK62" s="1">
        <v>0</v>
      </c>
      <c r="AL62" s="1">
        <v>0</v>
      </c>
      <c r="AM62" s="125" t="s">
        <v>1</v>
      </c>
      <c r="AN62" s="2" t="s">
        <v>1</v>
      </c>
      <c r="AO62" s="125" t="s">
        <v>1</v>
      </c>
      <c r="AP62" s="2" t="s">
        <v>1</v>
      </c>
      <c r="AQ62" s="5"/>
      <c r="AR62" s="5"/>
    </row>
    <row r="63" spans="1:44" x14ac:dyDescent="0.25">
      <c r="A63" s="2" t="s">
        <v>207</v>
      </c>
      <c r="B63" s="125">
        <v>44593</v>
      </c>
      <c r="C63" s="2" t="s">
        <v>6</v>
      </c>
      <c r="D63" s="2" t="s">
        <v>23</v>
      </c>
      <c r="E63" s="2" t="s">
        <v>192</v>
      </c>
      <c r="F63" s="2" t="s">
        <v>1227</v>
      </c>
      <c r="G63" s="2" t="s">
        <v>3</v>
      </c>
      <c r="H63" s="2" t="s">
        <v>2898</v>
      </c>
      <c r="I63" s="1" t="s">
        <v>1</v>
      </c>
      <c r="J63" s="1" t="s">
        <v>1</v>
      </c>
      <c r="K63" s="1" t="s">
        <v>1</v>
      </c>
      <c r="L63" s="1" t="s">
        <v>1</v>
      </c>
      <c r="M63" s="1">
        <v>0</v>
      </c>
      <c r="N63" s="2" t="s">
        <v>1</v>
      </c>
      <c r="O63" s="2" t="s">
        <v>2</v>
      </c>
      <c r="P63" s="2" t="s">
        <v>1</v>
      </c>
      <c r="Q63" s="1">
        <v>2722.3436000000006</v>
      </c>
      <c r="R63" s="1">
        <v>0</v>
      </c>
      <c r="S63" s="1">
        <v>2019.1084500000009</v>
      </c>
      <c r="T63" s="1">
        <v>0</v>
      </c>
      <c r="U63" s="2" t="s">
        <v>0</v>
      </c>
      <c r="V63" s="1">
        <v>0</v>
      </c>
      <c r="W63" s="1">
        <v>606.2372499999999</v>
      </c>
      <c r="X63" s="2" t="s">
        <v>0</v>
      </c>
      <c r="Y63" s="1">
        <v>96.997900000000016</v>
      </c>
      <c r="Z63" s="1">
        <v>0</v>
      </c>
      <c r="AA63" s="2" t="s">
        <v>0</v>
      </c>
      <c r="AB63" s="1">
        <v>0</v>
      </c>
      <c r="AC63" s="1">
        <v>0</v>
      </c>
      <c r="AD63" s="2" t="s">
        <v>0</v>
      </c>
      <c r="AE63" s="1">
        <v>0</v>
      </c>
      <c r="AF63" s="2">
        <v>0</v>
      </c>
      <c r="AG63" s="2" t="s">
        <v>0</v>
      </c>
      <c r="AH63" s="1">
        <v>0</v>
      </c>
      <c r="AI63" s="1">
        <v>0</v>
      </c>
      <c r="AJ63" s="2" t="s">
        <v>0</v>
      </c>
      <c r="AK63" s="1">
        <v>0</v>
      </c>
      <c r="AL63" s="1">
        <v>0</v>
      </c>
      <c r="AM63" s="125" t="s">
        <v>1</v>
      </c>
      <c r="AN63" s="2" t="s">
        <v>1</v>
      </c>
      <c r="AO63" s="125" t="s">
        <v>1</v>
      </c>
      <c r="AP63" s="2" t="s">
        <v>1</v>
      </c>
      <c r="AQ63" s="5"/>
      <c r="AR63" s="5"/>
    </row>
    <row r="64" spans="1:44" x14ac:dyDescent="0.25">
      <c r="A64" s="2" t="s">
        <v>205</v>
      </c>
      <c r="B64" s="125">
        <v>44593</v>
      </c>
      <c r="C64" s="2" t="s">
        <v>6</v>
      </c>
      <c r="D64" s="2" t="s">
        <v>23</v>
      </c>
      <c r="E64" s="2" t="s">
        <v>192</v>
      </c>
      <c r="F64" s="2" t="s">
        <v>1227</v>
      </c>
      <c r="G64" s="2" t="s">
        <v>3</v>
      </c>
      <c r="H64" s="2" t="s">
        <v>2899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2900</v>
      </c>
      <c r="P64" s="2" t="s">
        <v>2901</v>
      </c>
      <c r="Q64" s="1">
        <v>299.47874999999999</v>
      </c>
      <c r="R64" s="1">
        <v>0</v>
      </c>
      <c r="S64" s="1">
        <v>252.70755000000003</v>
      </c>
      <c r="T64" s="1">
        <v>40.32</v>
      </c>
      <c r="U64" s="2" t="s">
        <v>8</v>
      </c>
      <c r="V64" s="1">
        <v>6.4512</v>
      </c>
      <c r="W64" s="1">
        <v>0</v>
      </c>
      <c r="X64" s="2" t="s">
        <v>0</v>
      </c>
      <c r="Y64" s="1">
        <v>0</v>
      </c>
      <c r="Z64" s="1">
        <v>0</v>
      </c>
      <c r="AA64" s="2" t="s">
        <v>0</v>
      </c>
      <c r="AB64" s="1">
        <v>0</v>
      </c>
      <c r="AC64" s="1">
        <v>0</v>
      </c>
      <c r="AD64" s="2" t="s">
        <v>0</v>
      </c>
      <c r="AE64" s="1">
        <v>0</v>
      </c>
      <c r="AF64" s="2">
        <v>0</v>
      </c>
      <c r="AG64" s="2" t="s">
        <v>0</v>
      </c>
      <c r="AH64" s="1">
        <v>0</v>
      </c>
      <c r="AI64" s="1">
        <v>0</v>
      </c>
      <c r="AJ64" s="2" t="s">
        <v>0</v>
      </c>
      <c r="AK64" s="1">
        <v>0</v>
      </c>
      <c r="AL64" s="1">
        <v>0</v>
      </c>
      <c r="AM64" s="125" t="s">
        <v>1</v>
      </c>
      <c r="AN64" s="2" t="s">
        <v>1</v>
      </c>
      <c r="AO64" s="125" t="s">
        <v>1</v>
      </c>
      <c r="AP64" s="2" t="s">
        <v>1</v>
      </c>
      <c r="AQ64" s="5"/>
      <c r="AR64" s="5"/>
    </row>
    <row r="65" spans="1:44" x14ac:dyDescent="0.25">
      <c r="A65" s="2" t="s">
        <v>204</v>
      </c>
      <c r="B65" s="125">
        <v>44593</v>
      </c>
      <c r="C65" s="2" t="s">
        <v>6</v>
      </c>
      <c r="D65" s="2" t="s">
        <v>23</v>
      </c>
      <c r="E65" s="2" t="s">
        <v>192</v>
      </c>
      <c r="F65" s="2" t="s">
        <v>1227</v>
      </c>
      <c r="G65" s="2" t="s">
        <v>3</v>
      </c>
      <c r="H65" s="2" t="s">
        <v>2902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2</v>
      </c>
      <c r="P65" s="2" t="s">
        <v>1</v>
      </c>
      <c r="Q65" s="1">
        <v>2384.7281499999999</v>
      </c>
      <c r="R65" s="1">
        <v>0</v>
      </c>
      <c r="S65" s="1">
        <v>1580.5587</v>
      </c>
      <c r="T65" s="1">
        <v>0</v>
      </c>
      <c r="U65" s="2" t="s">
        <v>0</v>
      </c>
      <c r="V65" s="1">
        <v>0</v>
      </c>
      <c r="W65" s="1">
        <v>693.24944999999991</v>
      </c>
      <c r="X65" s="2" t="s">
        <v>8</v>
      </c>
      <c r="Y65" s="1">
        <v>110.91999999999999</v>
      </c>
      <c r="Z65" s="1">
        <v>0</v>
      </c>
      <c r="AA65" s="2" t="s">
        <v>0</v>
      </c>
      <c r="AB65" s="1">
        <v>0</v>
      </c>
      <c r="AC65" s="1">
        <v>0</v>
      </c>
      <c r="AD65" s="2" t="s">
        <v>0</v>
      </c>
      <c r="AE65" s="1">
        <v>0</v>
      </c>
      <c r="AF65" s="2">
        <v>0</v>
      </c>
      <c r="AG65" s="2" t="s">
        <v>0</v>
      </c>
      <c r="AH65" s="1">
        <v>0</v>
      </c>
      <c r="AI65" s="1">
        <v>0</v>
      </c>
      <c r="AJ65" s="2" t="s">
        <v>0</v>
      </c>
      <c r="AK65" s="1">
        <v>0</v>
      </c>
      <c r="AL65" s="1">
        <v>0</v>
      </c>
      <c r="AM65" s="125" t="s">
        <v>1</v>
      </c>
      <c r="AN65" s="2" t="s">
        <v>1</v>
      </c>
      <c r="AO65" s="125" t="s">
        <v>1</v>
      </c>
      <c r="AP65" s="2" t="s">
        <v>1</v>
      </c>
      <c r="AQ65" s="5"/>
      <c r="AR65" s="5"/>
    </row>
    <row r="66" spans="1:44" x14ac:dyDescent="0.25">
      <c r="A66" s="2" t="s">
        <v>203</v>
      </c>
      <c r="B66" s="125">
        <v>44593</v>
      </c>
      <c r="C66" s="2" t="s">
        <v>6</v>
      </c>
      <c r="D66" s="2" t="s">
        <v>21</v>
      </c>
      <c r="E66" s="2" t="s">
        <v>190</v>
      </c>
      <c r="F66" s="2" t="s">
        <v>2903</v>
      </c>
      <c r="G66" s="2" t="s">
        <v>3</v>
      </c>
      <c r="H66" s="2" t="s">
        <v>2904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2905</v>
      </c>
      <c r="P66" s="2" t="s">
        <v>2906</v>
      </c>
      <c r="Q66" s="1">
        <v>161.88095000000001</v>
      </c>
      <c r="R66" s="1">
        <v>0</v>
      </c>
      <c r="S66" s="1">
        <v>121.17085</v>
      </c>
      <c r="T66" s="1">
        <v>0</v>
      </c>
      <c r="U66" s="2" t="s">
        <v>0</v>
      </c>
      <c r="V66" s="1">
        <v>0</v>
      </c>
      <c r="W66" s="1">
        <v>35.094900000000003</v>
      </c>
      <c r="X66" s="2" t="s">
        <v>8</v>
      </c>
      <c r="Y66" s="1">
        <v>5.6151999999999997</v>
      </c>
      <c r="Z66" s="1">
        <v>0</v>
      </c>
      <c r="AA66" s="2" t="s">
        <v>0</v>
      </c>
      <c r="AB66" s="1">
        <v>0</v>
      </c>
      <c r="AC66" s="1">
        <v>0</v>
      </c>
      <c r="AD66" s="2" t="s">
        <v>0</v>
      </c>
      <c r="AE66" s="1">
        <v>0</v>
      </c>
      <c r="AF66" s="2">
        <v>0</v>
      </c>
      <c r="AG66" s="2" t="s">
        <v>0</v>
      </c>
      <c r="AH66" s="1">
        <v>0</v>
      </c>
      <c r="AI66" s="1">
        <v>0</v>
      </c>
      <c r="AJ66" s="2" t="s">
        <v>0</v>
      </c>
      <c r="AK66" s="1">
        <v>0</v>
      </c>
      <c r="AL66" s="1">
        <v>0</v>
      </c>
      <c r="AM66" s="125" t="s">
        <v>1</v>
      </c>
      <c r="AN66" s="2" t="s">
        <v>1</v>
      </c>
      <c r="AO66" s="125" t="s">
        <v>1</v>
      </c>
      <c r="AP66" s="2" t="s">
        <v>1</v>
      </c>
      <c r="AQ66" s="5"/>
      <c r="AR66" s="5"/>
    </row>
    <row r="67" spans="1:44" x14ac:dyDescent="0.25">
      <c r="A67" s="2" t="s">
        <v>201</v>
      </c>
      <c r="B67" s="125">
        <v>44593</v>
      </c>
      <c r="C67" s="2" t="s">
        <v>6</v>
      </c>
      <c r="D67" s="2" t="s">
        <v>21</v>
      </c>
      <c r="E67" s="2" t="s">
        <v>190</v>
      </c>
      <c r="F67" s="2" t="s">
        <v>2903</v>
      </c>
      <c r="G67" s="2" t="s">
        <v>3</v>
      </c>
      <c r="H67" s="2" t="s">
        <v>2907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1274</v>
      </c>
      <c r="P67" s="2" t="s">
        <v>1275</v>
      </c>
      <c r="Q67" s="1">
        <v>141.08445</v>
      </c>
      <c r="R67" s="1">
        <v>0</v>
      </c>
      <c r="S67" s="1">
        <v>126.30605000000001</v>
      </c>
      <c r="T67" s="1">
        <v>12.74</v>
      </c>
      <c r="U67" s="2" t="s">
        <v>8</v>
      </c>
      <c r="V67" s="1">
        <v>2.0384000000000002</v>
      </c>
      <c r="W67" s="1">
        <v>0</v>
      </c>
      <c r="X67" s="2" t="s">
        <v>0</v>
      </c>
      <c r="Y67" s="1">
        <v>0</v>
      </c>
      <c r="Z67" s="1">
        <v>0</v>
      </c>
      <c r="AA67" s="2" t="s">
        <v>0</v>
      </c>
      <c r="AB67" s="1">
        <v>0</v>
      </c>
      <c r="AC67" s="1">
        <v>0</v>
      </c>
      <c r="AD67" s="2" t="s">
        <v>0</v>
      </c>
      <c r="AE67" s="1">
        <v>0</v>
      </c>
      <c r="AF67" s="2">
        <v>0</v>
      </c>
      <c r="AG67" s="2" t="s">
        <v>0</v>
      </c>
      <c r="AH67" s="1">
        <v>0</v>
      </c>
      <c r="AI67" s="1">
        <v>0</v>
      </c>
      <c r="AJ67" s="2" t="s">
        <v>0</v>
      </c>
      <c r="AK67" s="1">
        <v>0</v>
      </c>
      <c r="AL67" s="1">
        <v>0</v>
      </c>
      <c r="AM67" s="125" t="s">
        <v>1</v>
      </c>
      <c r="AN67" s="2" t="s">
        <v>1</v>
      </c>
      <c r="AO67" s="125" t="s">
        <v>1</v>
      </c>
      <c r="AP67" s="2" t="s">
        <v>1</v>
      </c>
      <c r="AQ67" s="5"/>
      <c r="AR67" s="5"/>
    </row>
    <row r="68" spans="1:44" x14ac:dyDescent="0.25">
      <c r="A68" s="2" t="s">
        <v>199</v>
      </c>
      <c r="B68" s="125">
        <v>44593</v>
      </c>
      <c r="C68" s="2" t="s">
        <v>6</v>
      </c>
      <c r="D68" s="2" t="s">
        <v>21</v>
      </c>
      <c r="E68" s="2" t="s">
        <v>190</v>
      </c>
      <c r="F68" s="2" t="s">
        <v>2903</v>
      </c>
      <c r="G68" s="2" t="s">
        <v>3</v>
      </c>
      <c r="H68" s="2" t="s">
        <v>2908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2</v>
      </c>
      <c r="P68" s="2" t="s">
        <v>1</v>
      </c>
      <c r="Q68" s="1">
        <v>3022.8759999999993</v>
      </c>
      <c r="R68" s="1">
        <v>0</v>
      </c>
      <c r="S68" s="1">
        <v>2307.917199999999</v>
      </c>
      <c r="T68" s="1">
        <v>0</v>
      </c>
      <c r="U68" s="2" t="s">
        <v>0</v>
      </c>
      <c r="V68" s="1">
        <v>0</v>
      </c>
      <c r="W68" s="1">
        <v>616.3438000000001</v>
      </c>
      <c r="X68" s="2" t="s">
        <v>8</v>
      </c>
      <c r="Y68" s="1">
        <v>98.614999999999995</v>
      </c>
      <c r="Z68" s="1">
        <v>0</v>
      </c>
      <c r="AA68" s="2" t="s">
        <v>0</v>
      </c>
      <c r="AB68" s="1">
        <v>0</v>
      </c>
      <c r="AC68" s="1">
        <v>0</v>
      </c>
      <c r="AD68" s="2" t="s">
        <v>0</v>
      </c>
      <c r="AE68" s="1">
        <v>0</v>
      </c>
      <c r="AF68" s="2">
        <v>0</v>
      </c>
      <c r="AG68" s="2" t="s">
        <v>0</v>
      </c>
      <c r="AH68" s="1">
        <v>0</v>
      </c>
      <c r="AI68" s="1">
        <v>0</v>
      </c>
      <c r="AJ68" s="2" t="s">
        <v>0</v>
      </c>
      <c r="AK68" s="1">
        <v>0</v>
      </c>
      <c r="AL68" s="1">
        <v>0</v>
      </c>
      <c r="AM68" s="125" t="s">
        <v>1</v>
      </c>
      <c r="AN68" s="2" t="s">
        <v>1</v>
      </c>
      <c r="AO68" s="125" t="s">
        <v>1</v>
      </c>
      <c r="AP68" s="2" t="s">
        <v>1</v>
      </c>
      <c r="AQ68" s="5"/>
      <c r="AR68" s="5"/>
    </row>
    <row r="69" spans="1:44" x14ac:dyDescent="0.25">
      <c r="A69" s="2" t="s">
        <v>198</v>
      </c>
      <c r="B69" s="125">
        <v>44593</v>
      </c>
      <c r="C69" s="2" t="s">
        <v>6</v>
      </c>
      <c r="D69" s="2" t="s">
        <v>21</v>
      </c>
      <c r="E69" s="2" t="s">
        <v>190</v>
      </c>
      <c r="F69" s="2" t="s">
        <v>2903</v>
      </c>
      <c r="G69" s="2" t="s">
        <v>12</v>
      </c>
      <c r="H69" s="2" t="s">
        <v>1</v>
      </c>
      <c r="I69" s="1" t="s">
        <v>2909</v>
      </c>
      <c r="J69" s="1" t="s">
        <v>1</v>
      </c>
      <c r="K69" s="1" t="s">
        <v>2910</v>
      </c>
      <c r="L69" s="1" t="s">
        <v>2911</v>
      </c>
      <c r="M69" s="1">
        <v>157.82</v>
      </c>
      <c r="N69" s="2" t="s">
        <v>11</v>
      </c>
      <c r="O69" s="2" t="s">
        <v>2912</v>
      </c>
      <c r="P69" s="2" t="s">
        <v>2913</v>
      </c>
      <c r="Q69" s="1">
        <v>-7.55</v>
      </c>
      <c r="R69" s="1">
        <v>0</v>
      </c>
      <c r="S69" s="1">
        <v>-7.55</v>
      </c>
      <c r="T69" s="1">
        <v>0</v>
      </c>
      <c r="U69" s="2" t="s">
        <v>0</v>
      </c>
      <c r="V69" s="1">
        <v>0</v>
      </c>
      <c r="W69" s="1">
        <v>0</v>
      </c>
      <c r="X69" s="2" t="s">
        <v>0</v>
      </c>
      <c r="Y69" s="1">
        <v>0</v>
      </c>
      <c r="Z69" s="1">
        <v>0</v>
      </c>
      <c r="AA69" s="2" t="s">
        <v>0</v>
      </c>
      <c r="AB69" s="1">
        <v>0</v>
      </c>
      <c r="AC69" s="1">
        <v>0</v>
      </c>
      <c r="AD69" s="2" t="s">
        <v>0</v>
      </c>
      <c r="AE69" s="1">
        <v>0</v>
      </c>
      <c r="AF69" s="2">
        <v>0</v>
      </c>
      <c r="AG69" s="2" t="s">
        <v>0</v>
      </c>
      <c r="AH69" s="1">
        <v>0</v>
      </c>
      <c r="AI69" s="1">
        <v>0</v>
      </c>
      <c r="AJ69" s="2" t="s">
        <v>0</v>
      </c>
      <c r="AK69" s="1">
        <v>0</v>
      </c>
      <c r="AL69" s="1">
        <v>0</v>
      </c>
      <c r="AM69" s="125" t="s">
        <v>1</v>
      </c>
      <c r="AN69" s="2" t="s">
        <v>1</v>
      </c>
      <c r="AO69" s="125" t="s">
        <v>1</v>
      </c>
      <c r="AP69" s="2" t="s">
        <v>1</v>
      </c>
      <c r="AQ69" s="5"/>
      <c r="AR69" s="5"/>
    </row>
    <row r="70" spans="1:44" x14ac:dyDescent="0.25">
      <c r="A70" s="2" t="s">
        <v>197</v>
      </c>
      <c r="B70" s="125">
        <v>44593</v>
      </c>
      <c r="C70" s="2" t="s">
        <v>26</v>
      </c>
      <c r="D70" s="2" t="s">
        <v>879</v>
      </c>
      <c r="E70" s="2" t="s">
        <v>881</v>
      </c>
      <c r="F70" s="2" t="s">
        <v>2914</v>
      </c>
      <c r="G70" s="2" t="s">
        <v>3</v>
      </c>
      <c r="H70" s="2" t="s">
        <v>2915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109.05840000000001</v>
      </c>
      <c r="R70" s="1">
        <v>0</v>
      </c>
      <c r="S70" s="1">
        <v>13.659999999999997</v>
      </c>
      <c r="T70" s="1">
        <v>0</v>
      </c>
      <c r="U70" s="2" t="s">
        <v>0</v>
      </c>
      <c r="V70" s="1">
        <v>0</v>
      </c>
      <c r="W70" s="1">
        <v>82.240000000000009</v>
      </c>
      <c r="X70" s="2" t="s">
        <v>8</v>
      </c>
      <c r="Y70" s="1">
        <v>13.1584</v>
      </c>
      <c r="Z70" s="1">
        <v>0</v>
      </c>
      <c r="AA70" s="2" t="s">
        <v>0</v>
      </c>
      <c r="AB70" s="1">
        <v>0</v>
      </c>
      <c r="AC70" s="1">
        <v>0</v>
      </c>
      <c r="AD70" s="2" t="s">
        <v>0</v>
      </c>
      <c r="AE70" s="1">
        <v>0</v>
      </c>
      <c r="AF70" s="2">
        <v>0</v>
      </c>
      <c r="AG70" s="2" t="s">
        <v>0</v>
      </c>
      <c r="AH70" s="1">
        <v>0</v>
      </c>
      <c r="AI70" s="1">
        <v>0</v>
      </c>
      <c r="AJ70" s="2" t="s">
        <v>0</v>
      </c>
      <c r="AK70" s="1">
        <v>0</v>
      </c>
      <c r="AL70" s="1">
        <v>0</v>
      </c>
      <c r="AM70" s="125" t="s">
        <v>1</v>
      </c>
      <c r="AN70" s="2" t="s">
        <v>1</v>
      </c>
      <c r="AO70" s="125" t="s">
        <v>1</v>
      </c>
      <c r="AP70" s="2" t="s">
        <v>1</v>
      </c>
      <c r="AQ70" s="5"/>
      <c r="AR70" s="5"/>
    </row>
    <row r="71" spans="1:44" x14ac:dyDescent="0.25">
      <c r="A71" s="2" t="s">
        <v>195</v>
      </c>
      <c r="B71" s="125">
        <v>44593</v>
      </c>
      <c r="C71" s="2" t="s">
        <v>6</v>
      </c>
      <c r="D71" s="2" t="s">
        <v>879</v>
      </c>
      <c r="E71" s="2" t="s">
        <v>880</v>
      </c>
      <c r="F71" s="2" t="s">
        <v>1171</v>
      </c>
      <c r="G71" s="2" t="s">
        <v>3</v>
      </c>
      <c r="H71" s="2" t="s">
        <v>2916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5396.6826059999976</v>
      </c>
      <c r="R71" s="1">
        <v>0</v>
      </c>
      <c r="S71" s="1">
        <v>3439.8362499999976</v>
      </c>
      <c r="T71" s="1">
        <v>0</v>
      </c>
      <c r="U71" s="2" t="s">
        <v>0</v>
      </c>
      <c r="V71" s="1">
        <v>0</v>
      </c>
      <c r="W71" s="1">
        <v>1686.9364999999998</v>
      </c>
      <c r="X71" s="2" t="s">
        <v>8</v>
      </c>
      <c r="Y71" s="1">
        <v>269.90985599999999</v>
      </c>
      <c r="Z71" s="1">
        <v>0</v>
      </c>
      <c r="AA71" s="2" t="s">
        <v>0</v>
      </c>
      <c r="AB71" s="1">
        <v>0</v>
      </c>
      <c r="AC71" s="1">
        <v>0</v>
      </c>
      <c r="AD71" s="2" t="s">
        <v>0</v>
      </c>
      <c r="AE71" s="1">
        <v>0</v>
      </c>
      <c r="AF71" s="2">
        <v>0</v>
      </c>
      <c r="AG71" s="2" t="s">
        <v>0</v>
      </c>
      <c r="AH71" s="1">
        <v>0</v>
      </c>
      <c r="AI71" s="1">
        <v>0</v>
      </c>
      <c r="AJ71" s="2" t="s">
        <v>0</v>
      </c>
      <c r="AK71" s="1">
        <v>0</v>
      </c>
      <c r="AL71" s="1">
        <v>0</v>
      </c>
      <c r="AM71" s="125" t="s">
        <v>1</v>
      </c>
      <c r="AN71" s="2" t="s">
        <v>1</v>
      </c>
      <c r="AO71" s="125" t="s">
        <v>1</v>
      </c>
      <c r="AP71" s="2" t="s">
        <v>1</v>
      </c>
      <c r="AQ71" s="5"/>
      <c r="AR71" s="5"/>
    </row>
    <row r="72" spans="1:44" x14ac:dyDescent="0.25">
      <c r="A72" s="2" t="s">
        <v>194</v>
      </c>
      <c r="B72" s="125">
        <v>44593</v>
      </c>
      <c r="C72" s="2" t="s">
        <v>6</v>
      </c>
      <c r="D72" s="2" t="s">
        <v>18</v>
      </c>
      <c r="E72" s="2" t="s">
        <v>183</v>
      </c>
      <c r="F72" s="2" t="s">
        <v>1200</v>
      </c>
      <c r="G72" s="2" t="s">
        <v>3</v>
      </c>
      <c r="H72" s="2" t="s">
        <v>2917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2</v>
      </c>
      <c r="P72" s="2" t="s">
        <v>1</v>
      </c>
      <c r="Q72" s="1">
        <v>965.80702000000008</v>
      </c>
      <c r="R72" s="1">
        <v>0</v>
      </c>
      <c r="S72" s="1">
        <v>708.34830000000022</v>
      </c>
      <c r="T72" s="1">
        <v>0</v>
      </c>
      <c r="U72" s="2" t="s">
        <v>0</v>
      </c>
      <c r="V72" s="1">
        <v>0</v>
      </c>
      <c r="W72" s="1">
        <v>221.94719999999998</v>
      </c>
      <c r="X72" s="2" t="s">
        <v>8</v>
      </c>
      <c r="Y72" s="1">
        <v>35.511519999999997</v>
      </c>
      <c r="Z72" s="1">
        <v>0</v>
      </c>
      <c r="AA72" s="2" t="s">
        <v>0</v>
      </c>
      <c r="AB72" s="1">
        <v>0</v>
      </c>
      <c r="AC72" s="1">
        <v>0</v>
      </c>
      <c r="AD72" s="2" t="s">
        <v>0</v>
      </c>
      <c r="AE72" s="1">
        <v>0</v>
      </c>
      <c r="AF72" s="2">
        <v>0</v>
      </c>
      <c r="AG72" s="2" t="s">
        <v>0</v>
      </c>
      <c r="AH72" s="1">
        <v>0</v>
      </c>
      <c r="AI72" s="1">
        <v>0</v>
      </c>
      <c r="AJ72" s="2" t="s">
        <v>0</v>
      </c>
      <c r="AK72" s="1">
        <v>0</v>
      </c>
      <c r="AL72" s="1">
        <v>0</v>
      </c>
      <c r="AM72" s="125" t="s">
        <v>1</v>
      </c>
      <c r="AN72" s="2" t="s">
        <v>1</v>
      </c>
      <c r="AO72" s="125" t="s">
        <v>1</v>
      </c>
      <c r="AP72" s="2" t="s">
        <v>1</v>
      </c>
      <c r="AQ72" s="5"/>
      <c r="AR72" s="5"/>
    </row>
    <row r="73" spans="1:44" x14ac:dyDescent="0.25">
      <c r="A73" s="2" t="s">
        <v>193</v>
      </c>
      <c r="B73" s="125">
        <v>44593</v>
      </c>
      <c r="C73" s="2" t="s">
        <v>6</v>
      </c>
      <c r="D73" s="2" t="s">
        <v>13</v>
      </c>
      <c r="E73" s="2" t="s">
        <v>179</v>
      </c>
      <c r="F73" s="2" t="s">
        <v>2918</v>
      </c>
      <c r="G73" s="2" t="s">
        <v>3</v>
      </c>
      <c r="H73" s="2" t="s">
        <v>2919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1255.8801000000001</v>
      </c>
      <c r="R73" s="1">
        <v>0</v>
      </c>
      <c r="S73" s="1">
        <v>1107.3432999999998</v>
      </c>
      <c r="T73" s="1">
        <v>0</v>
      </c>
      <c r="U73" s="2" t="s">
        <v>0</v>
      </c>
      <c r="V73" s="1">
        <v>0</v>
      </c>
      <c r="W73" s="1">
        <v>128.04899999999998</v>
      </c>
      <c r="X73" s="2" t="s">
        <v>0</v>
      </c>
      <c r="Y73" s="1">
        <v>20.487799999999996</v>
      </c>
      <c r="Z73" s="1">
        <v>0</v>
      </c>
      <c r="AA73" s="2" t="s">
        <v>0</v>
      </c>
      <c r="AB73" s="1">
        <v>0</v>
      </c>
      <c r="AC73" s="1">
        <v>0</v>
      </c>
      <c r="AD73" s="2" t="s">
        <v>0</v>
      </c>
      <c r="AE73" s="1">
        <v>0</v>
      </c>
      <c r="AF73" s="2">
        <v>0</v>
      </c>
      <c r="AG73" s="2" t="s">
        <v>0</v>
      </c>
      <c r="AH73" s="1">
        <v>0</v>
      </c>
      <c r="AI73" s="1">
        <v>0</v>
      </c>
      <c r="AJ73" s="2" t="s">
        <v>0</v>
      </c>
      <c r="AK73" s="1">
        <v>0</v>
      </c>
      <c r="AL73" s="1">
        <v>0</v>
      </c>
      <c r="AM73" s="125" t="s">
        <v>1</v>
      </c>
      <c r="AN73" s="2" t="s">
        <v>1</v>
      </c>
      <c r="AO73" s="125" t="s">
        <v>1</v>
      </c>
      <c r="AP73" s="2" t="s">
        <v>1</v>
      </c>
      <c r="AQ73" s="5"/>
      <c r="AR73" s="5"/>
    </row>
    <row r="74" spans="1:44" x14ac:dyDescent="0.25">
      <c r="A74" s="2" t="s">
        <v>191</v>
      </c>
      <c r="B74" s="125">
        <v>44593</v>
      </c>
      <c r="C74" s="2" t="s">
        <v>6</v>
      </c>
      <c r="D74" s="2" t="s">
        <v>13</v>
      </c>
      <c r="E74" s="2" t="s">
        <v>179</v>
      </c>
      <c r="F74" s="2" t="s">
        <v>2920</v>
      </c>
      <c r="G74" s="2" t="s">
        <v>3</v>
      </c>
      <c r="H74" s="2" t="s">
        <v>2921</v>
      </c>
      <c r="I74" s="1" t="s">
        <v>1</v>
      </c>
      <c r="J74" s="1" t="s">
        <v>1</v>
      </c>
      <c r="K74" s="1" t="s">
        <v>1</v>
      </c>
      <c r="L74" s="1" t="s">
        <v>1</v>
      </c>
      <c r="M74" s="1">
        <v>0</v>
      </c>
      <c r="N74" s="2" t="s">
        <v>1</v>
      </c>
      <c r="O74" s="2" t="s">
        <v>2922</v>
      </c>
      <c r="P74" s="2" t="s">
        <v>1263</v>
      </c>
      <c r="Q74" s="1">
        <v>57.247050000000002</v>
      </c>
      <c r="R74" s="1">
        <v>0</v>
      </c>
      <c r="S74" s="1">
        <v>57.247050000000002</v>
      </c>
      <c r="T74" s="1">
        <v>0</v>
      </c>
      <c r="U74" s="2" t="s">
        <v>0</v>
      </c>
      <c r="V74" s="1">
        <v>0</v>
      </c>
      <c r="W74" s="1">
        <v>0</v>
      </c>
      <c r="X74" s="2" t="s">
        <v>0</v>
      </c>
      <c r="Y74" s="1">
        <v>0</v>
      </c>
      <c r="Z74" s="1">
        <v>0</v>
      </c>
      <c r="AA74" s="2" t="s">
        <v>0</v>
      </c>
      <c r="AB74" s="1">
        <v>0</v>
      </c>
      <c r="AC74" s="1">
        <v>0</v>
      </c>
      <c r="AD74" s="2" t="s">
        <v>0</v>
      </c>
      <c r="AE74" s="1">
        <v>0</v>
      </c>
      <c r="AF74" s="2">
        <v>0</v>
      </c>
      <c r="AG74" s="2" t="s">
        <v>0</v>
      </c>
      <c r="AH74" s="1">
        <v>0</v>
      </c>
      <c r="AI74" s="1">
        <v>0</v>
      </c>
      <c r="AJ74" s="2" t="s">
        <v>0</v>
      </c>
      <c r="AK74" s="1">
        <v>0</v>
      </c>
      <c r="AL74" s="1">
        <v>0</v>
      </c>
      <c r="AM74" s="125" t="s">
        <v>1</v>
      </c>
      <c r="AN74" s="2" t="s">
        <v>1</v>
      </c>
      <c r="AO74" s="125" t="s">
        <v>1</v>
      </c>
      <c r="AP74" s="2" t="s">
        <v>1</v>
      </c>
      <c r="AQ74" s="5"/>
      <c r="AR74" s="5"/>
    </row>
    <row r="75" spans="1:44" x14ac:dyDescent="0.25">
      <c r="A75" s="2" t="s">
        <v>189</v>
      </c>
      <c r="B75" s="125">
        <v>44593</v>
      </c>
      <c r="C75" s="2" t="s">
        <v>6</v>
      </c>
      <c r="D75" s="2" t="s">
        <v>13</v>
      </c>
      <c r="E75" s="2" t="s">
        <v>179</v>
      </c>
      <c r="F75" s="2" t="s">
        <v>2918</v>
      </c>
      <c r="G75" s="2" t="s">
        <v>3</v>
      </c>
      <c r="H75" s="2" t="s">
        <v>2923</v>
      </c>
      <c r="I75" s="1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f>0.11+1471.8589</f>
        <v>1471.9688999999998</v>
      </c>
      <c r="R75" s="1">
        <v>0</v>
      </c>
      <c r="S75" s="1">
        <f>1331.8404+0.11</f>
        <v>1331.9503999999999</v>
      </c>
      <c r="T75" s="1">
        <v>0</v>
      </c>
      <c r="U75" s="2" t="s">
        <v>0</v>
      </c>
      <c r="V75" s="1">
        <v>0</v>
      </c>
      <c r="W75" s="1">
        <v>120.70559999999999</v>
      </c>
      <c r="X75" s="2" t="s">
        <v>0</v>
      </c>
      <c r="Y75" s="1">
        <v>19.312900000000003</v>
      </c>
      <c r="Z75" s="1">
        <v>0</v>
      </c>
      <c r="AA75" s="2" t="s">
        <v>0</v>
      </c>
      <c r="AB75" s="1">
        <v>0</v>
      </c>
      <c r="AC75" s="1">
        <v>0</v>
      </c>
      <c r="AD75" s="2" t="s">
        <v>0</v>
      </c>
      <c r="AE75" s="1">
        <v>0</v>
      </c>
      <c r="AF75" s="2">
        <v>0</v>
      </c>
      <c r="AG75" s="2" t="s">
        <v>0</v>
      </c>
      <c r="AH75" s="1">
        <v>0</v>
      </c>
      <c r="AI75" s="1">
        <v>0</v>
      </c>
      <c r="AJ75" s="2" t="s">
        <v>0</v>
      </c>
      <c r="AK75" s="1">
        <v>0</v>
      </c>
      <c r="AL75" s="1">
        <v>0</v>
      </c>
      <c r="AM75" s="125" t="s">
        <v>1</v>
      </c>
      <c r="AN75" s="2" t="s">
        <v>1</v>
      </c>
      <c r="AO75" s="125" t="s">
        <v>1</v>
      </c>
      <c r="AP75" s="2" t="s">
        <v>1</v>
      </c>
      <c r="AQ75" s="5"/>
      <c r="AR75" s="5"/>
    </row>
    <row r="76" spans="1:44" x14ac:dyDescent="0.25">
      <c r="A76" s="2" t="s">
        <v>188</v>
      </c>
      <c r="B76" s="125">
        <v>44593</v>
      </c>
      <c r="C76" s="2" t="s">
        <v>6</v>
      </c>
      <c r="D76" s="2" t="s">
        <v>1092</v>
      </c>
      <c r="E76" s="2" t="s">
        <v>726</v>
      </c>
      <c r="F76" s="2" t="s">
        <v>2924</v>
      </c>
      <c r="G76" s="2" t="s">
        <v>3</v>
      </c>
      <c r="H76" s="2" t="s">
        <v>2925</v>
      </c>
      <c r="I76" s="1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2</v>
      </c>
      <c r="P76" s="2" t="s">
        <v>1</v>
      </c>
      <c r="Q76" s="1">
        <v>1337.1814499999998</v>
      </c>
      <c r="R76" s="1">
        <v>0</v>
      </c>
      <c r="S76" s="1">
        <v>1053.9345499999999</v>
      </c>
      <c r="T76" s="1">
        <v>0</v>
      </c>
      <c r="U76" s="2" t="s">
        <v>0</v>
      </c>
      <c r="V76" s="1">
        <v>0</v>
      </c>
      <c r="W76" s="1">
        <v>244.17839999999995</v>
      </c>
      <c r="X76" s="2" t="s">
        <v>0</v>
      </c>
      <c r="Y76" s="1">
        <v>39.0685</v>
      </c>
      <c r="Z76" s="1">
        <v>0</v>
      </c>
      <c r="AA76" s="2" t="s">
        <v>0</v>
      </c>
      <c r="AB76" s="1">
        <v>0</v>
      </c>
      <c r="AC76" s="1">
        <v>0</v>
      </c>
      <c r="AD76" s="2" t="s">
        <v>0</v>
      </c>
      <c r="AE76" s="1">
        <v>0</v>
      </c>
      <c r="AF76" s="2">
        <v>0</v>
      </c>
      <c r="AG76" s="2" t="s">
        <v>0</v>
      </c>
      <c r="AH76" s="1">
        <v>0</v>
      </c>
      <c r="AI76" s="1">
        <v>0</v>
      </c>
      <c r="AJ76" s="2" t="s">
        <v>0</v>
      </c>
      <c r="AK76" s="1">
        <v>0</v>
      </c>
      <c r="AL76" s="1">
        <v>0</v>
      </c>
      <c r="AM76" s="125" t="s">
        <v>1</v>
      </c>
      <c r="AN76" s="2" t="s">
        <v>1</v>
      </c>
      <c r="AO76" s="125" t="s">
        <v>1</v>
      </c>
      <c r="AP76" s="2" t="s">
        <v>1</v>
      </c>
      <c r="AQ76" s="5"/>
      <c r="AR76" s="5"/>
    </row>
    <row r="77" spans="1:44" x14ac:dyDescent="0.25">
      <c r="A77" s="2" t="s">
        <v>187</v>
      </c>
      <c r="B77" s="125">
        <v>44594</v>
      </c>
      <c r="C77" s="2" t="s">
        <v>6</v>
      </c>
      <c r="D77" s="2" t="s">
        <v>48</v>
      </c>
      <c r="E77" s="2" t="s">
        <v>228</v>
      </c>
      <c r="F77" s="2" t="s">
        <v>2926</v>
      </c>
      <c r="G77" s="2" t="s">
        <v>3</v>
      </c>
      <c r="H77" s="2" t="s">
        <v>2927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502.229288</v>
      </c>
      <c r="R77" s="1">
        <v>0</v>
      </c>
      <c r="S77" s="1">
        <v>422.92525000000001</v>
      </c>
      <c r="T77" s="1">
        <v>0</v>
      </c>
      <c r="U77" s="2" t="s">
        <v>0</v>
      </c>
      <c r="V77" s="1">
        <v>0</v>
      </c>
      <c r="W77" s="1">
        <v>68.365550000000013</v>
      </c>
      <c r="X77" s="2" t="s">
        <v>8</v>
      </c>
      <c r="Y77" s="1">
        <v>10.938488000000001</v>
      </c>
      <c r="Z77" s="1">
        <v>0</v>
      </c>
      <c r="AA77" s="2" t="s">
        <v>0</v>
      </c>
      <c r="AB77" s="1">
        <v>0</v>
      </c>
      <c r="AC77" s="1">
        <v>0</v>
      </c>
      <c r="AD77" s="2" t="s">
        <v>0</v>
      </c>
      <c r="AE77" s="1">
        <v>0</v>
      </c>
      <c r="AF77" s="2">
        <v>0</v>
      </c>
      <c r="AG77" s="2" t="s">
        <v>0</v>
      </c>
      <c r="AH77" s="1">
        <v>0</v>
      </c>
      <c r="AI77" s="1">
        <v>0</v>
      </c>
      <c r="AJ77" s="2" t="s">
        <v>0</v>
      </c>
      <c r="AK77" s="1">
        <v>0</v>
      </c>
      <c r="AL77" s="1">
        <v>0</v>
      </c>
      <c r="AM77" s="125" t="s">
        <v>1</v>
      </c>
      <c r="AN77" s="2" t="s">
        <v>1</v>
      </c>
      <c r="AO77" s="125" t="s">
        <v>1</v>
      </c>
      <c r="AP77" s="2" t="s">
        <v>1</v>
      </c>
      <c r="AQ77" s="5"/>
      <c r="AR77" s="5"/>
    </row>
    <row r="78" spans="1:44" x14ac:dyDescent="0.25">
      <c r="A78" s="2" t="s">
        <v>186</v>
      </c>
      <c r="B78" s="125">
        <v>44594</v>
      </c>
      <c r="C78" s="2" t="s">
        <v>6</v>
      </c>
      <c r="D78" s="2" t="s">
        <v>48</v>
      </c>
      <c r="E78" s="2" t="s">
        <v>228</v>
      </c>
      <c r="F78" s="2" t="s">
        <v>2926</v>
      </c>
      <c r="G78" s="2" t="s">
        <v>3</v>
      </c>
      <c r="H78" s="2" t="s">
        <v>2928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728</v>
      </c>
      <c r="P78" s="2" t="s">
        <v>883</v>
      </c>
      <c r="Q78" s="1">
        <v>3.028</v>
      </c>
      <c r="R78" s="1">
        <v>0</v>
      </c>
      <c r="S78" s="1">
        <v>3.028</v>
      </c>
      <c r="T78" s="1">
        <v>0</v>
      </c>
      <c r="U78" s="2" t="s">
        <v>0</v>
      </c>
      <c r="V78" s="1">
        <v>0</v>
      </c>
      <c r="W78" s="1">
        <v>0</v>
      </c>
      <c r="X78" s="2" t="s">
        <v>0</v>
      </c>
      <c r="Y78" s="1">
        <v>0</v>
      </c>
      <c r="Z78" s="1">
        <v>0</v>
      </c>
      <c r="AA78" s="2" t="s">
        <v>0</v>
      </c>
      <c r="AB78" s="1">
        <v>0</v>
      </c>
      <c r="AC78" s="1">
        <v>0</v>
      </c>
      <c r="AD78" s="2" t="s">
        <v>0</v>
      </c>
      <c r="AE78" s="1">
        <v>0</v>
      </c>
      <c r="AF78" s="2">
        <v>0</v>
      </c>
      <c r="AG78" s="2" t="s">
        <v>0</v>
      </c>
      <c r="AH78" s="1">
        <v>0</v>
      </c>
      <c r="AI78" s="1">
        <v>0</v>
      </c>
      <c r="AJ78" s="2" t="s">
        <v>0</v>
      </c>
      <c r="AK78" s="1">
        <v>0</v>
      </c>
      <c r="AL78" s="1">
        <v>0</v>
      </c>
      <c r="AM78" s="125" t="s">
        <v>1</v>
      </c>
      <c r="AN78" s="2" t="s">
        <v>1</v>
      </c>
      <c r="AO78" s="125" t="s">
        <v>1</v>
      </c>
      <c r="AP78" s="2" t="s">
        <v>1</v>
      </c>
      <c r="AQ78" s="5"/>
      <c r="AR78" s="5"/>
    </row>
    <row r="79" spans="1:44" x14ac:dyDescent="0.25">
      <c r="A79" s="2" t="s">
        <v>185</v>
      </c>
      <c r="B79" s="125">
        <v>44594</v>
      </c>
      <c r="C79" s="2" t="s">
        <v>6</v>
      </c>
      <c r="D79" s="2" t="s">
        <v>48</v>
      </c>
      <c r="E79" s="2" t="s">
        <v>228</v>
      </c>
      <c r="F79" s="2" t="s">
        <v>2926</v>
      </c>
      <c r="G79" s="2" t="s">
        <v>3</v>
      </c>
      <c r="H79" s="2" t="s">
        <v>2929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102.97024999999999</v>
      </c>
      <c r="R79" s="1">
        <v>0</v>
      </c>
      <c r="S79" s="1">
        <v>56.199049999999993</v>
      </c>
      <c r="T79" s="1">
        <v>0</v>
      </c>
      <c r="U79" s="2" t="s">
        <v>0</v>
      </c>
      <c r="V79" s="1">
        <v>0</v>
      </c>
      <c r="W79" s="1">
        <v>40.32</v>
      </c>
      <c r="X79" s="2" t="s">
        <v>0</v>
      </c>
      <c r="Y79" s="1">
        <v>6.4512</v>
      </c>
      <c r="Z79" s="1">
        <v>0</v>
      </c>
      <c r="AA79" s="2" t="s">
        <v>0</v>
      </c>
      <c r="AB79" s="1">
        <v>0</v>
      </c>
      <c r="AC79" s="1">
        <v>0</v>
      </c>
      <c r="AD79" s="2" t="s">
        <v>0</v>
      </c>
      <c r="AE79" s="1">
        <v>0</v>
      </c>
      <c r="AF79" s="2">
        <v>0</v>
      </c>
      <c r="AG79" s="2" t="s">
        <v>0</v>
      </c>
      <c r="AH79" s="1">
        <v>0</v>
      </c>
      <c r="AI79" s="1">
        <v>0</v>
      </c>
      <c r="AJ79" s="2" t="s">
        <v>0</v>
      </c>
      <c r="AK79" s="1">
        <v>0</v>
      </c>
      <c r="AL79" s="1">
        <v>0</v>
      </c>
      <c r="AM79" s="125" t="s">
        <v>1</v>
      </c>
      <c r="AN79" s="2" t="s">
        <v>1</v>
      </c>
      <c r="AO79" s="125" t="s">
        <v>1</v>
      </c>
      <c r="AP79" s="2" t="s">
        <v>1</v>
      </c>
      <c r="AQ79" s="5"/>
      <c r="AR79" s="5"/>
    </row>
    <row r="80" spans="1:44" x14ac:dyDescent="0.25">
      <c r="A80" s="2" t="s">
        <v>184</v>
      </c>
      <c r="B80" s="125">
        <v>44594</v>
      </c>
      <c r="C80" s="2" t="s">
        <v>26</v>
      </c>
      <c r="D80" s="2" t="s">
        <v>48</v>
      </c>
      <c r="E80" s="2" t="s">
        <v>219</v>
      </c>
      <c r="F80" s="2" t="s">
        <v>1794</v>
      </c>
      <c r="G80" s="2" t="s">
        <v>3</v>
      </c>
      <c r="H80" s="2" t="s">
        <v>2930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2</v>
      </c>
      <c r="P80" s="2" t="s">
        <v>1</v>
      </c>
      <c r="Q80" s="1">
        <v>5710.0859580000015</v>
      </c>
      <c r="R80" s="1">
        <v>0</v>
      </c>
      <c r="S80" s="1">
        <v>3960.6667000000007</v>
      </c>
      <c r="T80" s="1">
        <v>0</v>
      </c>
      <c r="U80" s="2" t="s">
        <v>0</v>
      </c>
      <c r="V80" s="1">
        <v>0</v>
      </c>
      <c r="W80" s="1">
        <v>1508.1200500000004</v>
      </c>
      <c r="X80" s="2" t="s">
        <v>8</v>
      </c>
      <c r="Y80" s="1">
        <v>241.29920800000002</v>
      </c>
      <c r="Z80" s="1">
        <v>0</v>
      </c>
      <c r="AA80" s="2" t="s">
        <v>0</v>
      </c>
      <c r="AB80" s="1">
        <v>0</v>
      </c>
      <c r="AC80" s="1">
        <v>0</v>
      </c>
      <c r="AD80" s="2" t="s">
        <v>0</v>
      </c>
      <c r="AE80" s="1">
        <v>0</v>
      </c>
      <c r="AF80" s="2">
        <v>0</v>
      </c>
      <c r="AG80" s="2" t="s">
        <v>0</v>
      </c>
      <c r="AH80" s="1">
        <v>0</v>
      </c>
      <c r="AI80" s="1">
        <v>0</v>
      </c>
      <c r="AJ80" s="2" t="s">
        <v>0</v>
      </c>
      <c r="AK80" s="1">
        <v>0</v>
      </c>
      <c r="AL80" s="1">
        <v>0</v>
      </c>
      <c r="AM80" s="125" t="s">
        <v>1</v>
      </c>
      <c r="AN80" s="2" t="s">
        <v>1</v>
      </c>
      <c r="AO80" s="125" t="s">
        <v>1</v>
      </c>
      <c r="AP80" s="2" t="s">
        <v>1</v>
      </c>
      <c r="AQ80" s="5"/>
      <c r="AR80" s="5"/>
    </row>
    <row r="81" spans="1:44" x14ac:dyDescent="0.25">
      <c r="A81" s="2" t="s">
        <v>182</v>
      </c>
      <c r="B81" s="125">
        <v>44594</v>
      </c>
      <c r="C81" s="2" t="s">
        <v>26</v>
      </c>
      <c r="D81" s="2" t="s">
        <v>48</v>
      </c>
      <c r="E81" s="2" t="s">
        <v>219</v>
      </c>
      <c r="F81" s="2" t="s">
        <v>2931</v>
      </c>
      <c r="G81" s="2" t="s">
        <v>12</v>
      </c>
      <c r="H81" s="2" t="s">
        <v>1</v>
      </c>
      <c r="I81" s="1" t="s">
        <v>1198</v>
      </c>
      <c r="J81" s="1" t="s">
        <v>1</v>
      </c>
      <c r="K81" s="1" t="s">
        <v>2932</v>
      </c>
      <c r="L81" s="1" t="s">
        <v>2933</v>
      </c>
      <c r="M81" s="1">
        <v>4.7699999999999996</v>
      </c>
      <c r="N81" s="2" t="s">
        <v>11</v>
      </c>
      <c r="O81" s="2" t="s">
        <v>2934</v>
      </c>
      <c r="P81" s="2" t="s">
        <v>2935</v>
      </c>
      <c r="Q81" s="1">
        <v>-1.6240000000000001</v>
      </c>
      <c r="R81" s="1">
        <v>0</v>
      </c>
      <c r="S81" s="1">
        <v>0</v>
      </c>
      <c r="T81" s="1">
        <v>0</v>
      </c>
      <c r="U81" s="2" t="s">
        <v>0</v>
      </c>
      <c r="V81" s="1">
        <v>0</v>
      </c>
      <c r="W81" s="1">
        <v>-1.4</v>
      </c>
      <c r="X81" s="2" t="s">
        <v>8</v>
      </c>
      <c r="Y81" s="1">
        <v>-0.224</v>
      </c>
      <c r="Z81" s="1">
        <v>0</v>
      </c>
      <c r="AA81" s="2" t="s">
        <v>0</v>
      </c>
      <c r="AB81" s="1">
        <v>0</v>
      </c>
      <c r="AC81" s="1">
        <v>0</v>
      </c>
      <c r="AD81" s="2" t="s">
        <v>0</v>
      </c>
      <c r="AE81" s="1">
        <v>0</v>
      </c>
      <c r="AF81" s="2">
        <v>0</v>
      </c>
      <c r="AG81" s="2" t="s">
        <v>0</v>
      </c>
      <c r="AH81" s="1">
        <v>0</v>
      </c>
      <c r="AI81" s="1">
        <v>0</v>
      </c>
      <c r="AJ81" s="2" t="s">
        <v>0</v>
      </c>
      <c r="AK81" s="1">
        <v>0</v>
      </c>
      <c r="AL81" s="1">
        <v>0</v>
      </c>
      <c r="AM81" s="125" t="s">
        <v>1</v>
      </c>
      <c r="AN81" s="2" t="s">
        <v>1</v>
      </c>
      <c r="AO81" s="125" t="s">
        <v>1</v>
      </c>
      <c r="AP81" s="2" t="s">
        <v>1</v>
      </c>
      <c r="AQ81" s="5"/>
      <c r="AR81" s="5"/>
    </row>
    <row r="82" spans="1:44" x14ac:dyDescent="0.25">
      <c r="A82" s="2" t="s">
        <v>180</v>
      </c>
      <c r="B82" s="125">
        <v>44594</v>
      </c>
      <c r="C82" s="2" t="s">
        <v>1081</v>
      </c>
      <c r="D82" s="2" t="s">
        <v>48</v>
      </c>
      <c r="E82" s="2" t="s">
        <v>1082</v>
      </c>
      <c r="F82" s="2" t="s">
        <v>2936</v>
      </c>
      <c r="G82" s="2" t="s">
        <v>3</v>
      </c>
      <c r="H82" s="2" t="s">
        <v>2937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2083.0872199999999</v>
      </c>
      <c r="R82" s="1">
        <v>0</v>
      </c>
      <c r="S82" s="1">
        <v>1543.7292500000005</v>
      </c>
      <c r="T82" s="1">
        <v>0</v>
      </c>
      <c r="U82" s="2" t="s">
        <v>0</v>
      </c>
      <c r="V82" s="1">
        <v>0</v>
      </c>
      <c r="W82" s="1">
        <v>464.96374999999983</v>
      </c>
      <c r="X82" s="2" t="s">
        <v>8</v>
      </c>
      <c r="Y82" s="1">
        <v>74.39421999999999</v>
      </c>
      <c r="Z82" s="1">
        <v>0</v>
      </c>
      <c r="AA82" s="2" t="s">
        <v>0</v>
      </c>
      <c r="AB82" s="1">
        <v>0</v>
      </c>
      <c r="AC82" s="1">
        <v>0</v>
      </c>
      <c r="AD82" s="2" t="s">
        <v>0</v>
      </c>
      <c r="AE82" s="1">
        <v>0</v>
      </c>
      <c r="AF82" s="2">
        <v>0</v>
      </c>
      <c r="AG82" s="2" t="s">
        <v>0</v>
      </c>
      <c r="AH82" s="1">
        <v>0</v>
      </c>
      <c r="AI82" s="1">
        <v>0</v>
      </c>
      <c r="AJ82" s="2" t="s">
        <v>0</v>
      </c>
      <c r="AK82" s="1">
        <v>0</v>
      </c>
      <c r="AL82" s="1">
        <v>0</v>
      </c>
      <c r="AM82" s="125" t="s">
        <v>1</v>
      </c>
      <c r="AN82" s="2" t="s">
        <v>1</v>
      </c>
      <c r="AO82" s="125" t="s">
        <v>1</v>
      </c>
      <c r="AP82" s="2" t="s">
        <v>1</v>
      </c>
      <c r="AQ82" s="5"/>
      <c r="AR82" s="5"/>
    </row>
    <row r="83" spans="1:44" x14ac:dyDescent="0.25">
      <c r="A83" s="2" t="s">
        <v>178</v>
      </c>
      <c r="B83" s="125">
        <v>44594</v>
      </c>
      <c r="C83" s="2" t="s">
        <v>6</v>
      </c>
      <c r="D83" s="2" t="s">
        <v>48</v>
      </c>
      <c r="E83" s="2" t="s">
        <v>228</v>
      </c>
      <c r="F83" s="2" t="s">
        <v>2926</v>
      </c>
      <c r="G83" s="2" t="s">
        <v>3</v>
      </c>
      <c r="H83" s="2" t="s">
        <v>2938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1276</v>
      </c>
      <c r="P83" s="2" t="s">
        <v>1377</v>
      </c>
      <c r="Q83" s="1">
        <v>185.73</v>
      </c>
      <c r="R83" s="1">
        <v>0</v>
      </c>
      <c r="S83" s="1">
        <v>185.73</v>
      </c>
      <c r="T83" s="1">
        <v>0</v>
      </c>
      <c r="U83" s="2" t="s">
        <v>0</v>
      </c>
      <c r="V83" s="1">
        <v>0</v>
      </c>
      <c r="W83" s="1">
        <v>0</v>
      </c>
      <c r="X83" s="2" t="s">
        <v>0</v>
      </c>
      <c r="Y83" s="1">
        <v>0</v>
      </c>
      <c r="Z83" s="1">
        <v>0</v>
      </c>
      <c r="AA83" s="2" t="s">
        <v>0</v>
      </c>
      <c r="AB83" s="1">
        <v>0</v>
      </c>
      <c r="AC83" s="1">
        <v>0</v>
      </c>
      <c r="AD83" s="2" t="s">
        <v>0</v>
      </c>
      <c r="AE83" s="1">
        <v>0</v>
      </c>
      <c r="AF83" s="2">
        <v>0</v>
      </c>
      <c r="AG83" s="2" t="s">
        <v>0</v>
      </c>
      <c r="AH83" s="1">
        <v>0</v>
      </c>
      <c r="AI83" s="1">
        <v>0</v>
      </c>
      <c r="AJ83" s="2" t="s">
        <v>0</v>
      </c>
      <c r="AK83" s="1">
        <v>0</v>
      </c>
      <c r="AL83" s="1">
        <v>0</v>
      </c>
      <c r="AM83" s="125" t="s">
        <v>1</v>
      </c>
      <c r="AN83" s="2" t="s">
        <v>1</v>
      </c>
      <c r="AO83" s="125" t="s">
        <v>1</v>
      </c>
      <c r="AP83" s="2" t="s">
        <v>1</v>
      </c>
      <c r="AQ83" s="5"/>
      <c r="AR83" s="5"/>
    </row>
    <row r="84" spans="1:44" x14ac:dyDescent="0.25">
      <c r="A84" s="2" t="s">
        <v>177</v>
      </c>
      <c r="B84" s="125">
        <v>44594</v>
      </c>
      <c r="C84" s="2" t="s">
        <v>6</v>
      </c>
      <c r="D84" s="2" t="s">
        <v>48</v>
      </c>
      <c r="E84" s="2" t="s">
        <v>228</v>
      </c>
      <c r="F84" s="2" t="s">
        <v>2926</v>
      </c>
      <c r="G84" s="2" t="s">
        <v>3</v>
      </c>
      <c r="H84" s="2" t="s">
        <v>2939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609.91769999999997</v>
      </c>
      <c r="R84" s="1">
        <v>0</v>
      </c>
      <c r="S84" s="1">
        <v>522.13059999999996</v>
      </c>
      <c r="T84" s="1">
        <v>0</v>
      </c>
      <c r="U84" s="2" t="s">
        <v>0</v>
      </c>
      <c r="V84" s="1">
        <v>0</v>
      </c>
      <c r="W84" s="1">
        <v>75.6785</v>
      </c>
      <c r="X84" s="2" t="s">
        <v>8</v>
      </c>
      <c r="Y84" s="1">
        <v>12.108599999999999</v>
      </c>
      <c r="Z84" s="1">
        <v>0</v>
      </c>
      <c r="AA84" s="2" t="s">
        <v>0</v>
      </c>
      <c r="AB84" s="1">
        <v>0</v>
      </c>
      <c r="AC84" s="1">
        <v>0</v>
      </c>
      <c r="AD84" s="2" t="s">
        <v>0</v>
      </c>
      <c r="AE84" s="1">
        <v>0</v>
      </c>
      <c r="AF84" s="2">
        <v>0</v>
      </c>
      <c r="AG84" s="2" t="s">
        <v>0</v>
      </c>
      <c r="AH84" s="1">
        <v>0</v>
      </c>
      <c r="AI84" s="1">
        <v>0</v>
      </c>
      <c r="AJ84" s="2" t="s">
        <v>0</v>
      </c>
      <c r="AK84" s="1">
        <v>0</v>
      </c>
      <c r="AL84" s="1">
        <v>0</v>
      </c>
      <c r="AM84" s="125" t="s">
        <v>1</v>
      </c>
      <c r="AN84" s="2" t="s">
        <v>1</v>
      </c>
      <c r="AO84" s="125" t="s">
        <v>1</v>
      </c>
      <c r="AP84" s="2" t="s">
        <v>1</v>
      </c>
      <c r="AQ84" s="5"/>
      <c r="AR84" s="5"/>
    </row>
    <row r="85" spans="1:44" x14ac:dyDescent="0.25">
      <c r="A85" s="2" t="s">
        <v>176</v>
      </c>
      <c r="B85" s="125">
        <v>44594</v>
      </c>
      <c r="C85" s="2" t="s">
        <v>6</v>
      </c>
      <c r="D85" s="2" t="s">
        <v>48</v>
      </c>
      <c r="E85" s="2" t="s">
        <v>228</v>
      </c>
      <c r="F85" s="2" t="s">
        <v>2926</v>
      </c>
      <c r="G85" s="2" t="s">
        <v>3</v>
      </c>
      <c r="H85" s="2" t="s">
        <v>2940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1130</v>
      </c>
      <c r="P85" s="2" t="s">
        <v>1146</v>
      </c>
      <c r="Q85" s="1">
        <v>69.128</v>
      </c>
      <c r="R85" s="1">
        <v>0</v>
      </c>
      <c r="S85" s="1">
        <v>0.92000000000000171</v>
      </c>
      <c r="T85" s="1">
        <v>58.8</v>
      </c>
      <c r="U85" s="2" t="s">
        <v>8</v>
      </c>
      <c r="V85" s="1">
        <v>9.4079999999999995</v>
      </c>
      <c r="W85" s="1">
        <v>0</v>
      </c>
      <c r="X85" s="2" t="s">
        <v>0</v>
      </c>
      <c r="Y85" s="1">
        <v>0</v>
      </c>
      <c r="Z85" s="1">
        <v>0</v>
      </c>
      <c r="AA85" s="2" t="s">
        <v>0</v>
      </c>
      <c r="AB85" s="1">
        <v>0</v>
      </c>
      <c r="AC85" s="1">
        <v>0</v>
      </c>
      <c r="AD85" s="2" t="s">
        <v>0</v>
      </c>
      <c r="AE85" s="1">
        <v>0</v>
      </c>
      <c r="AF85" s="2">
        <v>0</v>
      </c>
      <c r="AG85" s="2" t="s">
        <v>0</v>
      </c>
      <c r="AH85" s="1">
        <v>0</v>
      </c>
      <c r="AI85" s="1">
        <v>0</v>
      </c>
      <c r="AJ85" s="2" t="s">
        <v>0</v>
      </c>
      <c r="AK85" s="1">
        <v>0</v>
      </c>
      <c r="AL85" s="1">
        <v>0</v>
      </c>
      <c r="AM85" s="125" t="s">
        <v>1</v>
      </c>
      <c r="AN85" s="2" t="s">
        <v>1</v>
      </c>
      <c r="AO85" s="125" t="s">
        <v>1</v>
      </c>
      <c r="AP85" s="2" t="s">
        <v>1</v>
      </c>
      <c r="AQ85" s="5"/>
      <c r="AR85" s="5"/>
    </row>
    <row r="86" spans="1:44" x14ac:dyDescent="0.25">
      <c r="A86" s="2" t="s">
        <v>175</v>
      </c>
      <c r="B86" s="125">
        <v>44594</v>
      </c>
      <c r="C86" s="2" t="s">
        <v>6</v>
      </c>
      <c r="D86" s="2" t="s">
        <v>48</v>
      </c>
      <c r="E86" s="2" t="s">
        <v>228</v>
      </c>
      <c r="F86" s="2" t="s">
        <v>2926</v>
      </c>
      <c r="G86" s="2" t="s">
        <v>3</v>
      </c>
      <c r="H86" s="2" t="s">
        <v>2941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2</v>
      </c>
      <c r="P86" s="2" t="s">
        <v>1</v>
      </c>
      <c r="Q86" s="1">
        <v>6239.9612639999987</v>
      </c>
      <c r="R86" s="1">
        <v>0</v>
      </c>
      <c r="S86" s="1">
        <v>4695.6132499999985</v>
      </c>
      <c r="T86" s="1">
        <v>0</v>
      </c>
      <c r="U86" s="2" t="s">
        <v>0</v>
      </c>
      <c r="V86" s="1">
        <v>0</v>
      </c>
      <c r="W86" s="1">
        <v>1331.3343500000001</v>
      </c>
      <c r="X86" s="2" t="s">
        <v>0</v>
      </c>
      <c r="Y86" s="1">
        <v>213.01366400000003</v>
      </c>
      <c r="Z86" s="1">
        <v>0</v>
      </c>
      <c r="AA86" s="2" t="s">
        <v>0</v>
      </c>
      <c r="AB86" s="1">
        <v>0</v>
      </c>
      <c r="AC86" s="1">
        <v>0</v>
      </c>
      <c r="AD86" s="2" t="s">
        <v>0</v>
      </c>
      <c r="AE86" s="1">
        <v>0</v>
      </c>
      <c r="AF86" s="2">
        <v>0</v>
      </c>
      <c r="AG86" s="2" t="s">
        <v>0</v>
      </c>
      <c r="AH86" s="1">
        <v>0</v>
      </c>
      <c r="AI86" s="1">
        <v>0</v>
      </c>
      <c r="AJ86" s="2" t="s">
        <v>0</v>
      </c>
      <c r="AK86" s="1">
        <v>0</v>
      </c>
      <c r="AL86" s="1">
        <v>0</v>
      </c>
      <c r="AM86" s="125" t="s">
        <v>1</v>
      </c>
      <c r="AN86" s="2" t="s">
        <v>1</v>
      </c>
      <c r="AO86" s="125" t="s">
        <v>1</v>
      </c>
      <c r="AP86" s="2" t="s">
        <v>1</v>
      </c>
      <c r="AQ86" s="5"/>
      <c r="AR86" s="5"/>
    </row>
    <row r="87" spans="1:44" x14ac:dyDescent="0.25">
      <c r="A87" s="2" t="s">
        <v>173</v>
      </c>
      <c r="B87" s="125">
        <v>44594</v>
      </c>
      <c r="C87" s="2" t="s">
        <v>6</v>
      </c>
      <c r="D87" s="2" t="s">
        <v>48</v>
      </c>
      <c r="E87" s="2" t="s">
        <v>213</v>
      </c>
      <c r="F87" s="2" t="s">
        <v>1150</v>
      </c>
      <c r="G87" s="2" t="s">
        <v>3</v>
      </c>
      <c r="H87" s="2" t="s">
        <v>2942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97</v>
      </c>
      <c r="P87" s="2" t="s">
        <v>1</v>
      </c>
      <c r="Q87" s="1">
        <v>0</v>
      </c>
      <c r="R87" s="1">
        <v>0</v>
      </c>
      <c r="S87" s="1">
        <v>0</v>
      </c>
      <c r="T87" s="1">
        <v>0</v>
      </c>
      <c r="U87" s="2" t="s">
        <v>0</v>
      </c>
      <c r="V87" s="1">
        <v>0</v>
      </c>
      <c r="W87" s="1">
        <v>0</v>
      </c>
      <c r="X87" s="2" t="s">
        <v>0</v>
      </c>
      <c r="Y87" s="1">
        <v>0</v>
      </c>
      <c r="Z87" s="1">
        <v>0</v>
      </c>
      <c r="AA87" s="2" t="s">
        <v>0</v>
      </c>
      <c r="AB87" s="1">
        <v>0</v>
      </c>
      <c r="AC87" s="1">
        <v>0</v>
      </c>
      <c r="AD87" s="2" t="s">
        <v>0</v>
      </c>
      <c r="AE87" s="1">
        <v>0</v>
      </c>
      <c r="AF87" s="2">
        <v>0</v>
      </c>
      <c r="AG87" s="2" t="s">
        <v>0</v>
      </c>
      <c r="AH87" s="1">
        <v>0</v>
      </c>
      <c r="AI87" s="1">
        <v>0</v>
      </c>
      <c r="AJ87" s="2" t="s">
        <v>0</v>
      </c>
      <c r="AK87" s="1">
        <v>0</v>
      </c>
      <c r="AL87" s="1">
        <v>0</v>
      </c>
      <c r="AM87" s="125" t="s">
        <v>1</v>
      </c>
      <c r="AN87" s="2" t="s">
        <v>1</v>
      </c>
      <c r="AO87" s="125" t="s">
        <v>1</v>
      </c>
      <c r="AP87" s="2">
        <v>0</v>
      </c>
      <c r="AQ87" s="5"/>
      <c r="AR87" s="5"/>
    </row>
    <row r="88" spans="1:44" x14ac:dyDescent="0.25">
      <c r="A88" s="2" t="s">
        <v>172</v>
      </c>
      <c r="B88" s="125">
        <v>44594</v>
      </c>
      <c r="C88" s="2" t="s">
        <v>6</v>
      </c>
      <c r="D88" s="2" t="s">
        <v>48</v>
      </c>
      <c r="E88" s="2" t="s">
        <v>2845</v>
      </c>
      <c r="F88" s="2" t="s">
        <v>2943</v>
      </c>
      <c r="G88" s="2" t="s">
        <v>3</v>
      </c>
      <c r="H88" s="2" t="s">
        <v>2944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2</v>
      </c>
      <c r="P88" s="2" t="s">
        <v>1</v>
      </c>
      <c r="Q88" s="1">
        <f>SUM(S88:Z88)</f>
        <v>2358.4320000000002</v>
      </c>
      <c r="R88" s="1">
        <v>0</v>
      </c>
      <c r="S88" s="1">
        <v>1473.7</v>
      </c>
      <c r="T88" s="1">
        <v>0</v>
      </c>
      <c r="U88" s="2" t="s">
        <v>0</v>
      </c>
      <c r="V88" s="1">
        <v>0</v>
      </c>
      <c r="W88" s="1">
        <v>762.7</v>
      </c>
      <c r="X88" s="2" t="s">
        <v>0</v>
      </c>
      <c r="Y88" s="1">
        <f>+W88*0.16</f>
        <v>122.03200000000001</v>
      </c>
      <c r="Z88" s="1">
        <v>0</v>
      </c>
      <c r="AA88" s="2" t="s">
        <v>0</v>
      </c>
      <c r="AB88" s="1">
        <v>0</v>
      </c>
      <c r="AC88" s="1">
        <v>0</v>
      </c>
      <c r="AD88" s="2" t="s">
        <v>0</v>
      </c>
      <c r="AE88" s="1">
        <v>0</v>
      </c>
      <c r="AF88" s="2">
        <v>0</v>
      </c>
      <c r="AG88" s="2" t="s">
        <v>0</v>
      </c>
      <c r="AH88" s="1">
        <v>0</v>
      </c>
      <c r="AI88" s="1">
        <v>0</v>
      </c>
      <c r="AJ88" s="2" t="s">
        <v>0</v>
      </c>
      <c r="AK88" s="1">
        <v>0</v>
      </c>
      <c r="AL88" s="1">
        <v>0</v>
      </c>
      <c r="AM88" s="125" t="s">
        <v>1</v>
      </c>
      <c r="AN88" s="2" t="s">
        <v>1</v>
      </c>
      <c r="AO88" s="125" t="s">
        <v>1</v>
      </c>
      <c r="AP88" s="2">
        <v>0</v>
      </c>
      <c r="AQ88" s="5"/>
      <c r="AR88" s="5"/>
    </row>
    <row r="89" spans="1:44" x14ac:dyDescent="0.25">
      <c r="A89" s="2" t="s">
        <v>171</v>
      </c>
      <c r="B89" s="125">
        <v>44594</v>
      </c>
      <c r="C89" s="2" t="s">
        <v>26</v>
      </c>
      <c r="D89" s="2" t="s">
        <v>41</v>
      </c>
      <c r="E89" s="2" t="s">
        <v>210</v>
      </c>
      <c r="F89" s="2" t="s">
        <v>1366</v>
      </c>
      <c r="G89" s="2" t="s">
        <v>3</v>
      </c>
      <c r="H89" s="2" t="s">
        <v>2945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3009.4296299999987</v>
      </c>
      <c r="R89" s="1">
        <v>0</v>
      </c>
      <c r="S89" s="1">
        <v>2199.2227000000003</v>
      </c>
      <c r="T89" s="1">
        <v>0</v>
      </c>
      <c r="U89" s="2" t="s">
        <v>0</v>
      </c>
      <c r="V89" s="1">
        <v>0</v>
      </c>
      <c r="W89" s="1">
        <v>698.45425</v>
      </c>
      <c r="X89" s="2" t="s">
        <v>8</v>
      </c>
      <c r="Y89" s="1">
        <v>111.75268</v>
      </c>
      <c r="Z89" s="1">
        <v>0</v>
      </c>
      <c r="AA89" s="2" t="s">
        <v>0</v>
      </c>
      <c r="AB89" s="1">
        <v>0</v>
      </c>
      <c r="AC89" s="1">
        <v>0</v>
      </c>
      <c r="AD89" s="2" t="s">
        <v>0</v>
      </c>
      <c r="AE89" s="1">
        <v>0</v>
      </c>
      <c r="AF89" s="2">
        <v>0</v>
      </c>
      <c r="AG89" s="2" t="s">
        <v>0</v>
      </c>
      <c r="AH89" s="1">
        <v>0</v>
      </c>
      <c r="AI89" s="1">
        <v>0</v>
      </c>
      <c r="AJ89" s="2" t="s">
        <v>0</v>
      </c>
      <c r="AK89" s="1">
        <v>0</v>
      </c>
      <c r="AL89" s="1">
        <v>0</v>
      </c>
      <c r="AM89" s="125" t="s">
        <v>1</v>
      </c>
      <c r="AN89" s="2" t="s">
        <v>1</v>
      </c>
      <c r="AO89" s="125" t="s">
        <v>1</v>
      </c>
      <c r="AP89" s="2" t="s">
        <v>1</v>
      </c>
      <c r="AQ89" s="5"/>
      <c r="AR89" s="5"/>
    </row>
    <row r="90" spans="1:44" x14ac:dyDescent="0.25">
      <c r="A90" s="2" t="s">
        <v>170</v>
      </c>
      <c r="B90" s="125">
        <v>44594</v>
      </c>
      <c r="C90" s="2" t="s">
        <v>1081</v>
      </c>
      <c r="D90" s="2" t="s">
        <v>41</v>
      </c>
      <c r="E90" s="2" t="s">
        <v>1083</v>
      </c>
      <c r="F90" s="2" t="s">
        <v>2936</v>
      </c>
      <c r="G90" s="2" t="s">
        <v>3</v>
      </c>
      <c r="H90" s="2" t="s">
        <v>2946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2</v>
      </c>
      <c r="P90" s="2" t="s">
        <v>1</v>
      </c>
      <c r="Q90" s="1">
        <v>3751.5366640000011</v>
      </c>
      <c r="R90" s="1">
        <v>0</v>
      </c>
      <c r="S90" s="1">
        <v>2732.7483000000007</v>
      </c>
      <c r="T90" s="1">
        <v>0</v>
      </c>
      <c r="U90" s="2" t="s">
        <v>0</v>
      </c>
      <c r="V90" s="1">
        <v>0</v>
      </c>
      <c r="W90" s="1">
        <v>878.26580000000001</v>
      </c>
      <c r="X90" s="2" t="s">
        <v>8</v>
      </c>
      <c r="Y90" s="1">
        <v>140.52256400000002</v>
      </c>
      <c r="Z90" s="1">
        <v>0</v>
      </c>
      <c r="AA90" s="2" t="s">
        <v>0</v>
      </c>
      <c r="AB90" s="1">
        <v>0</v>
      </c>
      <c r="AC90" s="1">
        <v>0</v>
      </c>
      <c r="AD90" s="2" t="s">
        <v>0</v>
      </c>
      <c r="AE90" s="1">
        <v>0</v>
      </c>
      <c r="AF90" s="2">
        <v>0</v>
      </c>
      <c r="AG90" s="2" t="s">
        <v>0</v>
      </c>
      <c r="AH90" s="1">
        <v>0</v>
      </c>
      <c r="AI90" s="1">
        <v>0</v>
      </c>
      <c r="AJ90" s="2" t="s">
        <v>0</v>
      </c>
      <c r="AK90" s="1">
        <v>0</v>
      </c>
      <c r="AL90" s="1">
        <v>0</v>
      </c>
      <c r="AM90" s="125" t="s">
        <v>1</v>
      </c>
      <c r="AN90" s="2" t="s">
        <v>1</v>
      </c>
      <c r="AO90" s="125" t="s">
        <v>1</v>
      </c>
      <c r="AP90" s="2" t="s">
        <v>1</v>
      </c>
      <c r="AQ90" s="5"/>
      <c r="AR90" s="5"/>
    </row>
    <row r="91" spans="1:44" x14ac:dyDescent="0.25">
      <c r="A91" s="2" t="s">
        <v>169</v>
      </c>
      <c r="B91" s="125">
        <v>44594</v>
      </c>
      <c r="C91" s="2" t="s">
        <v>6</v>
      </c>
      <c r="D91" s="2" t="s">
        <v>41</v>
      </c>
      <c r="E91" s="2" t="s">
        <v>217</v>
      </c>
      <c r="F91" s="2" t="s">
        <v>1657</v>
      </c>
      <c r="G91" s="2" t="s">
        <v>3</v>
      </c>
      <c r="H91" s="2" t="s">
        <v>2947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2064.105266</v>
      </c>
      <c r="R91" s="1">
        <v>0</v>
      </c>
      <c r="S91" s="1">
        <v>1593.1809500000002</v>
      </c>
      <c r="T91" s="1">
        <v>0</v>
      </c>
      <c r="U91" s="2" t="s">
        <v>0</v>
      </c>
      <c r="V91" s="1">
        <v>0</v>
      </c>
      <c r="W91" s="1">
        <v>405.96930000000003</v>
      </c>
      <c r="X91" s="2" t="s">
        <v>0</v>
      </c>
      <c r="Y91" s="1">
        <v>64.955016000000001</v>
      </c>
      <c r="Z91" s="1">
        <v>0</v>
      </c>
      <c r="AA91" s="2" t="s">
        <v>0</v>
      </c>
      <c r="AB91" s="1">
        <v>0</v>
      </c>
      <c r="AC91" s="1">
        <v>0</v>
      </c>
      <c r="AD91" s="2" t="s">
        <v>0</v>
      </c>
      <c r="AE91" s="1">
        <v>0</v>
      </c>
      <c r="AF91" s="2">
        <v>0</v>
      </c>
      <c r="AG91" s="2" t="s">
        <v>0</v>
      </c>
      <c r="AH91" s="1">
        <v>0</v>
      </c>
      <c r="AI91" s="1">
        <v>0</v>
      </c>
      <c r="AJ91" s="2" t="s">
        <v>0</v>
      </c>
      <c r="AK91" s="1">
        <v>0</v>
      </c>
      <c r="AL91" s="1">
        <v>0</v>
      </c>
      <c r="AM91" s="125" t="s">
        <v>1</v>
      </c>
      <c r="AN91" s="2" t="s">
        <v>1</v>
      </c>
      <c r="AO91" s="125" t="s">
        <v>1</v>
      </c>
      <c r="AP91" s="2" t="s">
        <v>1</v>
      </c>
      <c r="AQ91" s="5"/>
      <c r="AR91" s="5"/>
    </row>
    <row r="92" spans="1:44" x14ac:dyDescent="0.25">
      <c r="A92" s="2" t="s">
        <v>168</v>
      </c>
      <c r="B92" s="125">
        <v>44594</v>
      </c>
      <c r="C92" s="2" t="s">
        <v>6</v>
      </c>
      <c r="D92" s="2" t="s">
        <v>41</v>
      </c>
      <c r="E92" s="2" t="s">
        <v>217</v>
      </c>
      <c r="F92" s="2" t="s">
        <v>1657</v>
      </c>
      <c r="G92" s="2" t="s">
        <v>12</v>
      </c>
      <c r="H92" s="2" t="s">
        <v>1</v>
      </c>
      <c r="I92" s="1" t="s">
        <v>2948</v>
      </c>
      <c r="J92" s="1" t="s">
        <v>1</v>
      </c>
      <c r="K92" s="1" t="s">
        <v>2949</v>
      </c>
      <c r="L92" s="1" t="s">
        <v>2950</v>
      </c>
      <c r="M92" s="1">
        <v>44.21</v>
      </c>
      <c r="N92" s="2" t="s">
        <v>11</v>
      </c>
      <c r="O92" s="2" t="s">
        <v>2951</v>
      </c>
      <c r="P92" s="2" t="s">
        <v>2952</v>
      </c>
      <c r="Q92" s="1">
        <v>-8.5411000000000001</v>
      </c>
      <c r="R92" s="1">
        <v>0</v>
      </c>
      <c r="S92" s="1">
        <v>-8.5411000000000001</v>
      </c>
      <c r="T92" s="1">
        <v>0</v>
      </c>
      <c r="U92" s="2" t="s">
        <v>0</v>
      </c>
      <c r="V92" s="1">
        <v>0</v>
      </c>
      <c r="W92" s="1">
        <v>0</v>
      </c>
      <c r="X92" s="2" t="s">
        <v>0</v>
      </c>
      <c r="Y92" s="1">
        <v>0</v>
      </c>
      <c r="Z92" s="1">
        <v>0</v>
      </c>
      <c r="AA92" s="2" t="s">
        <v>0</v>
      </c>
      <c r="AB92" s="1">
        <v>0</v>
      </c>
      <c r="AC92" s="1">
        <v>0</v>
      </c>
      <c r="AD92" s="2" t="s">
        <v>0</v>
      </c>
      <c r="AE92" s="1">
        <v>0</v>
      </c>
      <c r="AF92" s="2">
        <v>0</v>
      </c>
      <c r="AG92" s="2" t="s">
        <v>0</v>
      </c>
      <c r="AH92" s="1">
        <v>0</v>
      </c>
      <c r="AI92" s="1">
        <v>0</v>
      </c>
      <c r="AJ92" s="2" t="s">
        <v>0</v>
      </c>
      <c r="AK92" s="1">
        <v>0</v>
      </c>
      <c r="AL92" s="1">
        <v>0</v>
      </c>
      <c r="AM92" s="125" t="s">
        <v>1</v>
      </c>
      <c r="AN92" s="2" t="s">
        <v>1</v>
      </c>
      <c r="AO92" s="125" t="s">
        <v>1</v>
      </c>
      <c r="AP92" s="2" t="s">
        <v>1</v>
      </c>
      <c r="AQ92" s="5"/>
      <c r="AR92" s="5"/>
    </row>
    <row r="93" spans="1:44" x14ac:dyDescent="0.25">
      <c r="A93" s="2" t="s">
        <v>167</v>
      </c>
      <c r="B93" s="125">
        <v>44594</v>
      </c>
      <c r="C93" s="2" t="s">
        <v>34</v>
      </c>
      <c r="D93" s="2" t="s">
        <v>41</v>
      </c>
      <c r="E93" s="2" t="s">
        <v>215</v>
      </c>
      <c r="F93" s="2" t="s">
        <v>2218</v>
      </c>
      <c r="G93" s="2" t="s">
        <v>3</v>
      </c>
      <c r="H93" s="2" t="s">
        <v>2953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2</v>
      </c>
      <c r="P93" s="2" t="s">
        <v>1</v>
      </c>
      <c r="Q93" s="1">
        <v>792.6028</v>
      </c>
      <c r="R93" s="1">
        <v>0</v>
      </c>
      <c r="S93" s="1">
        <v>714.11720000000003</v>
      </c>
      <c r="T93" s="1">
        <v>0</v>
      </c>
      <c r="U93" s="2" t="s">
        <v>0</v>
      </c>
      <c r="V93" s="1">
        <v>0</v>
      </c>
      <c r="W93" s="1">
        <v>67.660000000000011</v>
      </c>
      <c r="X93" s="2" t="s">
        <v>0</v>
      </c>
      <c r="Y93" s="1">
        <v>10.825600000000001</v>
      </c>
      <c r="Z93" s="1">
        <v>0</v>
      </c>
      <c r="AA93" s="2" t="s">
        <v>0</v>
      </c>
      <c r="AB93" s="1">
        <v>0</v>
      </c>
      <c r="AC93" s="1">
        <v>0</v>
      </c>
      <c r="AD93" s="2" t="s">
        <v>0</v>
      </c>
      <c r="AE93" s="1">
        <v>0</v>
      </c>
      <c r="AF93" s="2">
        <v>0</v>
      </c>
      <c r="AG93" s="2" t="s">
        <v>0</v>
      </c>
      <c r="AH93" s="1">
        <v>0</v>
      </c>
      <c r="AI93" s="1">
        <v>0</v>
      </c>
      <c r="AJ93" s="2" t="s">
        <v>0</v>
      </c>
      <c r="AK93" s="1">
        <v>0</v>
      </c>
      <c r="AL93" s="1">
        <v>0</v>
      </c>
      <c r="AM93" s="125" t="s">
        <v>1</v>
      </c>
      <c r="AN93" s="2" t="s">
        <v>1</v>
      </c>
      <c r="AO93" s="125" t="s">
        <v>1</v>
      </c>
      <c r="AP93" s="2" t="s">
        <v>1</v>
      </c>
      <c r="AQ93" s="5"/>
      <c r="AR93" s="5"/>
    </row>
    <row r="94" spans="1:44" x14ac:dyDescent="0.25">
      <c r="A94" s="2" t="s">
        <v>166</v>
      </c>
      <c r="B94" s="125">
        <v>44594</v>
      </c>
      <c r="C94" s="2" t="s">
        <v>34</v>
      </c>
      <c r="D94" s="2" t="s">
        <v>41</v>
      </c>
      <c r="E94" s="2" t="s">
        <v>215</v>
      </c>
      <c r="F94" s="2" t="s">
        <v>2954</v>
      </c>
      <c r="G94" s="2" t="s">
        <v>3</v>
      </c>
      <c r="H94" s="2" t="s">
        <v>2955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2956</v>
      </c>
      <c r="P94" s="2" t="s">
        <v>2957</v>
      </c>
      <c r="Q94" s="1">
        <v>12.451000000000001</v>
      </c>
      <c r="R94" s="1">
        <v>0</v>
      </c>
      <c r="S94" s="1">
        <v>12.1378</v>
      </c>
      <c r="T94" s="1">
        <v>0.27</v>
      </c>
      <c r="U94" s="2" t="s">
        <v>8</v>
      </c>
      <c r="V94" s="1">
        <v>4.3200000000000002E-2</v>
      </c>
      <c r="W94" s="1">
        <v>0</v>
      </c>
      <c r="X94" s="2" t="s">
        <v>0</v>
      </c>
      <c r="Y94" s="1">
        <v>0</v>
      </c>
      <c r="Z94" s="1">
        <v>0</v>
      </c>
      <c r="AA94" s="2" t="s">
        <v>0</v>
      </c>
      <c r="AB94" s="1">
        <v>0</v>
      </c>
      <c r="AC94" s="1">
        <v>0</v>
      </c>
      <c r="AD94" s="2" t="s">
        <v>0</v>
      </c>
      <c r="AE94" s="1">
        <v>0</v>
      </c>
      <c r="AF94" s="2">
        <v>0</v>
      </c>
      <c r="AG94" s="2" t="s">
        <v>0</v>
      </c>
      <c r="AH94" s="1">
        <v>0</v>
      </c>
      <c r="AI94" s="1">
        <v>0</v>
      </c>
      <c r="AJ94" s="2" t="s">
        <v>0</v>
      </c>
      <c r="AK94" s="1">
        <v>0</v>
      </c>
      <c r="AL94" s="1">
        <v>0</v>
      </c>
      <c r="AM94" s="125" t="s">
        <v>1</v>
      </c>
      <c r="AN94" s="2" t="s">
        <v>1</v>
      </c>
      <c r="AO94" s="125" t="s">
        <v>1</v>
      </c>
      <c r="AP94" s="2" t="s">
        <v>1</v>
      </c>
      <c r="AQ94" s="5"/>
      <c r="AR94" s="5"/>
    </row>
    <row r="95" spans="1:44" x14ac:dyDescent="0.25">
      <c r="A95" s="2" t="s">
        <v>165</v>
      </c>
      <c r="B95" s="125">
        <v>44594</v>
      </c>
      <c r="C95" s="2" t="s">
        <v>34</v>
      </c>
      <c r="D95" s="2" t="s">
        <v>41</v>
      </c>
      <c r="E95" s="2" t="s">
        <v>215</v>
      </c>
      <c r="F95" s="2" t="s">
        <v>2218</v>
      </c>
      <c r="G95" s="2" t="s">
        <v>3</v>
      </c>
      <c r="H95" s="2" t="s">
        <v>2958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1769.5801000000008</v>
      </c>
      <c r="R95" s="1">
        <v>0</v>
      </c>
      <c r="S95" s="1">
        <v>1614.8068000000007</v>
      </c>
      <c r="T95" s="1">
        <v>0</v>
      </c>
      <c r="U95" s="2" t="s">
        <v>0</v>
      </c>
      <c r="V95" s="1">
        <v>0</v>
      </c>
      <c r="W95" s="1">
        <v>133.42529999999999</v>
      </c>
      <c r="X95" s="2" t="s">
        <v>0</v>
      </c>
      <c r="Y95" s="1">
        <v>21.347999999999995</v>
      </c>
      <c r="Z95" s="1">
        <v>0</v>
      </c>
      <c r="AA95" s="2" t="s">
        <v>0</v>
      </c>
      <c r="AB95" s="1">
        <v>0</v>
      </c>
      <c r="AC95" s="1">
        <v>0</v>
      </c>
      <c r="AD95" s="2" t="s">
        <v>0</v>
      </c>
      <c r="AE95" s="1">
        <v>0</v>
      </c>
      <c r="AF95" s="2">
        <v>0</v>
      </c>
      <c r="AG95" s="2" t="s">
        <v>0</v>
      </c>
      <c r="AH95" s="1">
        <v>0</v>
      </c>
      <c r="AI95" s="1">
        <v>0</v>
      </c>
      <c r="AJ95" s="2" t="s">
        <v>0</v>
      </c>
      <c r="AK95" s="1">
        <v>0</v>
      </c>
      <c r="AL95" s="1">
        <v>0</v>
      </c>
      <c r="AM95" s="125" t="s">
        <v>1</v>
      </c>
      <c r="AN95" s="2" t="s">
        <v>1</v>
      </c>
      <c r="AO95" s="125" t="s">
        <v>1</v>
      </c>
      <c r="AP95" s="2" t="s">
        <v>1</v>
      </c>
      <c r="AQ95" s="5"/>
      <c r="AR95" s="5"/>
    </row>
    <row r="96" spans="1:44" x14ac:dyDescent="0.25">
      <c r="A96" s="2" t="s">
        <v>164</v>
      </c>
      <c r="B96" s="125">
        <v>44594</v>
      </c>
      <c r="C96" s="2" t="s">
        <v>26</v>
      </c>
      <c r="D96" s="2" t="s">
        <v>37</v>
      </c>
      <c r="E96" s="2" t="s">
        <v>4</v>
      </c>
      <c r="F96" s="2" t="s">
        <v>1304</v>
      </c>
      <c r="G96" s="2" t="s">
        <v>3</v>
      </c>
      <c r="H96" s="2" t="s">
        <v>2959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814.29769999999996</v>
      </c>
      <c r="R96" s="1">
        <v>0</v>
      </c>
      <c r="S96" s="1">
        <v>516.27629999999999</v>
      </c>
      <c r="T96" s="1">
        <v>0</v>
      </c>
      <c r="U96" s="2" t="s">
        <v>0</v>
      </c>
      <c r="V96" s="1">
        <v>0</v>
      </c>
      <c r="W96" s="1">
        <v>256.91499999999996</v>
      </c>
      <c r="X96" s="2" t="s">
        <v>8</v>
      </c>
      <c r="Y96" s="1">
        <v>41.106400000000008</v>
      </c>
      <c r="Z96" s="1">
        <v>0</v>
      </c>
      <c r="AA96" s="2" t="s">
        <v>0</v>
      </c>
      <c r="AB96" s="1">
        <v>0</v>
      </c>
      <c r="AC96" s="1">
        <v>0</v>
      </c>
      <c r="AD96" s="2" t="s">
        <v>0</v>
      </c>
      <c r="AE96" s="1">
        <v>0</v>
      </c>
      <c r="AF96" s="2">
        <v>0</v>
      </c>
      <c r="AG96" s="2" t="s">
        <v>0</v>
      </c>
      <c r="AH96" s="1">
        <v>0</v>
      </c>
      <c r="AI96" s="1">
        <v>0</v>
      </c>
      <c r="AJ96" s="2" t="s">
        <v>0</v>
      </c>
      <c r="AK96" s="1">
        <v>0</v>
      </c>
      <c r="AL96" s="1">
        <v>0</v>
      </c>
      <c r="AM96" s="125" t="s">
        <v>1</v>
      </c>
      <c r="AN96" s="2" t="s">
        <v>1</v>
      </c>
      <c r="AO96" s="125" t="s">
        <v>1</v>
      </c>
      <c r="AP96" s="2" t="s">
        <v>1</v>
      </c>
      <c r="AQ96" s="5"/>
      <c r="AR96" s="5"/>
    </row>
    <row r="97" spans="1:44" x14ac:dyDescent="0.25">
      <c r="A97" s="2" t="s">
        <v>163</v>
      </c>
      <c r="B97" s="125">
        <v>44594</v>
      </c>
      <c r="C97" s="2" t="s">
        <v>26</v>
      </c>
      <c r="D97" s="2" t="s">
        <v>37</v>
      </c>
      <c r="E97" s="2" t="s">
        <v>4</v>
      </c>
      <c r="F97" s="2" t="s">
        <v>1303</v>
      </c>
      <c r="G97" s="2" t="s">
        <v>3</v>
      </c>
      <c r="H97" s="2" t="s">
        <v>2960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891</v>
      </c>
      <c r="P97" s="2" t="s">
        <v>892</v>
      </c>
      <c r="Q97" s="1">
        <v>40.202750000000002</v>
      </c>
      <c r="R97" s="1">
        <v>0</v>
      </c>
      <c r="S97" s="1">
        <v>9.9267499999999984</v>
      </c>
      <c r="T97" s="1">
        <v>26.1</v>
      </c>
      <c r="U97" s="2" t="s">
        <v>8</v>
      </c>
      <c r="V97" s="1">
        <v>4.1760000000000002</v>
      </c>
      <c r="W97" s="1">
        <v>0</v>
      </c>
      <c r="X97" s="2" t="s">
        <v>0</v>
      </c>
      <c r="Y97" s="1">
        <v>0</v>
      </c>
      <c r="Z97" s="1">
        <v>0</v>
      </c>
      <c r="AA97" s="2" t="s">
        <v>0</v>
      </c>
      <c r="AB97" s="1">
        <v>0</v>
      </c>
      <c r="AC97" s="1">
        <v>0</v>
      </c>
      <c r="AD97" s="2" t="s">
        <v>0</v>
      </c>
      <c r="AE97" s="1">
        <v>0</v>
      </c>
      <c r="AF97" s="2">
        <v>0</v>
      </c>
      <c r="AG97" s="2" t="s">
        <v>0</v>
      </c>
      <c r="AH97" s="1">
        <v>0</v>
      </c>
      <c r="AI97" s="1">
        <v>0</v>
      </c>
      <c r="AJ97" s="2" t="s">
        <v>0</v>
      </c>
      <c r="AK97" s="1">
        <v>0</v>
      </c>
      <c r="AL97" s="1">
        <v>0</v>
      </c>
      <c r="AM97" s="125" t="s">
        <v>1</v>
      </c>
      <c r="AN97" s="2" t="s">
        <v>1</v>
      </c>
      <c r="AO97" s="125" t="s">
        <v>1</v>
      </c>
      <c r="AP97" s="2" t="s">
        <v>1</v>
      </c>
      <c r="AQ97" s="5"/>
      <c r="AR97" s="5"/>
    </row>
    <row r="98" spans="1:44" x14ac:dyDescent="0.25">
      <c r="A98" s="2" t="s">
        <v>162</v>
      </c>
      <c r="B98" s="125">
        <v>44594</v>
      </c>
      <c r="C98" s="2" t="s">
        <v>26</v>
      </c>
      <c r="D98" s="2" t="s">
        <v>37</v>
      </c>
      <c r="E98" s="2" t="s">
        <v>4</v>
      </c>
      <c r="F98" s="2" t="s">
        <v>1304</v>
      </c>
      <c r="G98" s="2" t="s">
        <v>3</v>
      </c>
      <c r="H98" s="2" t="s">
        <v>2961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2345.7524320000002</v>
      </c>
      <c r="R98" s="1">
        <v>0</v>
      </c>
      <c r="S98" s="1">
        <v>1598.7383000000007</v>
      </c>
      <c r="T98" s="1">
        <v>0</v>
      </c>
      <c r="U98" s="2" t="s">
        <v>0</v>
      </c>
      <c r="V98" s="1">
        <v>0</v>
      </c>
      <c r="W98" s="1">
        <v>643.97770000000014</v>
      </c>
      <c r="X98" s="2" t="s">
        <v>0</v>
      </c>
      <c r="Y98" s="1">
        <v>103.03643200000002</v>
      </c>
      <c r="Z98" s="1">
        <v>0</v>
      </c>
      <c r="AA98" s="2" t="s">
        <v>0</v>
      </c>
      <c r="AB98" s="1">
        <v>0</v>
      </c>
      <c r="AC98" s="1">
        <v>0</v>
      </c>
      <c r="AD98" s="2" t="s">
        <v>0</v>
      </c>
      <c r="AE98" s="1">
        <v>0</v>
      </c>
      <c r="AF98" s="2">
        <v>0</v>
      </c>
      <c r="AG98" s="2" t="s">
        <v>0</v>
      </c>
      <c r="AH98" s="1">
        <v>0</v>
      </c>
      <c r="AI98" s="1">
        <v>0</v>
      </c>
      <c r="AJ98" s="2" t="s">
        <v>0</v>
      </c>
      <c r="AK98" s="1">
        <v>0</v>
      </c>
      <c r="AL98" s="1">
        <v>0</v>
      </c>
      <c r="AM98" s="125" t="s">
        <v>1</v>
      </c>
      <c r="AN98" s="2" t="s">
        <v>1</v>
      </c>
      <c r="AO98" s="125" t="s">
        <v>1</v>
      </c>
      <c r="AP98" s="2" t="s">
        <v>1</v>
      </c>
      <c r="AQ98" s="5"/>
      <c r="AR98" s="5"/>
    </row>
    <row r="99" spans="1:44" x14ac:dyDescent="0.25">
      <c r="A99" s="2" t="s">
        <v>161</v>
      </c>
      <c r="B99" s="125">
        <v>44594</v>
      </c>
      <c r="C99" s="2" t="s">
        <v>1081</v>
      </c>
      <c r="D99" s="2" t="s">
        <v>37</v>
      </c>
      <c r="E99" s="2" t="s">
        <v>1084</v>
      </c>
      <c r="F99" s="2" t="s">
        <v>2936</v>
      </c>
      <c r="G99" s="2" t="s">
        <v>3</v>
      </c>
      <c r="H99" s="2" t="s">
        <v>2962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2867.4749739999997</v>
      </c>
      <c r="R99" s="1">
        <v>0</v>
      </c>
      <c r="S99" s="1">
        <v>2060.6994500000001</v>
      </c>
      <c r="T99" s="1">
        <v>0</v>
      </c>
      <c r="U99" s="2" t="s">
        <v>0</v>
      </c>
      <c r="V99" s="1">
        <v>0</v>
      </c>
      <c r="W99" s="1">
        <v>695.49610000000007</v>
      </c>
      <c r="X99" s="2" t="s">
        <v>0</v>
      </c>
      <c r="Y99" s="1">
        <v>111.27942400000002</v>
      </c>
      <c r="Z99" s="1">
        <v>0</v>
      </c>
      <c r="AA99" s="2" t="s">
        <v>0</v>
      </c>
      <c r="AB99" s="1">
        <v>0</v>
      </c>
      <c r="AC99" s="1">
        <v>0</v>
      </c>
      <c r="AD99" s="2" t="s">
        <v>0</v>
      </c>
      <c r="AE99" s="1">
        <v>0</v>
      </c>
      <c r="AF99" s="2">
        <v>0</v>
      </c>
      <c r="AG99" s="2" t="s">
        <v>0</v>
      </c>
      <c r="AH99" s="1">
        <v>0</v>
      </c>
      <c r="AI99" s="1">
        <v>0</v>
      </c>
      <c r="AJ99" s="2" t="s">
        <v>0</v>
      </c>
      <c r="AK99" s="1">
        <v>0</v>
      </c>
      <c r="AL99" s="1">
        <v>0</v>
      </c>
      <c r="AM99" s="125" t="s">
        <v>1</v>
      </c>
      <c r="AN99" s="2" t="s">
        <v>1</v>
      </c>
      <c r="AO99" s="125" t="s">
        <v>1</v>
      </c>
      <c r="AP99" s="2" t="s">
        <v>1</v>
      </c>
      <c r="AQ99" s="5"/>
      <c r="AR99" s="5"/>
    </row>
    <row r="100" spans="1:44" x14ac:dyDescent="0.25">
      <c r="A100" s="2" t="s">
        <v>160</v>
      </c>
      <c r="B100" s="125">
        <v>44594</v>
      </c>
      <c r="C100" s="2" t="s">
        <v>6</v>
      </c>
      <c r="D100" s="2" t="s">
        <v>37</v>
      </c>
      <c r="E100" s="2" t="s">
        <v>208</v>
      </c>
      <c r="F100" s="2" t="s">
        <v>1390</v>
      </c>
      <c r="G100" s="2" t="s">
        <v>3</v>
      </c>
      <c r="H100" s="2" t="s">
        <v>2963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5119.2809580000003</v>
      </c>
      <c r="R100" s="1">
        <v>0</v>
      </c>
      <c r="S100" s="1">
        <v>3512.4372000000012</v>
      </c>
      <c r="T100" s="1">
        <v>0</v>
      </c>
      <c r="U100" s="2" t="s">
        <v>0</v>
      </c>
      <c r="V100" s="1">
        <v>0</v>
      </c>
      <c r="W100" s="1">
        <v>1385.2101499999999</v>
      </c>
      <c r="X100" s="2" t="s">
        <v>8</v>
      </c>
      <c r="Y100" s="1">
        <v>221.63360800000004</v>
      </c>
      <c r="Z100" s="1">
        <v>0</v>
      </c>
      <c r="AA100" s="2" t="s">
        <v>0</v>
      </c>
      <c r="AB100" s="1">
        <v>0</v>
      </c>
      <c r="AC100" s="1">
        <v>0</v>
      </c>
      <c r="AD100" s="2" t="s">
        <v>0</v>
      </c>
      <c r="AE100" s="1">
        <v>0</v>
      </c>
      <c r="AF100" s="2">
        <v>0</v>
      </c>
      <c r="AG100" s="2" t="s">
        <v>0</v>
      </c>
      <c r="AH100" s="1">
        <v>0</v>
      </c>
      <c r="AI100" s="1">
        <v>0</v>
      </c>
      <c r="AJ100" s="2" t="s">
        <v>0</v>
      </c>
      <c r="AK100" s="1">
        <v>0</v>
      </c>
      <c r="AL100" s="1">
        <v>0</v>
      </c>
      <c r="AM100" s="125" t="s">
        <v>1</v>
      </c>
      <c r="AN100" s="2" t="s">
        <v>1</v>
      </c>
      <c r="AO100" s="125" t="s">
        <v>1</v>
      </c>
      <c r="AP100" s="2" t="s">
        <v>1</v>
      </c>
      <c r="AQ100" s="5"/>
      <c r="AR100" s="5"/>
    </row>
    <row r="101" spans="1:44" x14ac:dyDescent="0.25">
      <c r="A101" s="2" t="s">
        <v>159</v>
      </c>
      <c r="B101" s="125">
        <v>44594</v>
      </c>
      <c r="C101" s="2" t="s">
        <v>34</v>
      </c>
      <c r="D101" s="2" t="s">
        <v>37</v>
      </c>
      <c r="E101" s="2" t="s">
        <v>206</v>
      </c>
      <c r="F101" s="2" t="s">
        <v>2964</v>
      </c>
      <c r="G101" s="2" t="s">
        <v>3</v>
      </c>
      <c r="H101" s="2" t="s">
        <v>2965</v>
      </c>
      <c r="I101" s="1" t="s">
        <v>1</v>
      </c>
      <c r="J101" s="1" t="s">
        <v>1</v>
      </c>
      <c r="K101" s="1" t="s">
        <v>1</v>
      </c>
      <c r="L101" s="1" t="s">
        <v>1</v>
      </c>
      <c r="M101" s="1">
        <v>0</v>
      </c>
      <c r="N101" s="2" t="s">
        <v>1</v>
      </c>
      <c r="O101" s="2" t="s">
        <v>2966</v>
      </c>
      <c r="P101" s="2" t="s">
        <v>2967</v>
      </c>
      <c r="Q101" s="1">
        <v>4.4497499999999999</v>
      </c>
      <c r="R101" s="1">
        <v>0</v>
      </c>
      <c r="S101" s="1">
        <v>4.4497499999999999</v>
      </c>
      <c r="T101" s="1">
        <v>0</v>
      </c>
      <c r="U101" s="2" t="s">
        <v>0</v>
      </c>
      <c r="V101" s="1">
        <v>0</v>
      </c>
      <c r="W101" s="1">
        <v>0</v>
      </c>
      <c r="X101" s="2" t="s">
        <v>0</v>
      </c>
      <c r="Y101" s="1">
        <v>0</v>
      </c>
      <c r="Z101" s="1">
        <v>0</v>
      </c>
      <c r="AA101" s="2" t="s">
        <v>0</v>
      </c>
      <c r="AB101" s="1">
        <v>0</v>
      </c>
      <c r="AC101" s="1">
        <v>0</v>
      </c>
      <c r="AD101" s="2" t="s">
        <v>0</v>
      </c>
      <c r="AE101" s="1">
        <v>0</v>
      </c>
      <c r="AF101" s="2">
        <v>0</v>
      </c>
      <c r="AG101" s="2" t="s">
        <v>0</v>
      </c>
      <c r="AH101" s="1">
        <v>0</v>
      </c>
      <c r="AI101" s="1">
        <v>0</v>
      </c>
      <c r="AJ101" s="2" t="s">
        <v>0</v>
      </c>
      <c r="AK101" s="1">
        <v>0</v>
      </c>
      <c r="AL101" s="1">
        <v>0</v>
      </c>
      <c r="AM101" s="125" t="s">
        <v>1</v>
      </c>
      <c r="AN101" s="2" t="s">
        <v>1</v>
      </c>
      <c r="AO101" s="125" t="s">
        <v>1</v>
      </c>
      <c r="AP101" s="2" t="s">
        <v>1</v>
      </c>
      <c r="AQ101" s="5"/>
      <c r="AR101" s="5"/>
    </row>
    <row r="102" spans="1:44" x14ac:dyDescent="0.25">
      <c r="A102" s="2" t="s">
        <v>158</v>
      </c>
      <c r="B102" s="125">
        <v>44594</v>
      </c>
      <c r="C102" s="2" t="s">
        <v>34</v>
      </c>
      <c r="D102" s="2" t="s">
        <v>37</v>
      </c>
      <c r="E102" s="2" t="s">
        <v>206</v>
      </c>
      <c r="F102" s="2" t="s">
        <v>2964</v>
      </c>
      <c r="G102" s="2" t="s">
        <v>3</v>
      </c>
      <c r="H102" s="2" t="s">
        <v>2968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2291</v>
      </c>
      <c r="P102" s="2" t="s">
        <v>2292</v>
      </c>
      <c r="Q102" s="1">
        <v>29.563199999999998</v>
      </c>
      <c r="R102" s="1">
        <v>0</v>
      </c>
      <c r="S102" s="1">
        <v>28.09</v>
      </c>
      <c r="T102" s="1">
        <v>1.27</v>
      </c>
      <c r="U102" s="2" t="s">
        <v>8</v>
      </c>
      <c r="V102" s="1">
        <v>0.20319999999999999</v>
      </c>
      <c r="W102" s="1">
        <v>0</v>
      </c>
      <c r="X102" s="2" t="s">
        <v>0</v>
      </c>
      <c r="Y102" s="1">
        <v>0</v>
      </c>
      <c r="Z102" s="1">
        <v>0</v>
      </c>
      <c r="AA102" s="2" t="s">
        <v>0</v>
      </c>
      <c r="AB102" s="1">
        <v>0</v>
      </c>
      <c r="AC102" s="1">
        <v>0</v>
      </c>
      <c r="AD102" s="2" t="s">
        <v>0</v>
      </c>
      <c r="AE102" s="1">
        <v>0</v>
      </c>
      <c r="AF102" s="2">
        <v>0</v>
      </c>
      <c r="AG102" s="2" t="s">
        <v>0</v>
      </c>
      <c r="AH102" s="1">
        <v>0</v>
      </c>
      <c r="AI102" s="1">
        <v>0</v>
      </c>
      <c r="AJ102" s="2" t="s">
        <v>0</v>
      </c>
      <c r="AK102" s="1">
        <v>0</v>
      </c>
      <c r="AL102" s="1">
        <v>0</v>
      </c>
      <c r="AM102" s="125" t="s">
        <v>1</v>
      </c>
      <c r="AN102" s="2" t="s">
        <v>1</v>
      </c>
      <c r="AO102" s="125" t="s">
        <v>1</v>
      </c>
      <c r="AP102" s="2" t="s">
        <v>1</v>
      </c>
      <c r="AQ102" s="5"/>
      <c r="AR102" s="5"/>
    </row>
    <row r="103" spans="1:44" x14ac:dyDescent="0.25">
      <c r="A103" s="2" t="s">
        <v>157</v>
      </c>
      <c r="B103" s="125">
        <v>44594</v>
      </c>
      <c r="C103" s="2" t="s">
        <v>34</v>
      </c>
      <c r="D103" s="2" t="s">
        <v>37</v>
      </c>
      <c r="E103" s="2" t="s">
        <v>206</v>
      </c>
      <c r="F103" s="2" t="s">
        <v>1305</v>
      </c>
      <c r="G103" s="2" t="s">
        <v>3</v>
      </c>
      <c r="H103" s="2" t="s">
        <v>2969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2</v>
      </c>
      <c r="P103" s="2" t="s">
        <v>1</v>
      </c>
      <c r="Q103" s="1">
        <v>1451.7727499999994</v>
      </c>
      <c r="R103" s="1">
        <v>0</v>
      </c>
      <c r="S103" s="1">
        <v>1282.0768499999999</v>
      </c>
      <c r="T103" s="1">
        <v>0</v>
      </c>
      <c r="U103" s="2" t="s">
        <v>0</v>
      </c>
      <c r="V103" s="1">
        <v>0</v>
      </c>
      <c r="W103" s="1">
        <v>146.28960000000001</v>
      </c>
      <c r="X103" s="2" t="s">
        <v>8</v>
      </c>
      <c r="Y103" s="1">
        <v>23.406300000000002</v>
      </c>
      <c r="Z103" s="1">
        <v>0</v>
      </c>
      <c r="AA103" s="2" t="s">
        <v>0</v>
      </c>
      <c r="AB103" s="1">
        <v>0</v>
      </c>
      <c r="AC103" s="1">
        <v>0</v>
      </c>
      <c r="AD103" s="2" t="s">
        <v>0</v>
      </c>
      <c r="AE103" s="1">
        <v>0</v>
      </c>
      <c r="AF103" s="2">
        <v>0</v>
      </c>
      <c r="AG103" s="2" t="s">
        <v>0</v>
      </c>
      <c r="AH103" s="1">
        <v>0</v>
      </c>
      <c r="AI103" s="1">
        <v>0</v>
      </c>
      <c r="AJ103" s="2" t="s">
        <v>0</v>
      </c>
      <c r="AK103" s="1">
        <v>0</v>
      </c>
      <c r="AL103" s="1">
        <v>0</v>
      </c>
      <c r="AM103" s="125" t="s">
        <v>1</v>
      </c>
      <c r="AN103" s="2" t="s">
        <v>1</v>
      </c>
      <c r="AO103" s="125" t="s">
        <v>1</v>
      </c>
      <c r="AP103" s="2" t="s">
        <v>1</v>
      </c>
      <c r="AQ103" s="5"/>
      <c r="AR103" s="5"/>
    </row>
    <row r="104" spans="1:44" x14ac:dyDescent="0.25">
      <c r="A104" s="2" t="s">
        <v>156</v>
      </c>
      <c r="B104" s="125">
        <v>44594</v>
      </c>
      <c r="C104" s="2" t="s">
        <v>34</v>
      </c>
      <c r="D104" s="2" t="s">
        <v>32</v>
      </c>
      <c r="E104" s="2" t="s">
        <v>200</v>
      </c>
      <c r="F104" s="2" t="s">
        <v>2970</v>
      </c>
      <c r="G104" s="2" t="s">
        <v>3</v>
      </c>
      <c r="H104" s="2" t="s">
        <v>2971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1277.3922500000006</v>
      </c>
      <c r="R104" s="1">
        <v>0</v>
      </c>
      <c r="S104" s="1">
        <v>1200.9487000000001</v>
      </c>
      <c r="T104" s="1">
        <v>0</v>
      </c>
      <c r="U104" s="2" t="s">
        <v>0</v>
      </c>
      <c r="V104" s="1">
        <v>0</v>
      </c>
      <c r="W104" s="1">
        <v>65.899649999999994</v>
      </c>
      <c r="X104" s="2" t="s">
        <v>8</v>
      </c>
      <c r="Y104" s="1">
        <v>10.543899999999999</v>
      </c>
      <c r="Z104" s="1">
        <v>0</v>
      </c>
      <c r="AA104" s="2" t="s">
        <v>0</v>
      </c>
      <c r="AB104" s="1">
        <v>0</v>
      </c>
      <c r="AC104" s="1">
        <v>0</v>
      </c>
      <c r="AD104" s="2" t="s">
        <v>0</v>
      </c>
      <c r="AE104" s="1">
        <v>0</v>
      </c>
      <c r="AF104" s="2">
        <v>0</v>
      </c>
      <c r="AG104" s="2" t="s">
        <v>0</v>
      </c>
      <c r="AH104" s="1">
        <v>0</v>
      </c>
      <c r="AI104" s="1">
        <v>0</v>
      </c>
      <c r="AJ104" s="2" t="s">
        <v>0</v>
      </c>
      <c r="AK104" s="1">
        <v>0</v>
      </c>
      <c r="AL104" s="1">
        <v>0</v>
      </c>
      <c r="AM104" s="125" t="s">
        <v>1</v>
      </c>
      <c r="AN104" s="2" t="s">
        <v>1</v>
      </c>
      <c r="AO104" s="125" t="s">
        <v>1</v>
      </c>
      <c r="AP104" s="2" t="s">
        <v>1</v>
      </c>
      <c r="AQ104" s="5"/>
      <c r="AR104" s="5"/>
    </row>
    <row r="105" spans="1:44" x14ac:dyDescent="0.25">
      <c r="A105" s="2" t="s">
        <v>155</v>
      </c>
      <c r="B105" s="125">
        <v>44594</v>
      </c>
      <c r="C105" s="2" t="s">
        <v>26</v>
      </c>
      <c r="D105" s="2" t="s">
        <v>32</v>
      </c>
      <c r="E105" s="2" t="s">
        <v>31</v>
      </c>
      <c r="F105" s="2" t="s">
        <v>1375</v>
      </c>
      <c r="G105" s="2" t="s">
        <v>3</v>
      </c>
      <c r="H105" s="2" t="s">
        <v>2972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2</v>
      </c>
      <c r="P105" s="2" t="s">
        <v>1</v>
      </c>
      <c r="Q105" s="1">
        <v>2980.0333939999996</v>
      </c>
      <c r="R105" s="1">
        <v>0</v>
      </c>
      <c r="S105" s="1">
        <v>1843.11925</v>
      </c>
      <c r="T105" s="1">
        <v>0</v>
      </c>
      <c r="U105" s="2" t="s">
        <v>0</v>
      </c>
      <c r="V105" s="1">
        <v>0</v>
      </c>
      <c r="W105" s="1">
        <v>980.09840000000008</v>
      </c>
      <c r="X105" s="2" t="s">
        <v>8</v>
      </c>
      <c r="Y105" s="1">
        <v>156.815744</v>
      </c>
      <c r="Z105" s="1">
        <v>0</v>
      </c>
      <c r="AA105" s="2" t="s">
        <v>0</v>
      </c>
      <c r="AB105" s="1">
        <v>0</v>
      </c>
      <c r="AC105" s="1">
        <v>0</v>
      </c>
      <c r="AD105" s="2" t="s">
        <v>0</v>
      </c>
      <c r="AE105" s="1">
        <v>0</v>
      </c>
      <c r="AF105" s="2">
        <v>0</v>
      </c>
      <c r="AG105" s="2" t="s">
        <v>0</v>
      </c>
      <c r="AH105" s="1">
        <v>0</v>
      </c>
      <c r="AI105" s="1">
        <v>0</v>
      </c>
      <c r="AJ105" s="2" t="s">
        <v>0</v>
      </c>
      <c r="AK105" s="1">
        <v>0</v>
      </c>
      <c r="AL105" s="1">
        <v>0</v>
      </c>
      <c r="AM105" s="125" t="s">
        <v>1</v>
      </c>
      <c r="AN105" s="2" t="s">
        <v>1</v>
      </c>
      <c r="AO105" s="125" t="s">
        <v>1</v>
      </c>
      <c r="AP105" s="2" t="s">
        <v>1</v>
      </c>
      <c r="AQ105" s="5"/>
      <c r="AR105" s="5"/>
    </row>
    <row r="106" spans="1:44" x14ac:dyDescent="0.25">
      <c r="A106" s="2" t="s">
        <v>154</v>
      </c>
      <c r="B106" s="125">
        <v>44594</v>
      </c>
      <c r="C106" s="2" t="s">
        <v>6</v>
      </c>
      <c r="D106" s="2" t="s">
        <v>32</v>
      </c>
      <c r="E106" s="2" t="s">
        <v>202</v>
      </c>
      <c r="F106" s="2" t="s">
        <v>1151</v>
      </c>
      <c r="G106" s="2" t="s">
        <v>3</v>
      </c>
      <c r="H106" s="2" t="s">
        <v>2973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713.88842</v>
      </c>
      <c r="R106" s="1">
        <v>0</v>
      </c>
      <c r="S106" s="1">
        <v>553.81479999999999</v>
      </c>
      <c r="T106" s="1">
        <v>0</v>
      </c>
      <c r="U106" s="2" t="s">
        <v>0</v>
      </c>
      <c r="V106" s="1">
        <v>0</v>
      </c>
      <c r="W106" s="1">
        <v>137.99450000000002</v>
      </c>
      <c r="X106" s="2" t="s">
        <v>0</v>
      </c>
      <c r="Y106" s="1">
        <v>22.07912</v>
      </c>
      <c r="Z106" s="1">
        <v>0</v>
      </c>
      <c r="AA106" s="2" t="s">
        <v>0</v>
      </c>
      <c r="AB106" s="1">
        <v>0</v>
      </c>
      <c r="AC106" s="1">
        <v>0</v>
      </c>
      <c r="AD106" s="2" t="s">
        <v>0</v>
      </c>
      <c r="AE106" s="1">
        <v>0</v>
      </c>
      <c r="AF106" s="2">
        <v>0</v>
      </c>
      <c r="AG106" s="2" t="s">
        <v>0</v>
      </c>
      <c r="AH106" s="1">
        <v>0</v>
      </c>
      <c r="AI106" s="1">
        <v>0</v>
      </c>
      <c r="AJ106" s="2" t="s">
        <v>0</v>
      </c>
      <c r="AK106" s="1">
        <v>0</v>
      </c>
      <c r="AL106" s="1">
        <v>0</v>
      </c>
      <c r="AM106" s="125" t="s">
        <v>1</v>
      </c>
      <c r="AN106" s="2" t="s">
        <v>1</v>
      </c>
      <c r="AO106" s="125" t="s">
        <v>1</v>
      </c>
      <c r="AP106" s="2" t="s">
        <v>1</v>
      </c>
      <c r="AQ106" s="5"/>
      <c r="AR106" s="5"/>
    </row>
    <row r="107" spans="1:44" x14ac:dyDescent="0.25">
      <c r="A107" s="2" t="s">
        <v>153</v>
      </c>
      <c r="B107" s="125">
        <v>44594</v>
      </c>
      <c r="C107" s="2" t="s">
        <v>6</v>
      </c>
      <c r="D107" s="2" t="s">
        <v>32</v>
      </c>
      <c r="E107" s="2" t="s">
        <v>202</v>
      </c>
      <c r="F107" s="2" t="s">
        <v>1151</v>
      </c>
      <c r="G107" s="2" t="s">
        <v>3</v>
      </c>
      <c r="H107" s="2" t="s">
        <v>2974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1189</v>
      </c>
      <c r="P107" s="2" t="s">
        <v>2975</v>
      </c>
      <c r="Q107" s="1">
        <v>228.96</v>
      </c>
      <c r="R107" s="1">
        <v>0</v>
      </c>
      <c r="S107" s="1">
        <v>0</v>
      </c>
      <c r="T107" s="1"/>
      <c r="U107" s="2"/>
      <c r="V107" s="1"/>
      <c r="W107" s="1">
        <v>0</v>
      </c>
      <c r="X107" s="2" t="s">
        <v>0</v>
      </c>
      <c r="Y107" s="1">
        <v>0</v>
      </c>
      <c r="Z107" s="1">
        <v>0</v>
      </c>
      <c r="AA107" s="2" t="s">
        <v>0</v>
      </c>
      <c r="AB107" s="1">
        <v>0</v>
      </c>
      <c r="AC107" s="1">
        <v>212</v>
      </c>
      <c r="AD107" s="2" t="s">
        <v>268</v>
      </c>
      <c r="AE107" s="1">
        <v>16.96</v>
      </c>
      <c r="AF107" s="2">
        <v>0</v>
      </c>
      <c r="AG107" s="2" t="s">
        <v>0</v>
      </c>
      <c r="AH107" s="1">
        <v>0</v>
      </c>
      <c r="AI107" s="1">
        <v>0</v>
      </c>
      <c r="AJ107" s="2" t="s">
        <v>0</v>
      </c>
      <c r="AK107" s="1">
        <v>0</v>
      </c>
      <c r="AL107" s="1">
        <v>0</v>
      </c>
      <c r="AM107" s="125" t="s">
        <v>1</v>
      </c>
      <c r="AN107" s="2" t="s">
        <v>1</v>
      </c>
      <c r="AO107" s="125" t="s">
        <v>1</v>
      </c>
      <c r="AP107" s="2" t="s">
        <v>1</v>
      </c>
      <c r="AQ107" s="5"/>
      <c r="AR107" s="5"/>
    </row>
    <row r="108" spans="1:44" x14ac:dyDescent="0.25">
      <c r="A108" s="2" t="s">
        <v>152</v>
      </c>
      <c r="B108" s="125">
        <v>44594</v>
      </c>
      <c r="C108" s="2" t="s">
        <v>6</v>
      </c>
      <c r="D108" s="2" t="s">
        <v>32</v>
      </c>
      <c r="E108" s="2" t="s">
        <v>202</v>
      </c>
      <c r="F108" s="2" t="s">
        <v>1151</v>
      </c>
      <c r="G108" s="2" t="s">
        <v>3</v>
      </c>
      <c r="H108" s="2" t="s">
        <v>2976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1381.0657740000001</v>
      </c>
      <c r="R108" s="1">
        <v>0</v>
      </c>
      <c r="S108" s="1">
        <v>1120.6977999999997</v>
      </c>
      <c r="T108" s="1">
        <v>0</v>
      </c>
      <c r="U108" s="2" t="s">
        <v>0</v>
      </c>
      <c r="V108" s="1">
        <v>0</v>
      </c>
      <c r="W108" s="1">
        <v>224.45515</v>
      </c>
      <c r="X108" s="2" t="s">
        <v>8</v>
      </c>
      <c r="Y108" s="1">
        <v>35.912824000000008</v>
      </c>
      <c r="Z108" s="1">
        <v>0</v>
      </c>
      <c r="AA108" s="2" t="s">
        <v>0</v>
      </c>
      <c r="AB108" s="1">
        <v>0</v>
      </c>
      <c r="AC108" s="1">
        <v>0</v>
      </c>
      <c r="AD108" s="2" t="s">
        <v>0</v>
      </c>
      <c r="AE108" s="1">
        <v>0</v>
      </c>
      <c r="AF108" s="2">
        <v>0</v>
      </c>
      <c r="AG108" s="2" t="s">
        <v>0</v>
      </c>
      <c r="AH108" s="1">
        <v>0</v>
      </c>
      <c r="AI108" s="1">
        <v>0</v>
      </c>
      <c r="AJ108" s="2" t="s">
        <v>0</v>
      </c>
      <c r="AK108" s="1">
        <v>0</v>
      </c>
      <c r="AL108" s="1">
        <v>0</v>
      </c>
      <c r="AM108" s="125" t="s">
        <v>1</v>
      </c>
      <c r="AN108" s="2" t="s">
        <v>1</v>
      </c>
      <c r="AO108" s="125" t="s">
        <v>1</v>
      </c>
      <c r="AP108" s="2" t="s">
        <v>1</v>
      </c>
      <c r="AQ108" s="5"/>
      <c r="AR108" s="5"/>
    </row>
    <row r="109" spans="1:44" x14ac:dyDescent="0.25">
      <c r="A109" s="2" t="s">
        <v>151</v>
      </c>
      <c r="B109" s="125">
        <v>44594</v>
      </c>
      <c r="C109" s="2" t="s">
        <v>6</v>
      </c>
      <c r="D109" s="2" t="s">
        <v>32</v>
      </c>
      <c r="E109" s="2" t="s">
        <v>202</v>
      </c>
      <c r="F109" s="2" t="s">
        <v>1151</v>
      </c>
      <c r="G109" s="2" t="s">
        <v>3</v>
      </c>
      <c r="H109" s="2" t="s">
        <v>2977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355</v>
      </c>
      <c r="P109" s="2" t="s">
        <v>1063</v>
      </c>
      <c r="Q109" s="1">
        <v>71.699032000000003</v>
      </c>
      <c r="R109" s="1">
        <v>0</v>
      </c>
      <c r="S109" s="1">
        <v>56.613</v>
      </c>
      <c r="T109" s="1">
        <v>13.0052</v>
      </c>
      <c r="U109" s="2" t="s">
        <v>8</v>
      </c>
      <c r="V109" s="1">
        <v>2.080832</v>
      </c>
      <c r="W109" s="1">
        <v>0</v>
      </c>
      <c r="X109" s="2" t="s">
        <v>0</v>
      </c>
      <c r="Y109" s="1">
        <v>0</v>
      </c>
      <c r="Z109" s="1">
        <v>0</v>
      </c>
      <c r="AA109" s="2" t="s">
        <v>0</v>
      </c>
      <c r="AB109" s="1">
        <v>0</v>
      </c>
      <c r="AC109" s="1">
        <v>0</v>
      </c>
      <c r="AD109" s="2" t="s">
        <v>0</v>
      </c>
      <c r="AE109" s="1">
        <v>0</v>
      </c>
      <c r="AF109" s="2">
        <v>0</v>
      </c>
      <c r="AG109" s="2" t="s">
        <v>0</v>
      </c>
      <c r="AH109" s="1">
        <v>0</v>
      </c>
      <c r="AI109" s="1">
        <v>0</v>
      </c>
      <c r="AJ109" s="2" t="s">
        <v>0</v>
      </c>
      <c r="AK109" s="1">
        <v>0</v>
      </c>
      <c r="AL109" s="1">
        <v>0</v>
      </c>
      <c r="AM109" s="125" t="s">
        <v>1</v>
      </c>
      <c r="AN109" s="2" t="s">
        <v>1</v>
      </c>
      <c r="AO109" s="125" t="s">
        <v>1</v>
      </c>
      <c r="AP109" s="2" t="s">
        <v>1</v>
      </c>
      <c r="AQ109" s="5"/>
      <c r="AR109" s="5"/>
    </row>
    <row r="110" spans="1:44" x14ac:dyDescent="0.25">
      <c r="A110" s="2" t="s">
        <v>150</v>
      </c>
      <c r="B110" s="125">
        <v>44594</v>
      </c>
      <c r="C110" s="2" t="s">
        <v>6</v>
      </c>
      <c r="D110" s="2" t="s">
        <v>32</v>
      </c>
      <c r="E110" s="2" t="s">
        <v>202</v>
      </c>
      <c r="F110" s="2" t="s">
        <v>1151</v>
      </c>
      <c r="G110" s="2" t="s">
        <v>3</v>
      </c>
      <c r="H110" s="2" t="s">
        <v>2978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2</v>
      </c>
      <c r="P110" s="2" t="s">
        <v>1</v>
      </c>
      <c r="Q110" s="1">
        <v>199.44354999999999</v>
      </c>
      <c r="R110" s="1">
        <v>0</v>
      </c>
      <c r="S110" s="1">
        <v>189.82714999999999</v>
      </c>
      <c r="T110" s="1">
        <v>0</v>
      </c>
      <c r="U110" s="2" t="s">
        <v>0</v>
      </c>
      <c r="V110" s="1">
        <v>0</v>
      </c>
      <c r="W110" s="1">
        <v>8.2899999999999991</v>
      </c>
      <c r="X110" s="2" t="s">
        <v>8</v>
      </c>
      <c r="Y110" s="1">
        <v>1.3264</v>
      </c>
      <c r="Z110" s="1">
        <v>0</v>
      </c>
      <c r="AA110" s="2" t="s">
        <v>0</v>
      </c>
      <c r="AB110" s="1">
        <v>0</v>
      </c>
      <c r="AC110" s="1">
        <v>0</v>
      </c>
      <c r="AD110" s="2" t="s">
        <v>0</v>
      </c>
      <c r="AE110" s="1">
        <v>0</v>
      </c>
      <c r="AF110" s="2">
        <v>0</v>
      </c>
      <c r="AG110" s="2" t="s">
        <v>0</v>
      </c>
      <c r="AH110" s="1">
        <v>0</v>
      </c>
      <c r="AI110" s="1">
        <v>0</v>
      </c>
      <c r="AJ110" s="2" t="s">
        <v>0</v>
      </c>
      <c r="AK110" s="1">
        <v>0</v>
      </c>
      <c r="AL110" s="1">
        <v>0</v>
      </c>
      <c r="AM110" s="125" t="s">
        <v>1</v>
      </c>
      <c r="AN110" s="2" t="s">
        <v>1</v>
      </c>
      <c r="AO110" s="125" t="s">
        <v>1</v>
      </c>
      <c r="AP110" s="2" t="s">
        <v>1</v>
      </c>
      <c r="AQ110" s="5"/>
      <c r="AR110" s="5"/>
    </row>
    <row r="111" spans="1:44" x14ac:dyDescent="0.25">
      <c r="A111" s="2" t="s">
        <v>149</v>
      </c>
      <c r="B111" s="125">
        <v>44594</v>
      </c>
      <c r="C111" s="2" t="s">
        <v>6</v>
      </c>
      <c r="D111" s="2" t="s">
        <v>32</v>
      </c>
      <c r="E111" s="2" t="s">
        <v>202</v>
      </c>
      <c r="F111" s="2" t="s">
        <v>1151</v>
      </c>
      <c r="G111" s="2" t="s">
        <v>3</v>
      </c>
      <c r="H111" s="2" t="s">
        <v>2979</v>
      </c>
      <c r="I111" s="1" t="s">
        <v>1</v>
      </c>
      <c r="J111" s="1" t="s">
        <v>1</v>
      </c>
      <c r="K111" s="1" t="s">
        <v>1</v>
      </c>
      <c r="L111" s="1" t="s">
        <v>1</v>
      </c>
      <c r="M111" s="1">
        <v>0</v>
      </c>
      <c r="N111" s="2" t="s">
        <v>1</v>
      </c>
      <c r="O111" s="2" t="s">
        <v>1087</v>
      </c>
      <c r="P111" s="2" t="s">
        <v>1088</v>
      </c>
      <c r="Q111" s="1">
        <v>44.241500000000002</v>
      </c>
      <c r="R111" s="1">
        <v>0</v>
      </c>
      <c r="S111" s="1">
        <v>44.241500000000002</v>
      </c>
      <c r="T111" s="1">
        <v>0</v>
      </c>
      <c r="U111" s="2" t="s">
        <v>0</v>
      </c>
      <c r="V111" s="1">
        <v>0</v>
      </c>
      <c r="W111" s="1">
        <v>0</v>
      </c>
      <c r="X111" s="2" t="s">
        <v>0</v>
      </c>
      <c r="Y111" s="1">
        <v>0</v>
      </c>
      <c r="Z111" s="1">
        <v>0</v>
      </c>
      <c r="AA111" s="2" t="s">
        <v>0</v>
      </c>
      <c r="AB111" s="1">
        <v>0</v>
      </c>
      <c r="AC111" s="1">
        <v>0</v>
      </c>
      <c r="AD111" s="2" t="s">
        <v>0</v>
      </c>
      <c r="AE111" s="1">
        <v>0</v>
      </c>
      <c r="AF111" s="2">
        <v>0</v>
      </c>
      <c r="AG111" s="2" t="s">
        <v>0</v>
      </c>
      <c r="AH111" s="1">
        <v>0</v>
      </c>
      <c r="AI111" s="1">
        <v>0</v>
      </c>
      <c r="AJ111" s="2" t="s">
        <v>0</v>
      </c>
      <c r="AK111" s="1">
        <v>0</v>
      </c>
      <c r="AL111" s="1">
        <v>0</v>
      </c>
      <c r="AM111" s="125" t="s">
        <v>1</v>
      </c>
      <c r="AN111" s="2" t="s">
        <v>1</v>
      </c>
      <c r="AO111" s="125" t="s">
        <v>1</v>
      </c>
      <c r="AP111" s="2" t="s">
        <v>1</v>
      </c>
      <c r="AQ111" s="5"/>
      <c r="AR111" s="5"/>
    </row>
    <row r="112" spans="1:44" x14ac:dyDescent="0.25">
      <c r="A112" s="2" t="s">
        <v>148</v>
      </c>
      <c r="B112" s="125">
        <v>44594</v>
      </c>
      <c r="C112" s="2" t="s">
        <v>6</v>
      </c>
      <c r="D112" s="2" t="s">
        <v>32</v>
      </c>
      <c r="E112" s="2" t="s">
        <v>202</v>
      </c>
      <c r="F112" s="2" t="s">
        <v>1151</v>
      </c>
      <c r="G112" s="2" t="s">
        <v>3</v>
      </c>
      <c r="H112" s="2" t="s">
        <v>2980</v>
      </c>
      <c r="I112" s="1" t="s">
        <v>1</v>
      </c>
      <c r="J112" s="1" t="s">
        <v>1</v>
      </c>
      <c r="K112" s="1" t="s">
        <v>1</v>
      </c>
      <c r="L112" s="1" t="s">
        <v>1</v>
      </c>
      <c r="M112" s="1">
        <v>0</v>
      </c>
      <c r="N112" s="2" t="s">
        <v>1</v>
      </c>
      <c r="O112" s="2" t="s">
        <v>2</v>
      </c>
      <c r="P112" s="2" t="s">
        <v>1</v>
      </c>
      <c r="Q112" s="1">
        <v>2695.6983719999998</v>
      </c>
      <c r="R112" s="1">
        <v>0</v>
      </c>
      <c r="S112" s="1">
        <v>2126.7424999999994</v>
      </c>
      <c r="T112" s="1">
        <v>0</v>
      </c>
      <c r="U112" s="2" t="s">
        <v>0</v>
      </c>
      <c r="V112" s="1">
        <v>0</v>
      </c>
      <c r="W112" s="1">
        <v>490.47919999999993</v>
      </c>
      <c r="X112" s="2" t="s">
        <v>8</v>
      </c>
      <c r="Y112" s="1">
        <v>78.476672000000008</v>
      </c>
      <c r="Z112" s="1">
        <v>0</v>
      </c>
      <c r="AA112" s="2" t="s">
        <v>0</v>
      </c>
      <c r="AB112" s="1">
        <v>0</v>
      </c>
      <c r="AC112" s="1">
        <v>0</v>
      </c>
      <c r="AD112" s="2" t="s">
        <v>0</v>
      </c>
      <c r="AE112" s="1">
        <v>0</v>
      </c>
      <c r="AF112" s="2">
        <v>0</v>
      </c>
      <c r="AG112" s="2" t="s">
        <v>0</v>
      </c>
      <c r="AH112" s="1">
        <v>0</v>
      </c>
      <c r="AI112" s="1">
        <v>0</v>
      </c>
      <c r="AJ112" s="2" t="s">
        <v>0</v>
      </c>
      <c r="AK112" s="1">
        <v>0</v>
      </c>
      <c r="AL112" s="1">
        <v>0</v>
      </c>
      <c r="AM112" s="125" t="s">
        <v>1</v>
      </c>
      <c r="AN112" s="2" t="s">
        <v>1</v>
      </c>
      <c r="AO112" s="125" t="s">
        <v>1</v>
      </c>
      <c r="AP112" s="2" t="s">
        <v>1</v>
      </c>
      <c r="AQ112" s="5"/>
      <c r="AR112" s="5"/>
    </row>
    <row r="113" spans="1:44" x14ac:dyDescent="0.25">
      <c r="A113" s="2" t="s">
        <v>147</v>
      </c>
      <c r="B113" s="125">
        <v>44594</v>
      </c>
      <c r="C113" s="2" t="s">
        <v>6</v>
      </c>
      <c r="D113" s="2" t="s">
        <v>32</v>
      </c>
      <c r="E113" s="2" t="s">
        <v>202</v>
      </c>
      <c r="F113" s="2" t="s">
        <v>1151</v>
      </c>
      <c r="G113" s="2" t="s">
        <v>3</v>
      </c>
      <c r="H113" s="2" t="s">
        <v>2981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2982</v>
      </c>
      <c r="P113" s="2" t="s">
        <v>2983</v>
      </c>
      <c r="Q113" s="1">
        <v>80.497960000000006</v>
      </c>
      <c r="R113" s="1">
        <v>0</v>
      </c>
      <c r="S113" s="1">
        <v>39.543000000000006</v>
      </c>
      <c r="T113" s="1">
        <v>35.305999999999997</v>
      </c>
      <c r="U113" s="2" t="s">
        <v>8</v>
      </c>
      <c r="V113" s="1">
        <v>5.6489599999999998</v>
      </c>
      <c r="W113" s="1">
        <v>0</v>
      </c>
      <c r="X113" s="2" t="s">
        <v>0</v>
      </c>
      <c r="Y113" s="1">
        <v>0</v>
      </c>
      <c r="Z113" s="1">
        <v>0</v>
      </c>
      <c r="AA113" s="2" t="s">
        <v>0</v>
      </c>
      <c r="AB113" s="1">
        <v>0</v>
      </c>
      <c r="AC113" s="1">
        <v>0</v>
      </c>
      <c r="AD113" s="2" t="s">
        <v>0</v>
      </c>
      <c r="AE113" s="1">
        <v>0</v>
      </c>
      <c r="AF113" s="2">
        <v>0</v>
      </c>
      <c r="AG113" s="2" t="s">
        <v>0</v>
      </c>
      <c r="AH113" s="1">
        <v>0</v>
      </c>
      <c r="AI113" s="1">
        <v>0</v>
      </c>
      <c r="AJ113" s="2" t="s">
        <v>0</v>
      </c>
      <c r="AK113" s="1">
        <v>0</v>
      </c>
      <c r="AL113" s="1">
        <v>0</v>
      </c>
      <c r="AM113" s="125" t="s">
        <v>1</v>
      </c>
      <c r="AN113" s="2" t="s">
        <v>1</v>
      </c>
      <c r="AO113" s="125" t="s">
        <v>1</v>
      </c>
      <c r="AP113" s="2" t="s">
        <v>1</v>
      </c>
      <c r="AQ113" s="5"/>
      <c r="AR113" s="5"/>
    </row>
    <row r="114" spans="1:44" x14ac:dyDescent="0.25">
      <c r="A114" s="2" t="s">
        <v>146</v>
      </c>
      <c r="B114" s="125">
        <v>44594</v>
      </c>
      <c r="C114" s="2" t="s">
        <v>6</v>
      </c>
      <c r="D114" s="2" t="s">
        <v>32</v>
      </c>
      <c r="E114" s="2" t="s">
        <v>202</v>
      </c>
      <c r="F114" s="2" t="s">
        <v>1151</v>
      </c>
      <c r="G114" s="2" t="s">
        <v>3</v>
      </c>
      <c r="H114" s="2" t="s">
        <v>2984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1484.3046999999999</v>
      </c>
      <c r="R114" s="1">
        <v>0</v>
      </c>
      <c r="S114" s="1">
        <v>1117.9114499999994</v>
      </c>
      <c r="T114" s="1">
        <v>0</v>
      </c>
      <c r="U114" s="2" t="s">
        <v>0</v>
      </c>
      <c r="V114" s="1">
        <v>0</v>
      </c>
      <c r="W114" s="1">
        <v>315.8562500000001</v>
      </c>
      <c r="X114" s="2" t="s">
        <v>0</v>
      </c>
      <c r="Y114" s="1">
        <v>50.537000000000006</v>
      </c>
      <c r="Z114" s="1">
        <v>0</v>
      </c>
      <c r="AA114" s="2" t="s">
        <v>0</v>
      </c>
      <c r="AB114" s="1">
        <v>0</v>
      </c>
      <c r="AC114" s="1">
        <v>0</v>
      </c>
      <c r="AD114" s="2" t="s">
        <v>0</v>
      </c>
      <c r="AE114" s="1">
        <v>0</v>
      </c>
      <c r="AF114" s="2">
        <v>0</v>
      </c>
      <c r="AG114" s="2" t="s">
        <v>0</v>
      </c>
      <c r="AH114" s="1">
        <v>0</v>
      </c>
      <c r="AI114" s="1">
        <v>0</v>
      </c>
      <c r="AJ114" s="2" t="s">
        <v>0</v>
      </c>
      <c r="AK114" s="1">
        <v>0</v>
      </c>
      <c r="AL114" s="1">
        <v>0</v>
      </c>
      <c r="AM114" s="125" t="s">
        <v>1</v>
      </c>
      <c r="AN114" s="2" t="s">
        <v>1</v>
      </c>
      <c r="AO114" s="125" t="s">
        <v>1</v>
      </c>
      <c r="AP114" s="2" t="s">
        <v>1</v>
      </c>
      <c r="AQ114" s="5"/>
      <c r="AR114" s="5"/>
    </row>
    <row r="115" spans="1:44" x14ac:dyDescent="0.25">
      <c r="A115" s="2" t="s">
        <v>145</v>
      </c>
      <c r="B115" s="125">
        <v>44594</v>
      </c>
      <c r="C115" s="2" t="s">
        <v>6</v>
      </c>
      <c r="D115" s="2" t="s">
        <v>32</v>
      </c>
      <c r="E115" s="2" t="s">
        <v>202</v>
      </c>
      <c r="F115" s="2" t="s">
        <v>1151</v>
      </c>
      <c r="G115" s="2" t="s">
        <v>3</v>
      </c>
      <c r="H115" s="2" t="s">
        <v>2985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1268</v>
      </c>
      <c r="P115" s="2" t="s">
        <v>2986</v>
      </c>
      <c r="Q115" s="1">
        <v>1204.1199999999999</v>
      </c>
      <c r="R115" s="1">
        <v>0</v>
      </c>
      <c r="S115" s="1">
        <v>1204.1199999999999</v>
      </c>
      <c r="T115" s="1">
        <v>0</v>
      </c>
      <c r="U115" s="2" t="s">
        <v>0</v>
      </c>
      <c r="V115" s="1">
        <v>0</v>
      </c>
      <c r="W115" s="1">
        <v>0</v>
      </c>
      <c r="X115" s="2" t="s">
        <v>0</v>
      </c>
      <c r="Y115" s="1">
        <v>0</v>
      </c>
      <c r="Z115" s="1">
        <v>0</v>
      </c>
      <c r="AA115" s="2" t="s">
        <v>0</v>
      </c>
      <c r="AB115" s="1">
        <v>0</v>
      </c>
      <c r="AC115" s="1">
        <v>0</v>
      </c>
      <c r="AD115" s="2" t="s">
        <v>0</v>
      </c>
      <c r="AE115" s="1">
        <v>0</v>
      </c>
      <c r="AF115" s="2">
        <v>0</v>
      </c>
      <c r="AG115" s="2" t="s">
        <v>0</v>
      </c>
      <c r="AH115" s="1">
        <v>0</v>
      </c>
      <c r="AI115" s="1">
        <v>0</v>
      </c>
      <c r="AJ115" s="2" t="s">
        <v>0</v>
      </c>
      <c r="AK115" s="1">
        <v>0</v>
      </c>
      <c r="AL115" s="1">
        <v>0</v>
      </c>
      <c r="AM115" s="125" t="s">
        <v>1</v>
      </c>
      <c r="AN115" s="2" t="s">
        <v>1</v>
      </c>
      <c r="AO115" s="125" t="s">
        <v>1</v>
      </c>
      <c r="AP115" s="2" t="s">
        <v>1</v>
      </c>
      <c r="AQ115" s="5"/>
      <c r="AR115" s="5"/>
    </row>
    <row r="116" spans="1:44" x14ac:dyDescent="0.25">
      <c r="A116" s="2" t="s">
        <v>144</v>
      </c>
      <c r="B116" s="125">
        <v>44594</v>
      </c>
      <c r="C116" s="2" t="s">
        <v>6</v>
      </c>
      <c r="D116" s="2" t="s">
        <v>32</v>
      </c>
      <c r="E116" s="2" t="s">
        <v>202</v>
      </c>
      <c r="F116" s="2" t="s">
        <v>1151</v>
      </c>
      <c r="G116" s="2" t="s">
        <v>3</v>
      </c>
      <c r="H116" s="2" t="s">
        <v>2987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15.8154</v>
      </c>
      <c r="R116" s="1">
        <v>0</v>
      </c>
      <c r="S116" s="1">
        <v>11.395799999999999</v>
      </c>
      <c r="T116" s="1">
        <v>0</v>
      </c>
      <c r="U116" s="2" t="s">
        <v>0</v>
      </c>
      <c r="V116" s="1">
        <v>0</v>
      </c>
      <c r="W116" s="1">
        <v>3.81</v>
      </c>
      <c r="X116" s="2" t="s">
        <v>0</v>
      </c>
      <c r="Y116" s="1">
        <v>0.60960000000000003</v>
      </c>
      <c r="Z116" s="1">
        <v>0</v>
      </c>
      <c r="AA116" s="2" t="s">
        <v>0</v>
      </c>
      <c r="AB116" s="1">
        <v>0</v>
      </c>
      <c r="AC116" s="1">
        <v>0</v>
      </c>
      <c r="AD116" s="2" t="s">
        <v>0</v>
      </c>
      <c r="AE116" s="1">
        <v>0</v>
      </c>
      <c r="AF116" s="2">
        <v>0</v>
      </c>
      <c r="AG116" s="2" t="s">
        <v>0</v>
      </c>
      <c r="AH116" s="1">
        <v>0</v>
      </c>
      <c r="AI116" s="1">
        <v>0</v>
      </c>
      <c r="AJ116" s="2" t="s">
        <v>0</v>
      </c>
      <c r="AK116" s="1">
        <v>0</v>
      </c>
      <c r="AL116" s="1">
        <v>0</v>
      </c>
      <c r="AM116" s="125" t="s">
        <v>1</v>
      </c>
      <c r="AN116" s="2" t="s">
        <v>1</v>
      </c>
      <c r="AO116" s="125" t="s">
        <v>1</v>
      </c>
      <c r="AP116" s="2" t="s">
        <v>1</v>
      </c>
      <c r="AQ116" s="5"/>
      <c r="AR116" s="5"/>
    </row>
    <row r="117" spans="1:44" x14ac:dyDescent="0.25">
      <c r="A117" s="2" t="s">
        <v>143</v>
      </c>
      <c r="B117" s="125">
        <v>44594</v>
      </c>
      <c r="C117" s="2" t="s">
        <v>34</v>
      </c>
      <c r="D117" s="2" t="s">
        <v>32</v>
      </c>
      <c r="E117" s="2" t="s">
        <v>200</v>
      </c>
      <c r="F117" s="2" t="s">
        <v>1291</v>
      </c>
      <c r="G117" s="2" t="s">
        <v>3</v>
      </c>
      <c r="H117" s="2" t="s">
        <v>2988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1334</v>
      </c>
      <c r="P117" s="2" t="s">
        <v>2989</v>
      </c>
      <c r="Q117" s="1">
        <v>41.792299999999997</v>
      </c>
      <c r="R117" s="1">
        <v>0</v>
      </c>
      <c r="S117" s="1">
        <v>41.792299999999997</v>
      </c>
      <c r="T117" s="1">
        <v>0</v>
      </c>
      <c r="U117" s="2" t="s">
        <v>0</v>
      </c>
      <c r="V117" s="1">
        <v>0</v>
      </c>
      <c r="W117" s="1">
        <v>0</v>
      </c>
      <c r="X117" s="2" t="s">
        <v>0</v>
      </c>
      <c r="Y117" s="1">
        <v>0</v>
      </c>
      <c r="Z117" s="1">
        <v>0</v>
      </c>
      <c r="AA117" s="2" t="s">
        <v>0</v>
      </c>
      <c r="AB117" s="1">
        <v>0</v>
      </c>
      <c r="AC117" s="1">
        <v>0</v>
      </c>
      <c r="AD117" s="2" t="s">
        <v>0</v>
      </c>
      <c r="AE117" s="1">
        <v>0</v>
      </c>
      <c r="AF117" s="2">
        <v>0</v>
      </c>
      <c r="AG117" s="2" t="s">
        <v>0</v>
      </c>
      <c r="AH117" s="1">
        <v>0</v>
      </c>
      <c r="AI117" s="1">
        <v>0</v>
      </c>
      <c r="AJ117" s="2" t="s">
        <v>0</v>
      </c>
      <c r="AK117" s="1">
        <v>0</v>
      </c>
      <c r="AL117" s="1">
        <v>0</v>
      </c>
      <c r="AM117" s="125" t="s">
        <v>1</v>
      </c>
      <c r="AN117" s="2" t="s">
        <v>1</v>
      </c>
      <c r="AO117" s="125" t="s">
        <v>1</v>
      </c>
      <c r="AP117" s="2" t="s">
        <v>1</v>
      </c>
      <c r="AQ117" s="5"/>
      <c r="AR117" s="5"/>
    </row>
    <row r="118" spans="1:44" x14ac:dyDescent="0.25">
      <c r="A118" s="2" t="s">
        <v>142</v>
      </c>
      <c r="B118" s="125">
        <v>44594</v>
      </c>
      <c r="C118" s="2" t="s">
        <v>34</v>
      </c>
      <c r="D118" s="2" t="s">
        <v>32</v>
      </c>
      <c r="E118" s="2" t="s">
        <v>200</v>
      </c>
      <c r="F118" s="2" t="s">
        <v>1291</v>
      </c>
      <c r="G118" s="2" t="s">
        <v>3</v>
      </c>
      <c r="H118" s="2" t="s">
        <v>2990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2991</v>
      </c>
      <c r="P118" s="2" t="s">
        <v>2992</v>
      </c>
      <c r="Q118" s="1">
        <v>15.352499999999999</v>
      </c>
      <c r="R118" s="1">
        <v>0</v>
      </c>
      <c r="S118" s="1">
        <v>15.352499999999999</v>
      </c>
      <c r="T118" s="1">
        <v>0</v>
      </c>
      <c r="U118" s="2" t="s">
        <v>0</v>
      </c>
      <c r="V118" s="1">
        <v>0</v>
      </c>
      <c r="W118" s="1">
        <v>0</v>
      </c>
      <c r="X118" s="2" t="s">
        <v>0</v>
      </c>
      <c r="Y118" s="1">
        <v>0</v>
      </c>
      <c r="Z118" s="1">
        <v>0</v>
      </c>
      <c r="AA118" s="2" t="s">
        <v>0</v>
      </c>
      <c r="AB118" s="1">
        <v>0</v>
      </c>
      <c r="AC118" s="1">
        <v>0</v>
      </c>
      <c r="AD118" s="2" t="s">
        <v>0</v>
      </c>
      <c r="AE118" s="1">
        <v>0</v>
      </c>
      <c r="AF118" s="2">
        <v>0</v>
      </c>
      <c r="AG118" s="2" t="s">
        <v>0</v>
      </c>
      <c r="AH118" s="1">
        <v>0</v>
      </c>
      <c r="AI118" s="1">
        <v>0</v>
      </c>
      <c r="AJ118" s="2" t="s">
        <v>0</v>
      </c>
      <c r="AK118" s="1">
        <v>0</v>
      </c>
      <c r="AL118" s="1">
        <v>0</v>
      </c>
      <c r="AM118" s="125" t="s">
        <v>1</v>
      </c>
      <c r="AN118" s="2" t="s">
        <v>1</v>
      </c>
      <c r="AO118" s="125" t="s">
        <v>1</v>
      </c>
      <c r="AP118" s="2" t="s">
        <v>1</v>
      </c>
      <c r="AQ118" s="5"/>
      <c r="AR118" s="5"/>
    </row>
    <row r="119" spans="1:44" x14ac:dyDescent="0.25">
      <c r="A119" s="2" t="s">
        <v>141</v>
      </c>
      <c r="B119" s="125">
        <v>44594</v>
      </c>
      <c r="C119" s="2" t="s">
        <v>34</v>
      </c>
      <c r="D119" s="2" t="s">
        <v>32</v>
      </c>
      <c r="E119" s="2" t="s">
        <v>200</v>
      </c>
      <c r="F119" s="2" t="s">
        <v>1291</v>
      </c>
      <c r="G119" s="2" t="s">
        <v>12</v>
      </c>
      <c r="H119" s="2" t="s">
        <v>1</v>
      </c>
      <c r="I119" s="1" t="s">
        <v>2993</v>
      </c>
      <c r="J119" s="1" t="s">
        <v>1</v>
      </c>
      <c r="K119" s="1" t="s">
        <v>2994</v>
      </c>
      <c r="L119" s="1" t="s">
        <v>2950</v>
      </c>
      <c r="M119" s="1">
        <v>25.17</v>
      </c>
      <c r="N119" s="2" t="s">
        <v>11</v>
      </c>
      <c r="O119" s="2" t="s">
        <v>2995</v>
      </c>
      <c r="P119" s="2" t="s">
        <v>2996</v>
      </c>
      <c r="Q119" s="1">
        <v>-11.442600000000001</v>
      </c>
      <c r="R119" s="1">
        <v>0</v>
      </c>
      <c r="S119" s="1">
        <v>-11.442600000000001</v>
      </c>
      <c r="T119" s="1">
        <v>0</v>
      </c>
      <c r="U119" s="2" t="s">
        <v>0</v>
      </c>
      <c r="V119" s="1">
        <v>0</v>
      </c>
      <c r="W119" s="1">
        <v>0</v>
      </c>
      <c r="X119" s="2" t="s">
        <v>0</v>
      </c>
      <c r="Y119" s="1">
        <v>0</v>
      </c>
      <c r="Z119" s="1">
        <v>0</v>
      </c>
      <c r="AA119" s="2" t="s">
        <v>0</v>
      </c>
      <c r="AB119" s="1">
        <v>0</v>
      </c>
      <c r="AC119" s="1">
        <v>0</v>
      </c>
      <c r="AD119" s="2" t="s">
        <v>0</v>
      </c>
      <c r="AE119" s="1">
        <v>0</v>
      </c>
      <c r="AF119" s="2">
        <v>0</v>
      </c>
      <c r="AG119" s="2" t="s">
        <v>0</v>
      </c>
      <c r="AH119" s="1">
        <v>0</v>
      </c>
      <c r="AI119" s="1">
        <v>0</v>
      </c>
      <c r="AJ119" s="2" t="s">
        <v>0</v>
      </c>
      <c r="AK119" s="1">
        <v>0</v>
      </c>
      <c r="AL119" s="1">
        <v>0</v>
      </c>
      <c r="AM119" s="125" t="s">
        <v>1</v>
      </c>
      <c r="AN119" s="2" t="s">
        <v>1</v>
      </c>
      <c r="AO119" s="125" t="s">
        <v>1</v>
      </c>
      <c r="AP119" s="2" t="s">
        <v>1</v>
      </c>
      <c r="AQ119" s="5"/>
      <c r="AR119" s="5"/>
    </row>
    <row r="120" spans="1:44" x14ac:dyDescent="0.25">
      <c r="A120" s="2" t="s">
        <v>140</v>
      </c>
      <c r="B120" s="125">
        <v>44594</v>
      </c>
      <c r="C120" s="2" t="s">
        <v>26</v>
      </c>
      <c r="D120" s="2" t="s">
        <v>25</v>
      </c>
      <c r="E120" s="2" t="s">
        <v>249</v>
      </c>
      <c r="F120" s="2" t="s">
        <v>1308</v>
      </c>
      <c r="G120" s="2" t="s">
        <v>3</v>
      </c>
      <c r="H120" s="2" t="s">
        <v>2997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216.33799199999999</v>
      </c>
      <c r="R120" s="1">
        <v>0</v>
      </c>
      <c r="S120" s="1">
        <v>118.711</v>
      </c>
      <c r="T120" s="1">
        <v>0</v>
      </c>
      <c r="U120" s="2" t="s">
        <v>0</v>
      </c>
      <c r="V120" s="1">
        <v>0</v>
      </c>
      <c r="W120" s="1">
        <v>84.161199999999994</v>
      </c>
      <c r="X120" s="2" t="s">
        <v>8</v>
      </c>
      <c r="Y120" s="1">
        <v>13.465792</v>
      </c>
      <c r="Z120" s="1">
        <v>0</v>
      </c>
      <c r="AA120" s="2" t="s">
        <v>0</v>
      </c>
      <c r="AB120" s="1">
        <v>0</v>
      </c>
      <c r="AC120" s="1">
        <v>0</v>
      </c>
      <c r="AD120" s="2" t="s">
        <v>0</v>
      </c>
      <c r="AE120" s="1">
        <v>0</v>
      </c>
      <c r="AF120" s="2">
        <v>0</v>
      </c>
      <c r="AG120" s="2" t="s">
        <v>0</v>
      </c>
      <c r="AH120" s="1">
        <v>0</v>
      </c>
      <c r="AI120" s="1">
        <v>0</v>
      </c>
      <c r="AJ120" s="2" t="s">
        <v>0</v>
      </c>
      <c r="AK120" s="1">
        <v>0</v>
      </c>
      <c r="AL120" s="1">
        <v>0</v>
      </c>
      <c r="AM120" s="125" t="s">
        <v>1</v>
      </c>
      <c r="AN120" s="2" t="s">
        <v>1</v>
      </c>
      <c r="AO120" s="125" t="s">
        <v>1</v>
      </c>
      <c r="AP120" s="2" t="s">
        <v>1</v>
      </c>
      <c r="AQ120" s="5"/>
      <c r="AR120" s="5"/>
    </row>
    <row r="121" spans="1:44" x14ac:dyDescent="0.25">
      <c r="A121" s="2" t="s">
        <v>139</v>
      </c>
      <c r="B121" s="125">
        <v>44594</v>
      </c>
      <c r="C121" s="2" t="s">
        <v>26</v>
      </c>
      <c r="D121" s="2" t="s">
        <v>25</v>
      </c>
      <c r="E121" s="2" t="s">
        <v>249</v>
      </c>
      <c r="F121" s="2" t="s">
        <v>1339</v>
      </c>
      <c r="G121" s="2" t="s">
        <v>3</v>
      </c>
      <c r="H121" s="2" t="s">
        <v>2998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1062</v>
      </c>
      <c r="P121" s="2" t="s">
        <v>725</v>
      </c>
      <c r="Q121" s="1">
        <v>19.113150000000001</v>
      </c>
      <c r="R121" s="1">
        <v>0</v>
      </c>
      <c r="S121" s="1">
        <v>19.113150000000001</v>
      </c>
      <c r="T121" s="1">
        <v>0</v>
      </c>
      <c r="U121" s="2" t="s">
        <v>0</v>
      </c>
      <c r="V121" s="1">
        <v>0</v>
      </c>
      <c r="W121" s="1">
        <v>0</v>
      </c>
      <c r="X121" s="2" t="s">
        <v>0</v>
      </c>
      <c r="Y121" s="1">
        <v>0</v>
      </c>
      <c r="Z121" s="1">
        <v>0</v>
      </c>
      <c r="AA121" s="2" t="s">
        <v>0</v>
      </c>
      <c r="AB121" s="1">
        <v>0</v>
      </c>
      <c r="AC121" s="1">
        <v>0</v>
      </c>
      <c r="AD121" s="2" t="s">
        <v>0</v>
      </c>
      <c r="AE121" s="1">
        <v>0</v>
      </c>
      <c r="AF121" s="2">
        <v>0</v>
      </c>
      <c r="AG121" s="2" t="s">
        <v>0</v>
      </c>
      <c r="AH121" s="1">
        <v>0</v>
      </c>
      <c r="AI121" s="1">
        <v>0</v>
      </c>
      <c r="AJ121" s="2" t="s">
        <v>0</v>
      </c>
      <c r="AK121" s="1">
        <v>0</v>
      </c>
      <c r="AL121" s="1">
        <v>0</v>
      </c>
      <c r="AM121" s="125" t="s">
        <v>1</v>
      </c>
      <c r="AN121" s="2" t="s">
        <v>1</v>
      </c>
      <c r="AO121" s="125" t="s">
        <v>1</v>
      </c>
      <c r="AP121" s="2" t="s">
        <v>1</v>
      </c>
      <c r="AQ121" s="5"/>
      <c r="AR121" s="5"/>
    </row>
    <row r="122" spans="1:44" x14ac:dyDescent="0.25">
      <c r="A122" s="2" t="s">
        <v>138</v>
      </c>
      <c r="B122" s="125">
        <v>44594</v>
      </c>
      <c r="C122" s="2" t="s">
        <v>26</v>
      </c>
      <c r="D122" s="2" t="s">
        <v>25</v>
      </c>
      <c r="E122" s="2" t="s">
        <v>249</v>
      </c>
      <c r="F122" s="2" t="s">
        <v>1308</v>
      </c>
      <c r="G122" s="2" t="s">
        <v>3</v>
      </c>
      <c r="H122" s="2" t="s">
        <v>2999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1468.5097779999999</v>
      </c>
      <c r="R122" s="1">
        <v>0</v>
      </c>
      <c r="S122" s="1">
        <v>1002.1250499999999</v>
      </c>
      <c r="T122" s="1">
        <v>0</v>
      </c>
      <c r="U122" s="2" t="s">
        <v>0</v>
      </c>
      <c r="V122" s="1">
        <v>0</v>
      </c>
      <c r="W122" s="1">
        <v>402.05580000000003</v>
      </c>
      <c r="X122" s="2" t="s">
        <v>8</v>
      </c>
      <c r="Y122" s="1">
        <v>64.328927999999991</v>
      </c>
      <c r="Z122" s="1">
        <v>0</v>
      </c>
      <c r="AA122" s="2" t="s">
        <v>0</v>
      </c>
      <c r="AB122" s="1">
        <v>0</v>
      </c>
      <c r="AC122" s="1">
        <v>0</v>
      </c>
      <c r="AD122" s="2" t="s">
        <v>0</v>
      </c>
      <c r="AE122" s="1">
        <v>0</v>
      </c>
      <c r="AF122" s="2">
        <v>0</v>
      </c>
      <c r="AG122" s="2" t="s">
        <v>0</v>
      </c>
      <c r="AH122" s="1">
        <v>0</v>
      </c>
      <c r="AI122" s="1">
        <v>0</v>
      </c>
      <c r="AJ122" s="2" t="s">
        <v>0</v>
      </c>
      <c r="AK122" s="1">
        <v>0</v>
      </c>
      <c r="AL122" s="1">
        <v>0</v>
      </c>
      <c r="AM122" s="125" t="s">
        <v>1</v>
      </c>
      <c r="AN122" s="2" t="s">
        <v>1</v>
      </c>
      <c r="AO122" s="125" t="s">
        <v>1</v>
      </c>
      <c r="AP122" s="2" t="s">
        <v>1</v>
      </c>
      <c r="AQ122" s="5"/>
      <c r="AR122" s="5"/>
    </row>
    <row r="123" spans="1:44" x14ac:dyDescent="0.25">
      <c r="A123" s="2" t="s">
        <v>137</v>
      </c>
      <c r="B123" s="125">
        <v>44594</v>
      </c>
      <c r="C123" s="2" t="s">
        <v>6</v>
      </c>
      <c r="D123" s="2" t="s">
        <v>25</v>
      </c>
      <c r="E123" s="2" t="s">
        <v>196</v>
      </c>
      <c r="F123" s="2" t="s">
        <v>3000</v>
      </c>
      <c r="G123" s="2" t="s">
        <v>3</v>
      </c>
      <c r="H123" s="2" t="s">
        <v>3001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2414.1490499999991</v>
      </c>
      <c r="R123" s="1">
        <v>0</v>
      </c>
      <c r="S123" s="1">
        <v>1781.4169999999999</v>
      </c>
      <c r="T123" s="1">
        <v>0</v>
      </c>
      <c r="U123" s="2" t="s">
        <v>0</v>
      </c>
      <c r="V123" s="1">
        <v>0</v>
      </c>
      <c r="W123" s="1">
        <v>545.45865000000003</v>
      </c>
      <c r="X123" s="2" t="s">
        <v>8</v>
      </c>
      <c r="Y123" s="1">
        <v>87.273400000000009</v>
      </c>
      <c r="Z123" s="1">
        <v>0</v>
      </c>
      <c r="AA123" s="2" t="s">
        <v>0</v>
      </c>
      <c r="AB123" s="1">
        <v>0</v>
      </c>
      <c r="AC123" s="1">
        <v>0</v>
      </c>
      <c r="AD123" s="2" t="s">
        <v>0</v>
      </c>
      <c r="AE123" s="1">
        <v>0</v>
      </c>
      <c r="AF123" s="2">
        <v>0</v>
      </c>
      <c r="AG123" s="2" t="s">
        <v>0</v>
      </c>
      <c r="AH123" s="1">
        <v>0</v>
      </c>
      <c r="AI123" s="1">
        <v>0</v>
      </c>
      <c r="AJ123" s="2" t="s">
        <v>0</v>
      </c>
      <c r="AK123" s="1">
        <v>0</v>
      </c>
      <c r="AL123" s="1">
        <v>0</v>
      </c>
      <c r="AM123" s="125" t="s">
        <v>1</v>
      </c>
      <c r="AN123" s="2" t="s">
        <v>1</v>
      </c>
      <c r="AO123" s="125" t="s">
        <v>1</v>
      </c>
      <c r="AP123" s="2" t="s">
        <v>1</v>
      </c>
      <c r="AQ123" s="5"/>
      <c r="AR123" s="5"/>
    </row>
    <row r="124" spans="1:44" x14ac:dyDescent="0.25">
      <c r="A124" s="2" t="s">
        <v>136</v>
      </c>
      <c r="B124" s="125">
        <v>44594</v>
      </c>
      <c r="C124" s="2" t="s">
        <v>6</v>
      </c>
      <c r="D124" s="2" t="s">
        <v>25</v>
      </c>
      <c r="E124" s="2" t="s">
        <v>196</v>
      </c>
      <c r="F124" s="2" t="s">
        <v>3000</v>
      </c>
      <c r="G124" s="2" t="s">
        <v>3</v>
      </c>
      <c r="H124" s="2" t="s">
        <v>3002</v>
      </c>
      <c r="I124" s="1" t="s">
        <v>1</v>
      </c>
      <c r="J124" s="1" t="s">
        <v>1</v>
      </c>
      <c r="K124" s="1" t="s">
        <v>1</v>
      </c>
      <c r="L124" s="1" t="s">
        <v>1</v>
      </c>
      <c r="M124" s="1">
        <v>0</v>
      </c>
      <c r="N124" s="2" t="s">
        <v>1</v>
      </c>
      <c r="O124" s="2" t="s">
        <v>3003</v>
      </c>
      <c r="P124" s="2" t="s">
        <v>3004</v>
      </c>
      <c r="Q124" s="1">
        <v>228.7226</v>
      </c>
      <c r="R124" s="1">
        <v>0</v>
      </c>
      <c r="S124" s="1">
        <v>228.7226</v>
      </c>
      <c r="T124" s="1">
        <v>0</v>
      </c>
      <c r="U124" s="2" t="s">
        <v>0</v>
      </c>
      <c r="V124" s="1">
        <v>0</v>
      </c>
      <c r="W124" s="1">
        <v>0</v>
      </c>
      <c r="X124" s="2" t="s">
        <v>0</v>
      </c>
      <c r="Y124" s="1">
        <v>0</v>
      </c>
      <c r="Z124" s="1">
        <v>0</v>
      </c>
      <c r="AA124" s="2" t="s">
        <v>0</v>
      </c>
      <c r="AB124" s="1">
        <v>0</v>
      </c>
      <c r="AC124" s="1">
        <v>0</v>
      </c>
      <c r="AD124" s="2" t="s">
        <v>0</v>
      </c>
      <c r="AE124" s="1">
        <v>0</v>
      </c>
      <c r="AF124" s="2">
        <v>0</v>
      </c>
      <c r="AG124" s="2" t="s">
        <v>0</v>
      </c>
      <c r="AH124" s="1">
        <v>0</v>
      </c>
      <c r="AI124" s="1">
        <v>0</v>
      </c>
      <c r="AJ124" s="2" t="s">
        <v>0</v>
      </c>
      <c r="AK124" s="1">
        <v>0</v>
      </c>
      <c r="AL124" s="1">
        <v>0</v>
      </c>
      <c r="AM124" s="125" t="s">
        <v>1</v>
      </c>
      <c r="AN124" s="2" t="s">
        <v>1</v>
      </c>
      <c r="AO124" s="125" t="s">
        <v>1</v>
      </c>
      <c r="AP124" s="2" t="s">
        <v>1</v>
      </c>
      <c r="AQ124" s="5"/>
      <c r="AR124" s="5"/>
    </row>
    <row r="125" spans="1:44" x14ac:dyDescent="0.25">
      <c r="A125" s="2" t="s">
        <v>135</v>
      </c>
      <c r="B125" s="125">
        <v>44594</v>
      </c>
      <c r="C125" s="2" t="s">
        <v>6</v>
      </c>
      <c r="D125" s="2" t="s">
        <v>25</v>
      </c>
      <c r="E125" s="2" t="s">
        <v>196</v>
      </c>
      <c r="F125" s="2" t="s">
        <v>3000</v>
      </c>
      <c r="G125" s="2" t="s">
        <v>3</v>
      </c>
      <c r="H125" s="2" t="s">
        <v>3005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7524.5067679999975</v>
      </c>
      <c r="R125" s="1">
        <v>0</v>
      </c>
      <c r="S125" s="1">
        <v>5637.5098499999967</v>
      </c>
      <c r="T125" s="1">
        <v>0</v>
      </c>
      <c r="U125" s="2" t="s">
        <v>0</v>
      </c>
      <c r="V125" s="1">
        <v>0</v>
      </c>
      <c r="W125" s="1">
        <f>1627.30355-8.47</f>
        <v>1618.8335500000001</v>
      </c>
      <c r="X125" s="2" t="s">
        <v>0</v>
      </c>
      <c r="Y125" s="1">
        <f>+W125*0.16</f>
        <v>259.01336800000001</v>
      </c>
      <c r="Z125" s="1">
        <v>0</v>
      </c>
      <c r="AA125" s="2" t="s">
        <v>0</v>
      </c>
      <c r="AB125" s="1">
        <v>0</v>
      </c>
      <c r="AC125" s="1">
        <v>8.4700000000000006</v>
      </c>
      <c r="AD125" s="2" t="s">
        <v>0</v>
      </c>
      <c r="AE125" s="1">
        <v>0.68</v>
      </c>
      <c r="AF125" s="2">
        <v>0</v>
      </c>
      <c r="AG125" s="2" t="s">
        <v>0</v>
      </c>
      <c r="AH125" s="1">
        <v>0</v>
      </c>
      <c r="AI125" s="1">
        <v>0</v>
      </c>
      <c r="AJ125" s="2" t="s">
        <v>0</v>
      </c>
      <c r="AK125" s="1">
        <v>0</v>
      </c>
      <c r="AL125" s="1">
        <v>0</v>
      </c>
      <c r="AM125" s="125" t="s">
        <v>1</v>
      </c>
      <c r="AN125" s="2" t="s">
        <v>1</v>
      </c>
      <c r="AO125" s="125" t="s">
        <v>1</v>
      </c>
      <c r="AP125" s="2" t="s">
        <v>1</v>
      </c>
      <c r="AQ125" s="5"/>
      <c r="AR125" s="5"/>
    </row>
    <row r="126" spans="1:44" x14ac:dyDescent="0.25">
      <c r="A126" s="2" t="s">
        <v>134</v>
      </c>
      <c r="B126" s="125">
        <v>44594</v>
      </c>
      <c r="C126" s="2" t="s">
        <v>26</v>
      </c>
      <c r="D126" s="2" t="s">
        <v>23</v>
      </c>
      <c r="E126" s="2" t="s">
        <v>354</v>
      </c>
      <c r="F126" s="2" t="s">
        <v>1205</v>
      </c>
      <c r="G126" s="2" t="s">
        <v>3</v>
      </c>
      <c r="H126" s="2" t="s">
        <v>2892</v>
      </c>
      <c r="I126" s="1" t="s">
        <v>1</v>
      </c>
      <c r="J126" s="1" t="s">
        <v>1</v>
      </c>
      <c r="K126" s="1" t="s">
        <v>1</v>
      </c>
      <c r="L126" s="1" t="s">
        <v>1</v>
      </c>
      <c r="M126" s="1">
        <v>0</v>
      </c>
      <c r="N126" s="2" t="s">
        <v>1</v>
      </c>
      <c r="O126" s="2" t="s">
        <v>97</v>
      </c>
      <c r="P126" s="2" t="s">
        <v>1</v>
      </c>
      <c r="Q126" s="1">
        <v>0</v>
      </c>
      <c r="R126" s="1">
        <v>0</v>
      </c>
      <c r="S126" s="1">
        <v>0</v>
      </c>
      <c r="T126" s="1">
        <v>0</v>
      </c>
      <c r="U126" s="2" t="s">
        <v>0</v>
      </c>
      <c r="V126" s="1">
        <v>0</v>
      </c>
      <c r="W126" s="1">
        <v>0</v>
      </c>
      <c r="X126" s="2" t="s">
        <v>0</v>
      </c>
      <c r="Y126" s="1">
        <v>0</v>
      </c>
      <c r="Z126" s="1">
        <v>0</v>
      </c>
      <c r="AA126" s="2" t="s">
        <v>0</v>
      </c>
      <c r="AB126" s="1">
        <v>0</v>
      </c>
      <c r="AC126" s="1">
        <v>0</v>
      </c>
      <c r="AD126" s="2" t="s">
        <v>0</v>
      </c>
      <c r="AE126" s="1">
        <v>0</v>
      </c>
      <c r="AF126" s="2">
        <v>0</v>
      </c>
      <c r="AG126" s="2" t="s">
        <v>0</v>
      </c>
      <c r="AH126" s="1">
        <v>0</v>
      </c>
      <c r="AI126" s="1">
        <v>0</v>
      </c>
      <c r="AJ126" s="2" t="s">
        <v>0</v>
      </c>
      <c r="AK126" s="1">
        <v>0</v>
      </c>
      <c r="AL126" s="1">
        <v>0</v>
      </c>
      <c r="AM126" s="125" t="s">
        <v>1</v>
      </c>
      <c r="AN126" s="2" t="s">
        <v>1</v>
      </c>
      <c r="AO126" s="125" t="s">
        <v>1</v>
      </c>
      <c r="AP126" s="2" t="s">
        <v>1</v>
      </c>
      <c r="AQ126" s="5"/>
      <c r="AR126" s="5"/>
    </row>
    <row r="127" spans="1:44" x14ac:dyDescent="0.25">
      <c r="A127" s="2" t="s">
        <v>133</v>
      </c>
      <c r="B127" s="125">
        <v>44594</v>
      </c>
      <c r="C127" s="2" t="s">
        <v>6</v>
      </c>
      <c r="D127" s="2" t="s">
        <v>23</v>
      </c>
      <c r="E127" s="2" t="s">
        <v>192</v>
      </c>
      <c r="F127" s="2" t="s">
        <v>1237</v>
      </c>
      <c r="G127" s="2" t="s">
        <v>3</v>
      </c>
      <c r="H127" s="2" t="s">
        <v>3006</v>
      </c>
      <c r="I127" s="1" t="s">
        <v>1</v>
      </c>
      <c r="J127" s="1" t="s">
        <v>1</v>
      </c>
      <c r="K127" s="1" t="s">
        <v>1</v>
      </c>
      <c r="L127" s="1" t="s">
        <v>1</v>
      </c>
      <c r="M127" s="1">
        <v>0</v>
      </c>
      <c r="N127" s="2" t="s">
        <v>1</v>
      </c>
      <c r="O127" s="2" t="s">
        <v>2</v>
      </c>
      <c r="P127" s="2" t="s">
        <v>1</v>
      </c>
      <c r="Q127" s="1">
        <v>2441.6395499999994</v>
      </c>
      <c r="R127" s="1">
        <v>0</v>
      </c>
      <c r="S127" s="1">
        <v>1943.8556000000001</v>
      </c>
      <c r="T127" s="1">
        <v>0</v>
      </c>
      <c r="U127" s="2" t="s">
        <v>0</v>
      </c>
      <c r="V127" s="1">
        <v>0</v>
      </c>
      <c r="W127" s="1">
        <v>429.12394999999998</v>
      </c>
      <c r="X127" s="2" t="s">
        <v>8</v>
      </c>
      <c r="Y127" s="1">
        <v>68.66</v>
      </c>
      <c r="Z127" s="1">
        <v>0</v>
      </c>
      <c r="AA127" s="2" t="s">
        <v>0</v>
      </c>
      <c r="AB127" s="1">
        <v>0</v>
      </c>
      <c r="AC127" s="1">
        <v>0</v>
      </c>
      <c r="AD127" s="2" t="s">
        <v>0</v>
      </c>
      <c r="AE127" s="1">
        <v>0</v>
      </c>
      <c r="AF127" s="2">
        <v>0</v>
      </c>
      <c r="AG127" s="2" t="s">
        <v>0</v>
      </c>
      <c r="AH127" s="1">
        <v>0</v>
      </c>
      <c r="AI127" s="1">
        <v>0</v>
      </c>
      <c r="AJ127" s="2" t="s">
        <v>0</v>
      </c>
      <c r="AK127" s="1">
        <v>0</v>
      </c>
      <c r="AL127" s="1">
        <v>0</v>
      </c>
      <c r="AM127" s="125" t="s">
        <v>1</v>
      </c>
      <c r="AN127" s="2" t="s">
        <v>1</v>
      </c>
      <c r="AO127" s="125" t="s">
        <v>1</v>
      </c>
      <c r="AP127" s="2" t="s">
        <v>1</v>
      </c>
      <c r="AQ127" s="5"/>
      <c r="AR127" s="5"/>
    </row>
    <row r="128" spans="1:44" x14ac:dyDescent="0.25">
      <c r="A128" s="2" t="s">
        <v>132</v>
      </c>
      <c r="B128" s="125">
        <v>44594</v>
      </c>
      <c r="C128" s="2" t="s">
        <v>6</v>
      </c>
      <c r="D128" s="2" t="s">
        <v>23</v>
      </c>
      <c r="E128" s="2" t="s">
        <v>192</v>
      </c>
      <c r="F128" s="2" t="s">
        <v>1237</v>
      </c>
      <c r="G128" s="2" t="s">
        <v>3</v>
      </c>
      <c r="H128" s="2" t="s">
        <v>3007</v>
      </c>
      <c r="I128" s="1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1436</v>
      </c>
      <c r="P128" s="2" t="s">
        <v>1437</v>
      </c>
      <c r="Q128" s="1">
        <v>203.83404999999999</v>
      </c>
      <c r="R128" s="1">
        <v>0</v>
      </c>
      <c r="S128" s="1">
        <v>195.16884999999999</v>
      </c>
      <c r="T128" s="1">
        <v>7.47</v>
      </c>
      <c r="U128" s="2" t="s">
        <v>8</v>
      </c>
      <c r="V128" s="1">
        <v>1.1952</v>
      </c>
      <c r="W128" s="1">
        <v>0</v>
      </c>
      <c r="X128" s="2" t="s">
        <v>0</v>
      </c>
      <c r="Y128" s="1">
        <v>0</v>
      </c>
      <c r="Z128" s="1">
        <v>0</v>
      </c>
      <c r="AA128" s="2" t="s">
        <v>0</v>
      </c>
      <c r="AB128" s="1">
        <v>0</v>
      </c>
      <c r="AC128" s="1">
        <v>0</v>
      </c>
      <c r="AD128" s="2" t="s">
        <v>0</v>
      </c>
      <c r="AE128" s="1">
        <v>0</v>
      </c>
      <c r="AF128" s="2">
        <v>0</v>
      </c>
      <c r="AG128" s="2" t="s">
        <v>0</v>
      </c>
      <c r="AH128" s="1">
        <v>0</v>
      </c>
      <c r="AI128" s="1">
        <v>0</v>
      </c>
      <c r="AJ128" s="2" t="s">
        <v>0</v>
      </c>
      <c r="AK128" s="1">
        <v>0</v>
      </c>
      <c r="AL128" s="1">
        <v>0</v>
      </c>
      <c r="AM128" s="125" t="s">
        <v>1</v>
      </c>
      <c r="AN128" s="2" t="s">
        <v>1</v>
      </c>
      <c r="AO128" s="125" t="s">
        <v>1</v>
      </c>
      <c r="AP128" s="2" t="s">
        <v>1</v>
      </c>
      <c r="AQ128" s="5"/>
      <c r="AR128" s="5"/>
    </row>
    <row r="129" spans="1:44" x14ac:dyDescent="0.25">
      <c r="A129" s="2" t="s">
        <v>131</v>
      </c>
      <c r="B129" s="125">
        <v>44594</v>
      </c>
      <c r="C129" s="2" t="s">
        <v>6</v>
      </c>
      <c r="D129" s="2" t="s">
        <v>23</v>
      </c>
      <c r="E129" s="2" t="s">
        <v>192</v>
      </c>
      <c r="F129" s="2" t="s">
        <v>1237</v>
      </c>
      <c r="G129" s="2" t="s">
        <v>3</v>
      </c>
      <c r="H129" s="2" t="s">
        <v>3008</v>
      </c>
      <c r="I129" s="1" t="s">
        <v>1</v>
      </c>
      <c r="J129" s="1" t="s">
        <v>1</v>
      </c>
      <c r="K129" s="1" t="s">
        <v>1</v>
      </c>
      <c r="L129" s="1" t="s">
        <v>1</v>
      </c>
      <c r="M129" s="1">
        <v>0</v>
      </c>
      <c r="N129" s="2" t="s">
        <v>1</v>
      </c>
      <c r="O129" s="2" t="s">
        <v>2</v>
      </c>
      <c r="P129" s="2" t="s">
        <v>1</v>
      </c>
      <c r="Q129" s="1">
        <v>1844.60635</v>
      </c>
      <c r="R129" s="1">
        <v>0</v>
      </c>
      <c r="S129" s="1">
        <v>1423.9746000000002</v>
      </c>
      <c r="T129" s="1">
        <v>0</v>
      </c>
      <c r="U129" s="2" t="s">
        <v>0</v>
      </c>
      <c r="V129" s="1">
        <v>0</v>
      </c>
      <c r="W129" s="1">
        <v>362.61365000000001</v>
      </c>
      <c r="X129" s="2" t="s">
        <v>8</v>
      </c>
      <c r="Y129" s="1">
        <v>58.018100000000004</v>
      </c>
      <c r="Z129" s="1">
        <v>0</v>
      </c>
      <c r="AA129" s="2" t="s">
        <v>0</v>
      </c>
      <c r="AB129" s="1">
        <v>0</v>
      </c>
      <c r="AC129" s="1">
        <v>0</v>
      </c>
      <c r="AD129" s="2" t="s">
        <v>0</v>
      </c>
      <c r="AE129" s="1">
        <v>0</v>
      </c>
      <c r="AF129" s="2">
        <v>0</v>
      </c>
      <c r="AG129" s="2" t="s">
        <v>0</v>
      </c>
      <c r="AH129" s="1">
        <v>0</v>
      </c>
      <c r="AI129" s="1">
        <v>0</v>
      </c>
      <c r="AJ129" s="2" t="s">
        <v>0</v>
      </c>
      <c r="AK129" s="1">
        <v>0</v>
      </c>
      <c r="AL129" s="1">
        <v>0</v>
      </c>
      <c r="AM129" s="125" t="s">
        <v>1</v>
      </c>
      <c r="AN129" s="2" t="s">
        <v>1</v>
      </c>
      <c r="AO129" s="125" t="s">
        <v>1</v>
      </c>
      <c r="AP129" s="2" t="s">
        <v>1</v>
      </c>
      <c r="AQ129" s="5"/>
      <c r="AR129" s="5"/>
    </row>
    <row r="130" spans="1:44" x14ac:dyDescent="0.25">
      <c r="A130" s="2" t="s">
        <v>130</v>
      </c>
      <c r="B130" s="125">
        <v>44594</v>
      </c>
      <c r="C130" s="2" t="s">
        <v>6</v>
      </c>
      <c r="D130" s="2" t="s">
        <v>21</v>
      </c>
      <c r="E130" s="2" t="s">
        <v>190</v>
      </c>
      <c r="F130" s="2" t="s">
        <v>3009</v>
      </c>
      <c r="G130" s="2" t="s">
        <v>3</v>
      </c>
      <c r="H130" s="2" t="s">
        <v>3010</v>
      </c>
      <c r="I130" s="1" t="s">
        <v>1</v>
      </c>
      <c r="J130" s="1" t="s">
        <v>1</v>
      </c>
      <c r="K130" s="1" t="s">
        <v>1</v>
      </c>
      <c r="L130" s="1" t="s">
        <v>1</v>
      </c>
      <c r="M130" s="1">
        <v>0</v>
      </c>
      <c r="N130" s="2" t="s">
        <v>1</v>
      </c>
      <c r="O130" s="2" t="s">
        <v>2</v>
      </c>
      <c r="P130" s="2" t="s">
        <v>1</v>
      </c>
      <c r="Q130" s="1">
        <v>3410.3151680000005</v>
      </c>
      <c r="R130" s="1">
        <v>0</v>
      </c>
      <c r="S130" s="1">
        <v>2766.9191500000006</v>
      </c>
      <c r="T130" s="1">
        <v>0</v>
      </c>
      <c r="U130" s="2" t="s">
        <v>0</v>
      </c>
      <c r="V130" s="1">
        <v>0</v>
      </c>
      <c r="W130" s="1">
        <v>554.65174999999999</v>
      </c>
      <c r="X130" s="2" t="s">
        <v>0</v>
      </c>
      <c r="Y130" s="1">
        <v>88.744268000000005</v>
      </c>
      <c r="Z130" s="1">
        <v>0</v>
      </c>
      <c r="AA130" s="2" t="s">
        <v>0</v>
      </c>
      <c r="AB130" s="1">
        <v>0</v>
      </c>
      <c r="AC130" s="1">
        <v>0</v>
      </c>
      <c r="AD130" s="2" t="s">
        <v>0</v>
      </c>
      <c r="AE130" s="1">
        <v>0</v>
      </c>
      <c r="AF130" s="2">
        <v>0</v>
      </c>
      <c r="AG130" s="2" t="s">
        <v>0</v>
      </c>
      <c r="AH130" s="1">
        <v>0</v>
      </c>
      <c r="AI130" s="1">
        <v>0</v>
      </c>
      <c r="AJ130" s="2" t="s">
        <v>0</v>
      </c>
      <c r="AK130" s="1">
        <v>0</v>
      </c>
      <c r="AL130" s="1">
        <v>0</v>
      </c>
      <c r="AM130" s="125" t="s">
        <v>1</v>
      </c>
      <c r="AN130" s="2" t="s">
        <v>1</v>
      </c>
      <c r="AO130" s="125" t="s">
        <v>1</v>
      </c>
      <c r="AP130" s="2" t="s">
        <v>1</v>
      </c>
      <c r="AQ130" s="5"/>
      <c r="AR130" s="5"/>
    </row>
    <row r="131" spans="1:44" x14ac:dyDescent="0.25">
      <c r="A131" s="2" t="s">
        <v>129</v>
      </c>
      <c r="B131" s="125">
        <v>44594</v>
      </c>
      <c r="C131" s="2" t="s">
        <v>6</v>
      </c>
      <c r="D131" s="2" t="s">
        <v>21</v>
      </c>
      <c r="E131" s="2" t="s">
        <v>190</v>
      </c>
      <c r="F131" s="2" t="s">
        <v>3009</v>
      </c>
      <c r="G131" s="2" t="s">
        <v>3</v>
      </c>
      <c r="H131" s="2" t="s">
        <v>3011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1654</v>
      </c>
      <c r="P131" s="2" t="s">
        <v>3012</v>
      </c>
      <c r="Q131" s="1">
        <v>111.7196</v>
      </c>
      <c r="R131" s="1">
        <v>0</v>
      </c>
      <c r="S131" s="1">
        <v>0</v>
      </c>
      <c r="T131" s="1">
        <v>96.31</v>
      </c>
      <c r="U131" s="2" t="s">
        <v>8</v>
      </c>
      <c r="V131" s="1">
        <v>15.409599999999999</v>
      </c>
      <c r="W131" s="1">
        <v>0</v>
      </c>
      <c r="X131" s="2" t="s">
        <v>0</v>
      </c>
      <c r="Y131" s="1">
        <v>0</v>
      </c>
      <c r="Z131" s="1">
        <v>0</v>
      </c>
      <c r="AA131" s="2" t="s">
        <v>0</v>
      </c>
      <c r="AB131" s="1">
        <v>0</v>
      </c>
      <c r="AC131" s="1">
        <v>0</v>
      </c>
      <c r="AD131" s="2" t="s">
        <v>0</v>
      </c>
      <c r="AE131" s="1">
        <v>0</v>
      </c>
      <c r="AF131" s="2">
        <v>0</v>
      </c>
      <c r="AG131" s="2" t="s">
        <v>0</v>
      </c>
      <c r="AH131" s="1">
        <v>0</v>
      </c>
      <c r="AI131" s="1">
        <v>0</v>
      </c>
      <c r="AJ131" s="2" t="s">
        <v>0</v>
      </c>
      <c r="AK131" s="1">
        <v>0</v>
      </c>
      <c r="AL131" s="1">
        <v>0</v>
      </c>
      <c r="AM131" s="125" t="s">
        <v>1</v>
      </c>
      <c r="AN131" s="2" t="s">
        <v>1</v>
      </c>
      <c r="AO131" s="125" t="s">
        <v>1</v>
      </c>
      <c r="AP131" s="2" t="s">
        <v>1</v>
      </c>
      <c r="AQ131" s="5"/>
      <c r="AR131" s="5"/>
    </row>
    <row r="132" spans="1:44" x14ac:dyDescent="0.25">
      <c r="A132" s="2" t="s">
        <v>128</v>
      </c>
      <c r="B132" s="125">
        <v>44594</v>
      </c>
      <c r="C132" s="2" t="s">
        <v>6</v>
      </c>
      <c r="D132" s="2" t="s">
        <v>21</v>
      </c>
      <c r="E132" s="2" t="s">
        <v>190</v>
      </c>
      <c r="F132" s="2" t="s">
        <v>3009</v>
      </c>
      <c r="G132" s="2" t="s">
        <v>3</v>
      </c>
      <c r="H132" s="2" t="s">
        <v>3013</v>
      </c>
      <c r="I132" s="1" t="s">
        <v>1</v>
      </c>
      <c r="J132" s="1" t="s">
        <v>1</v>
      </c>
      <c r="K132" s="1" t="s">
        <v>1</v>
      </c>
      <c r="L132" s="1" t="s">
        <v>1</v>
      </c>
      <c r="M132" s="1">
        <v>0</v>
      </c>
      <c r="N132" s="2" t="s">
        <v>1</v>
      </c>
      <c r="O132" s="2" t="s">
        <v>2</v>
      </c>
      <c r="P132" s="2" t="s">
        <v>1</v>
      </c>
      <c r="Q132" s="1">
        <v>1395.2659600000002</v>
      </c>
      <c r="R132" s="1">
        <v>0</v>
      </c>
      <c r="S132" s="1">
        <v>1065.9681000000003</v>
      </c>
      <c r="T132" s="1">
        <v>0</v>
      </c>
      <c r="U132" s="2" t="s">
        <v>0</v>
      </c>
      <c r="V132" s="1">
        <v>0</v>
      </c>
      <c r="W132" s="1">
        <v>283.87750000000005</v>
      </c>
      <c r="X132" s="2" t="s">
        <v>8</v>
      </c>
      <c r="Y132" s="1">
        <v>45.420360000000002</v>
      </c>
      <c r="Z132" s="1">
        <v>0</v>
      </c>
      <c r="AA132" s="2" t="s">
        <v>0</v>
      </c>
      <c r="AB132" s="1">
        <v>0</v>
      </c>
      <c r="AC132" s="1">
        <v>0</v>
      </c>
      <c r="AD132" s="2" t="s">
        <v>0</v>
      </c>
      <c r="AE132" s="1">
        <v>0</v>
      </c>
      <c r="AF132" s="2">
        <v>0</v>
      </c>
      <c r="AG132" s="2" t="s">
        <v>0</v>
      </c>
      <c r="AH132" s="1">
        <v>0</v>
      </c>
      <c r="AI132" s="1">
        <v>0</v>
      </c>
      <c r="AJ132" s="2" t="s">
        <v>0</v>
      </c>
      <c r="AK132" s="1">
        <v>0</v>
      </c>
      <c r="AL132" s="1">
        <v>0</v>
      </c>
      <c r="AM132" s="125" t="s">
        <v>1</v>
      </c>
      <c r="AN132" s="2" t="s">
        <v>1</v>
      </c>
      <c r="AO132" s="125" t="s">
        <v>1</v>
      </c>
      <c r="AP132" s="2" t="s">
        <v>1</v>
      </c>
      <c r="AQ132" s="5"/>
      <c r="AR132" s="5"/>
    </row>
    <row r="133" spans="1:44" x14ac:dyDescent="0.25">
      <c r="A133" s="2" t="s">
        <v>127</v>
      </c>
      <c r="B133" s="125">
        <v>44594</v>
      </c>
      <c r="C133" s="2" t="s">
        <v>6</v>
      </c>
      <c r="D133" s="2" t="s">
        <v>21</v>
      </c>
      <c r="E133" s="2" t="s">
        <v>190</v>
      </c>
      <c r="F133" s="2" t="s">
        <v>3009</v>
      </c>
      <c r="G133" s="2" t="s">
        <v>3</v>
      </c>
      <c r="H133" s="2" t="s">
        <v>3014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1099</v>
      </c>
      <c r="P133" s="2" t="s">
        <v>1101</v>
      </c>
      <c r="Q133" s="1">
        <v>191.25559999999999</v>
      </c>
      <c r="R133" s="1">
        <v>0</v>
      </c>
      <c r="S133" s="1">
        <v>191.25559999999999</v>
      </c>
      <c r="T133" s="1">
        <v>0</v>
      </c>
      <c r="U133" s="2" t="s">
        <v>0</v>
      </c>
      <c r="V133" s="1">
        <v>0</v>
      </c>
      <c r="W133" s="1">
        <v>0</v>
      </c>
      <c r="X133" s="2" t="s">
        <v>0</v>
      </c>
      <c r="Y133" s="1">
        <v>0</v>
      </c>
      <c r="Z133" s="1">
        <v>0</v>
      </c>
      <c r="AA133" s="2" t="s">
        <v>0</v>
      </c>
      <c r="AB133" s="1">
        <v>0</v>
      </c>
      <c r="AC133" s="1">
        <v>0</v>
      </c>
      <c r="AD133" s="2" t="s">
        <v>0</v>
      </c>
      <c r="AE133" s="1">
        <v>0</v>
      </c>
      <c r="AF133" s="2">
        <v>0</v>
      </c>
      <c r="AG133" s="2" t="s">
        <v>0</v>
      </c>
      <c r="AH133" s="1">
        <v>0</v>
      </c>
      <c r="AI133" s="1">
        <v>0</v>
      </c>
      <c r="AJ133" s="2" t="s">
        <v>0</v>
      </c>
      <c r="AK133" s="1">
        <v>0</v>
      </c>
      <c r="AL133" s="1">
        <v>0</v>
      </c>
      <c r="AM133" s="125" t="s">
        <v>1</v>
      </c>
      <c r="AN133" s="2" t="s">
        <v>1</v>
      </c>
      <c r="AO133" s="125" t="s">
        <v>1</v>
      </c>
      <c r="AP133" s="2" t="s">
        <v>1</v>
      </c>
      <c r="AQ133" s="5"/>
      <c r="AR133" s="5"/>
    </row>
    <row r="134" spans="1:44" x14ac:dyDescent="0.25">
      <c r="A134" s="2" t="s">
        <v>126</v>
      </c>
      <c r="B134" s="125">
        <v>44594</v>
      </c>
      <c r="C134" s="2" t="s">
        <v>6</v>
      </c>
      <c r="D134" s="2" t="s">
        <v>21</v>
      </c>
      <c r="E134" s="2" t="s">
        <v>190</v>
      </c>
      <c r="F134" s="2" t="s">
        <v>3009</v>
      </c>
      <c r="G134" s="2" t="s">
        <v>3</v>
      </c>
      <c r="H134" s="2" t="s">
        <v>3015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2</v>
      </c>
      <c r="P134" s="2" t="s">
        <v>1</v>
      </c>
      <c r="Q134" s="1">
        <v>898.41482600000006</v>
      </c>
      <c r="R134" s="1">
        <v>0</v>
      </c>
      <c r="S134" s="1">
        <v>663.9296999999998</v>
      </c>
      <c r="T134" s="1">
        <v>0</v>
      </c>
      <c r="U134" s="2" t="s">
        <v>0</v>
      </c>
      <c r="V134" s="1">
        <v>0</v>
      </c>
      <c r="W134" s="1">
        <v>202.14235000000005</v>
      </c>
      <c r="X134" s="2" t="s">
        <v>8</v>
      </c>
      <c r="Y134" s="1">
        <v>32.342776000000001</v>
      </c>
      <c r="Z134" s="1">
        <v>0</v>
      </c>
      <c r="AA134" s="2" t="s">
        <v>0</v>
      </c>
      <c r="AB134" s="1">
        <v>0</v>
      </c>
      <c r="AC134" s="1">
        <v>0</v>
      </c>
      <c r="AD134" s="2" t="s">
        <v>0</v>
      </c>
      <c r="AE134" s="1">
        <v>0</v>
      </c>
      <c r="AF134" s="2">
        <v>0</v>
      </c>
      <c r="AG134" s="2" t="s">
        <v>0</v>
      </c>
      <c r="AH134" s="1">
        <v>0</v>
      </c>
      <c r="AI134" s="1">
        <v>0</v>
      </c>
      <c r="AJ134" s="2" t="s">
        <v>0</v>
      </c>
      <c r="AK134" s="1">
        <v>0</v>
      </c>
      <c r="AL134" s="1">
        <v>0</v>
      </c>
      <c r="AM134" s="125" t="s">
        <v>1</v>
      </c>
      <c r="AN134" s="2" t="s">
        <v>1</v>
      </c>
      <c r="AO134" s="125" t="s">
        <v>1</v>
      </c>
      <c r="AP134" s="2" t="s">
        <v>1</v>
      </c>
      <c r="AQ134" s="5"/>
      <c r="AR134" s="5"/>
    </row>
    <row r="135" spans="1:44" x14ac:dyDescent="0.25">
      <c r="A135" s="2" t="s">
        <v>125</v>
      </c>
      <c r="B135" s="125">
        <v>44594</v>
      </c>
      <c r="C135" s="2" t="s">
        <v>6</v>
      </c>
      <c r="D135" s="2" t="s">
        <v>21</v>
      </c>
      <c r="E135" s="2" t="s">
        <v>190</v>
      </c>
      <c r="F135" s="2" t="s">
        <v>3009</v>
      </c>
      <c r="G135" s="2" t="s">
        <v>3</v>
      </c>
      <c r="H135" s="2" t="s">
        <v>3016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3017</v>
      </c>
      <c r="P135" s="2" t="s">
        <v>3018</v>
      </c>
      <c r="Q135" s="1">
        <v>52.058500000000002</v>
      </c>
      <c r="R135" s="1">
        <v>0</v>
      </c>
      <c r="S135" s="1">
        <v>29.5197</v>
      </c>
      <c r="T135" s="1">
        <v>19.43</v>
      </c>
      <c r="U135" s="2" t="s">
        <v>8</v>
      </c>
      <c r="V135" s="1">
        <v>3.1088</v>
      </c>
      <c r="W135" s="1">
        <v>0</v>
      </c>
      <c r="X135" s="2" t="s">
        <v>0</v>
      </c>
      <c r="Y135" s="1">
        <v>0</v>
      </c>
      <c r="Z135" s="1">
        <v>0</v>
      </c>
      <c r="AA135" s="2" t="s">
        <v>0</v>
      </c>
      <c r="AB135" s="1">
        <v>0</v>
      </c>
      <c r="AC135" s="1">
        <v>0</v>
      </c>
      <c r="AD135" s="2" t="s">
        <v>0</v>
      </c>
      <c r="AE135" s="1">
        <v>0</v>
      </c>
      <c r="AF135" s="2">
        <v>0</v>
      </c>
      <c r="AG135" s="2" t="s">
        <v>0</v>
      </c>
      <c r="AH135" s="1">
        <v>0</v>
      </c>
      <c r="AI135" s="1">
        <v>0</v>
      </c>
      <c r="AJ135" s="2" t="s">
        <v>0</v>
      </c>
      <c r="AK135" s="1">
        <v>0</v>
      </c>
      <c r="AL135" s="1">
        <v>0</v>
      </c>
      <c r="AM135" s="125" t="s">
        <v>1</v>
      </c>
      <c r="AN135" s="2" t="s">
        <v>1</v>
      </c>
      <c r="AO135" s="125" t="s">
        <v>1</v>
      </c>
      <c r="AP135" s="2" t="s">
        <v>1</v>
      </c>
      <c r="AQ135" s="5"/>
      <c r="AR135" s="5"/>
    </row>
    <row r="136" spans="1:44" x14ac:dyDescent="0.25">
      <c r="A136" s="2" t="s">
        <v>124</v>
      </c>
      <c r="B136" s="125">
        <v>44594</v>
      </c>
      <c r="C136" s="2" t="s">
        <v>6</v>
      </c>
      <c r="D136" s="2" t="s">
        <v>21</v>
      </c>
      <c r="E136" s="2" t="s">
        <v>190</v>
      </c>
      <c r="F136" s="2" t="s">
        <v>3009</v>
      </c>
      <c r="G136" s="2" t="s">
        <v>3</v>
      </c>
      <c r="H136" s="2" t="s">
        <v>3019</v>
      </c>
      <c r="I136" s="1" t="s">
        <v>1</v>
      </c>
      <c r="J136" s="1" t="s">
        <v>1</v>
      </c>
      <c r="K136" s="1" t="s">
        <v>1</v>
      </c>
      <c r="L136" s="1" t="s">
        <v>1</v>
      </c>
      <c r="M136" s="1">
        <v>0</v>
      </c>
      <c r="N136" s="2" t="s">
        <v>1</v>
      </c>
      <c r="O136" s="2" t="s">
        <v>2</v>
      </c>
      <c r="P136" s="2" t="s">
        <v>1</v>
      </c>
      <c r="Q136" s="1">
        <v>943.56257600000004</v>
      </c>
      <c r="R136" s="1">
        <v>0</v>
      </c>
      <c r="S136" s="1">
        <v>668.66594999999984</v>
      </c>
      <c r="T136" s="1">
        <v>0</v>
      </c>
      <c r="U136" s="2" t="s">
        <v>0</v>
      </c>
      <c r="V136" s="1">
        <v>0</v>
      </c>
      <c r="W136" s="1">
        <v>236.97985</v>
      </c>
      <c r="X136" s="2" t="s">
        <v>8</v>
      </c>
      <c r="Y136" s="1">
        <v>37.916775999999999</v>
      </c>
      <c r="Z136" s="1">
        <v>0</v>
      </c>
      <c r="AA136" s="2" t="s">
        <v>0</v>
      </c>
      <c r="AB136" s="1">
        <v>0</v>
      </c>
      <c r="AC136" s="1">
        <v>0</v>
      </c>
      <c r="AD136" s="2" t="s">
        <v>0</v>
      </c>
      <c r="AE136" s="1">
        <v>0</v>
      </c>
      <c r="AF136" s="2">
        <v>0</v>
      </c>
      <c r="AG136" s="2" t="s">
        <v>0</v>
      </c>
      <c r="AH136" s="1">
        <v>0</v>
      </c>
      <c r="AI136" s="1">
        <v>0</v>
      </c>
      <c r="AJ136" s="2" t="s">
        <v>0</v>
      </c>
      <c r="AK136" s="1">
        <v>0</v>
      </c>
      <c r="AL136" s="1">
        <v>0</v>
      </c>
      <c r="AM136" s="125" t="s">
        <v>1</v>
      </c>
      <c r="AN136" s="2" t="s">
        <v>1</v>
      </c>
      <c r="AO136" s="125" t="s">
        <v>1</v>
      </c>
      <c r="AP136" s="2" t="s">
        <v>1</v>
      </c>
      <c r="AQ136" s="5"/>
      <c r="AR136" s="5"/>
    </row>
    <row r="137" spans="1:44" x14ac:dyDescent="0.25">
      <c r="A137" s="2" t="s">
        <v>123</v>
      </c>
      <c r="B137" s="125">
        <v>44594</v>
      </c>
      <c r="C137" s="2" t="s">
        <v>26</v>
      </c>
      <c r="D137" s="2" t="s">
        <v>879</v>
      </c>
      <c r="E137" s="2" t="s">
        <v>881</v>
      </c>
      <c r="F137" s="2" t="s">
        <v>3020</v>
      </c>
      <c r="G137" s="2" t="s">
        <v>3</v>
      </c>
      <c r="H137" s="2" t="s">
        <v>3021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218.45399999999998</v>
      </c>
      <c r="R137" s="1">
        <v>0</v>
      </c>
      <c r="S137" s="1">
        <v>15.860000000000014</v>
      </c>
      <c r="T137" s="1">
        <v>0</v>
      </c>
      <c r="U137" s="2" t="s">
        <v>0</v>
      </c>
      <c r="V137" s="1">
        <v>0</v>
      </c>
      <c r="W137" s="1">
        <v>174.65</v>
      </c>
      <c r="X137" s="2" t="s">
        <v>8</v>
      </c>
      <c r="Y137" s="1">
        <v>27.944000000000003</v>
      </c>
      <c r="Z137" s="1">
        <v>0</v>
      </c>
      <c r="AA137" s="2" t="s">
        <v>0</v>
      </c>
      <c r="AB137" s="1">
        <v>0</v>
      </c>
      <c r="AC137" s="1">
        <v>0</v>
      </c>
      <c r="AD137" s="2" t="s">
        <v>0</v>
      </c>
      <c r="AE137" s="1">
        <v>0</v>
      </c>
      <c r="AF137" s="2">
        <v>0</v>
      </c>
      <c r="AG137" s="2" t="s">
        <v>0</v>
      </c>
      <c r="AH137" s="1">
        <v>0</v>
      </c>
      <c r="AI137" s="1">
        <v>0</v>
      </c>
      <c r="AJ137" s="2" t="s">
        <v>0</v>
      </c>
      <c r="AK137" s="1">
        <v>0</v>
      </c>
      <c r="AL137" s="1">
        <v>0</v>
      </c>
      <c r="AM137" s="125" t="s">
        <v>1</v>
      </c>
      <c r="AN137" s="2" t="s">
        <v>1</v>
      </c>
      <c r="AO137" s="125" t="s">
        <v>1</v>
      </c>
      <c r="AP137" s="2" t="s">
        <v>1</v>
      </c>
      <c r="AQ137" s="5"/>
      <c r="AR137" s="5"/>
    </row>
    <row r="138" spans="1:44" x14ac:dyDescent="0.25">
      <c r="A138" s="2" t="s">
        <v>122</v>
      </c>
      <c r="B138" s="125">
        <v>44594</v>
      </c>
      <c r="C138" s="2" t="s">
        <v>6</v>
      </c>
      <c r="D138" s="2" t="s">
        <v>879</v>
      </c>
      <c r="E138" s="2" t="s">
        <v>880</v>
      </c>
      <c r="F138" s="2" t="s">
        <v>1155</v>
      </c>
      <c r="G138" s="2" t="s">
        <v>3</v>
      </c>
      <c r="H138" s="2" t="s">
        <v>3022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925.56795</v>
      </c>
      <c r="R138" s="1">
        <v>0</v>
      </c>
      <c r="S138" s="1">
        <v>748.79215000000022</v>
      </c>
      <c r="T138" s="1">
        <v>0</v>
      </c>
      <c r="U138" s="2" t="s">
        <v>0</v>
      </c>
      <c r="V138" s="1">
        <v>0</v>
      </c>
      <c r="W138" s="1">
        <v>152.3929</v>
      </c>
      <c r="X138" s="2" t="s">
        <v>8</v>
      </c>
      <c r="Y138" s="1">
        <v>24.382900000000003</v>
      </c>
      <c r="Z138" s="1">
        <v>0</v>
      </c>
      <c r="AA138" s="2" t="s">
        <v>0</v>
      </c>
      <c r="AB138" s="1">
        <v>0</v>
      </c>
      <c r="AC138" s="1">
        <v>0</v>
      </c>
      <c r="AD138" s="2" t="s">
        <v>0</v>
      </c>
      <c r="AE138" s="1">
        <v>0</v>
      </c>
      <c r="AF138" s="2">
        <v>0</v>
      </c>
      <c r="AG138" s="2" t="s">
        <v>0</v>
      </c>
      <c r="AH138" s="1">
        <v>0</v>
      </c>
      <c r="AI138" s="1">
        <v>0</v>
      </c>
      <c r="AJ138" s="2" t="s">
        <v>0</v>
      </c>
      <c r="AK138" s="1">
        <v>0</v>
      </c>
      <c r="AL138" s="1">
        <v>0</v>
      </c>
      <c r="AM138" s="125" t="s">
        <v>1</v>
      </c>
      <c r="AN138" s="2" t="s">
        <v>1</v>
      </c>
      <c r="AO138" s="125" t="s">
        <v>1</v>
      </c>
      <c r="AP138" s="2" t="s">
        <v>1</v>
      </c>
      <c r="AQ138" s="5"/>
      <c r="AR138" s="5"/>
    </row>
    <row r="139" spans="1:44" x14ac:dyDescent="0.25">
      <c r="A139" s="2" t="s">
        <v>121</v>
      </c>
      <c r="B139" s="125">
        <v>44594</v>
      </c>
      <c r="C139" s="2" t="s">
        <v>6</v>
      </c>
      <c r="D139" s="2" t="s">
        <v>18</v>
      </c>
      <c r="E139" s="2" t="s">
        <v>183</v>
      </c>
      <c r="F139" s="2" t="s">
        <v>1210</v>
      </c>
      <c r="G139" s="2" t="s">
        <v>3</v>
      </c>
      <c r="H139" s="2" t="s">
        <v>3023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2350.2667799999999</v>
      </c>
      <c r="R139" s="1">
        <v>0</v>
      </c>
      <c r="S139" s="1">
        <v>1689.5507499999999</v>
      </c>
      <c r="T139" s="1">
        <v>0</v>
      </c>
      <c r="U139" s="2" t="s">
        <v>0</v>
      </c>
      <c r="V139" s="1">
        <v>0</v>
      </c>
      <c r="W139" s="1">
        <v>569.58274999999992</v>
      </c>
      <c r="X139" s="2" t="s">
        <v>8</v>
      </c>
      <c r="Y139" s="1">
        <v>91.133279999999999</v>
      </c>
      <c r="Z139" s="1">
        <v>0</v>
      </c>
      <c r="AA139" s="2" t="s">
        <v>0</v>
      </c>
      <c r="AB139" s="1">
        <v>0</v>
      </c>
      <c r="AC139" s="1">
        <v>0</v>
      </c>
      <c r="AD139" s="2" t="s">
        <v>0</v>
      </c>
      <c r="AE139" s="1">
        <v>0</v>
      </c>
      <c r="AF139" s="2">
        <v>0</v>
      </c>
      <c r="AG139" s="2" t="s">
        <v>0</v>
      </c>
      <c r="AH139" s="1">
        <v>0</v>
      </c>
      <c r="AI139" s="1">
        <v>0</v>
      </c>
      <c r="AJ139" s="2" t="s">
        <v>0</v>
      </c>
      <c r="AK139" s="1">
        <v>0</v>
      </c>
      <c r="AL139" s="1">
        <v>0</v>
      </c>
      <c r="AM139" s="125" t="s">
        <v>1</v>
      </c>
      <c r="AN139" s="2" t="s">
        <v>1</v>
      </c>
      <c r="AO139" s="125" t="s">
        <v>1</v>
      </c>
      <c r="AP139" s="2" t="s">
        <v>1</v>
      </c>
      <c r="AQ139" s="5"/>
      <c r="AR139" s="5"/>
    </row>
    <row r="140" spans="1:44" x14ac:dyDescent="0.25">
      <c r="A140" s="2" t="s">
        <v>120</v>
      </c>
      <c r="B140" s="125">
        <v>44594</v>
      </c>
      <c r="C140" s="2" t="s">
        <v>6</v>
      </c>
      <c r="D140" s="2" t="s">
        <v>18</v>
      </c>
      <c r="E140" s="2" t="s">
        <v>183</v>
      </c>
      <c r="F140" s="2" t="s">
        <v>1210</v>
      </c>
      <c r="G140" s="2" t="s">
        <v>3</v>
      </c>
      <c r="H140" s="2" t="s">
        <v>3024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889</v>
      </c>
      <c r="P140" s="2" t="s">
        <v>890</v>
      </c>
      <c r="Q140" s="1">
        <v>771.09825000000001</v>
      </c>
      <c r="R140" s="1">
        <v>0</v>
      </c>
      <c r="S140" s="1">
        <v>490.88865000000004</v>
      </c>
      <c r="T140" s="1">
        <v>241.56</v>
      </c>
      <c r="U140" s="2" t="s">
        <v>8</v>
      </c>
      <c r="V140" s="1">
        <v>38.6496</v>
      </c>
      <c r="W140" s="1">
        <v>0</v>
      </c>
      <c r="X140" s="2" t="s">
        <v>0</v>
      </c>
      <c r="Y140" s="1">
        <v>0</v>
      </c>
      <c r="Z140" s="1">
        <v>0</v>
      </c>
      <c r="AA140" s="2" t="s">
        <v>0</v>
      </c>
      <c r="AB140" s="1">
        <v>0</v>
      </c>
      <c r="AC140" s="1">
        <v>0</v>
      </c>
      <c r="AD140" s="2" t="s">
        <v>0</v>
      </c>
      <c r="AE140" s="1">
        <v>0</v>
      </c>
      <c r="AF140" s="2">
        <v>0</v>
      </c>
      <c r="AG140" s="2" t="s">
        <v>0</v>
      </c>
      <c r="AH140" s="1">
        <v>0</v>
      </c>
      <c r="AI140" s="1">
        <v>0</v>
      </c>
      <c r="AJ140" s="2" t="s">
        <v>0</v>
      </c>
      <c r="AK140" s="1">
        <v>0</v>
      </c>
      <c r="AL140" s="1">
        <v>0</v>
      </c>
      <c r="AM140" s="125" t="s">
        <v>1</v>
      </c>
      <c r="AN140" s="2" t="s">
        <v>1</v>
      </c>
      <c r="AO140" s="125" t="s">
        <v>1</v>
      </c>
      <c r="AP140" s="2" t="s">
        <v>1</v>
      </c>
      <c r="AQ140" s="5"/>
      <c r="AR140" s="5"/>
    </row>
    <row r="141" spans="1:44" x14ac:dyDescent="0.25">
      <c r="A141" s="2" t="s">
        <v>119</v>
      </c>
      <c r="B141" s="125">
        <v>44594</v>
      </c>
      <c r="C141" s="2" t="s">
        <v>6</v>
      </c>
      <c r="D141" s="2" t="s">
        <v>18</v>
      </c>
      <c r="E141" s="2" t="s">
        <v>183</v>
      </c>
      <c r="F141" s="2" t="s">
        <v>1210</v>
      </c>
      <c r="G141" s="2" t="s">
        <v>3</v>
      </c>
      <c r="H141" s="2" t="s">
        <v>3025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889</v>
      </c>
      <c r="P141" s="2" t="s">
        <v>890</v>
      </c>
      <c r="Q141" s="1">
        <v>99.038250000000005</v>
      </c>
      <c r="R141" s="1">
        <v>0</v>
      </c>
      <c r="S141" s="1">
        <v>69.156350000000003</v>
      </c>
      <c r="T141" s="1">
        <v>25.760300000000001</v>
      </c>
      <c r="U141" s="2" t="s">
        <v>8</v>
      </c>
      <c r="V141" s="1">
        <v>4.1215999999999999</v>
      </c>
      <c r="W141" s="1">
        <v>0</v>
      </c>
      <c r="X141" s="2" t="s">
        <v>0</v>
      </c>
      <c r="Y141" s="1">
        <v>0</v>
      </c>
      <c r="Z141" s="1">
        <v>0</v>
      </c>
      <c r="AA141" s="2" t="s">
        <v>0</v>
      </c>
      <c r="AB141" s="1">
        <v>0</v>
      </c>
      <c r="AC141" s="1">
        <v>0</v>
      </c>
      <c r="AD141" s="2" t="s">
        <v>0</v>
      </c>
      <c r="AE141" s="1">
        <v>0</v>
      </c>
      <c r="AF141" s="2">
        <v>0</v>
      </c>
      <c r="AG141" s="2" t="s">
        <v>0</v>
      </c>
      <c r="AH141" s="1">
        <v>0</v>
      </c>
      <c r="AI141" s="1">
        <v>0</v>
      </c>
      <c r="AJ141" s="2" t="s">
        <v>0</v>
      </c>
      <c r="AK141" s="1">
        <v>0</v>
      </c>
      <c r="AL141" s="1">
        <v>0</v>
      </c>
      <c r="AM141" s="125" t="s">
        <v>1</v>
      </c>
      <c r="AN141" s="2" t="s">
        <v>1</v>
      </c>
      <c r="AO141" s="125" t="s">
        <v>1</v>
      </c>
      <c r="AP141" s="2" t="s">
        <v>1</v>
      </c>
      <c r="AQ141" s="5"/>
      <c r="AR141" s="5"/>
    </row>
    <row r="142" spans="1:44" x14ac:dyDescent="0.25">
      <c r="A142" s="2" t="s">
        <v>118</v>
      </c>
      <c r="B142" s="125">
        <v>44594</v>
      </c>
      <c r="C142" s="2" t="s">
        <v>6</v>
      </c>
      <c r="D142" s="2" t="s">
        <v>18</v>
      </c>
      <c r="E142" s="2" t="s">
        <v>183</v>
      </c>
      <c r="F142" s="2" t="s">
        <v>1210</v>
      </c>
      <c r="G142" s="2" t="s">
        <v>3</v>
      </c>
      <c r="H142" s="2" t="s">
        <v>3026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f>410.60335-0.03</f>
        <v>410.57335</v>
      </c>
      <c r="R142" s="1">
        <v>0</v>
      </c>
      <c r="S142" s="1">
        <f>311.03665-0.03</f>
        <v>311.00665000000004</v>
      </c>
      <c r="T142" s="1">
        <v>0</v>
      </c>
      <c r="U142" s="2" t="s">
        <v>0</v>
      </c>
      <c r="V142" s="1">
        <v>0</v>
      </c>
      <c r="W142" s="1">
        <v>85.833399999999983</v>
      </c>
      <c r="X142" s="2" t="s">
        <v>8</v>
      </c>
      <c r="Y142" s="1">
        <v>13.733300000000002</v>
      </c>
      <c r="Z142" s="1">
        <v>0</v>
      </c>
      <c r="AA142" s="2" t="s">
        <v>0</v>
      </c>
      <c r="AB142" s="1">
        <v>0</v>
      </c>
      <c r="AC142" s="1">
        <v>0</v>
      </c>
      <c r="AD142" s="2" t="s">
        <v>0</v>
      </c>
      <c r="AE142" s="1">
        <v>0</v>
      </c>
      <c r="AF142" s="2">
        <v>0</v>
      </c>
      <c r="AG142" s="2" t="s">
        <v>0</v>
      </c>
      <c r="AH142" s="1">
        <v>0</v>
      </c>
      <c r="AI142" s="1">
        <v>0</v>
      </c>
      <c r="AJ142" s="2" t="s">
        <v>0</v>
      </c>
      <c r="AK142" s="1">
        <v>0</v>
      </c>
      <c r="AL142" s="1">
        <v>0</v>
      </c>
      <c r="AM142" s="125" t="s">
        <v>1</v>
      </c>
      <c r="AN142" s="2" t="s">
        <v>1</v>
      </c>
      <c r="AO142" s="125" t="s">
        <v>1</v>
      </c>
      <c r="AP142" s="2" t="s">
        <v>1</v>
      </c>
      <c r="AQ142" s="5"/>
      <c r="AR142" s="5"/>
    </row>
    <row r="143" spans="1:44" x14ac:dyDescent="0.25">
      <c r="A143" s="2" t="s">
        <v>117</v>
      </c>
      <c r="B143" s="125">
        <v>44594</v>
      </c>
      <c r="C143" s="2" t="s">
        <v>6</v>
      </c>
      <c r="D143" s="2" t="s">
        <v>16</v>
      </c>
      <c r="E143" s="2" t="s">
        <v>181</v>
      </c>
      <c r="F143" s="2" t="s">
        <v>3027</v>
      </c>
      <c r="G143" s="2" t="s">
        <v>3</v>
      </c>
      <c r="H143" s="2" t="s">
        <v>3028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97</v>
      </c>
      <c r="P143" s="2" t="s">
        <v>1</v>
      </c>
      <c r="Q143" s="1">
        <v>0</v>
      </c>
      <c r="R143" s="1">
        <v>0</v>
      </c>
      <c r="S143" s="1">
        <v>0</v>
      </c>
      <c r="T143" s="1">
        <v>0</v>
      </c>
      <c r="U143" s="2" t="s">
        <v>0</v>
      </c>
      <c r="V143" s="1">
        <v>0</v>
      </c>
      <c r="W143" s="1">
        <v>0</v>
      </c>
      <c r="X143" s="2" t="s">
        <v>8</v>
      </c>
      <c r="Y143" s="1">
        <v>0</v>
      </c>
      <c r="Z143" s="1">
        <v>0</v>
      </c>
      <c r="AA143" s="2" t="s">
        <v>0</v>
      </c>
      <c r="AB143" s="1">
        <v>0</v>
      </c>
      <c r="AC143" s="1">
        <v>0</v>
      </c>
      <c r="AD143" s="2" t="s">
        <v>0</v>
      </c>
      <c r="AE143" s="1">
        <v>0</v>
      </c>
      <c r="AF143" s="2">
        <v>0</v>
      </c>
      <c r="AG143" s="2" t="s">
        <v>0</v>
      </c>
      <c r="AH143" s="1">
        <v>0</v>
      </c>
      <c r="AI143" s="1">
        <v>0</v>
      </c>
      <c r="AJ143" s="2" t="s">
        <v>0</v>
      </c>
      <c r="AK143" s="1">
        <v>0</v>
      </c>
      <c r="AL143" s="1">
        <v>0</v>
      </c>
      <c r="AM143" s="125" t="s">
        <v>1</v>
      </c>
      <c r="AN143" s="2" t="s">
        <v>1</v>
      </c>
      <c r="AO143" s="125" t="s">
        <v>1</v>
      </c>
      <c r="AP143" s="2" t="s">
        <v>1</v>
      </c>
      <c r="AQ143" s="5"/>
      <c r="AR143" s="5"/>
    </row>
    <row r="144" spans="1:44" x14ac:dyDescent="0.25">
      <c r="A144" s="2" t="s">
        <v>116</v>
      </c>
      <c r="B144" s="125">
        <v>44594</v>
      </c>
      <c r="C144" s="2" t="s">
        <v>6</v>
      </c>
      <c r="D144" s="2" t="s">
        <v>13</v>
      </c>
      <c r="E144" s="2" t="s">
        <v>179</v>
      </c>
      <c r="F144" s="2" t="s">
        <v>3029</v>
      </c>
      <c r="G144" s="2" t="s">
        <v>3</v>
      </c>
      <c r="H144" s="2" t="s">
        <v>3030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f>0.12+2552.90715</f>
        <v>2553.0271499999999</v>
      </c>
      <c r="R144" s="1">
        <v>0</v>
      </c>
      <c r="S144" s="1">
        <f>0.12+2319.37595</f>
        <v>2319.49595</v>
      </c>
      <c r="T144" s="1">
        <v>0</v>
      </c>
      <c r="U144" s="2" t="s">
        <v>0</v>
      </c>
      <c r="V144" s="1">
        <v>0</v>
      </c>
      <c r="W144" s="1">
        <v>201.32000000000002</v>
      </c>
      <c r="X144" s="2" t="s">
        <v>8</v>
      </c>
      <c r="Y144" s="1">
        <v>32.211200000000005</v>
      </c>
      <c r="Z144" s="1">
        <v>0</v>
      </c>
      <c r="AA144" s="2" t="s">
        <v>0</v>
      </c>
      <c r="AB144" s="1">
        <v>0</v>
      </c>
      <c r="AC144" s="1">
        <v>0</v>
      </c>
      <c r="AD144" s="2" t="s">
        <v>0</v>
      </c>
      <c r="AE144" s="1">
        <v>0</v>
      </c>
      <c r="AF144" s="2">
        <v>0</v>
      </c>
      <c r="AG144" s="2" t="s">
        <v>0</v>
      </c>
      <c r="AH144" s="1">
        <v>0</v>
      </c>
      <c r="AI144" s="1">
        <v>0</v>
      </c>
      <c r="AJ144" s="2" t="s">
        <v>0</v>
      </c>
      <c r="AK144" s="1">
        <v>0</v>
      </c>
      <c r="AL144" s="1">
        <v>0</v>
      </c>
      <c r="AM144" s="125" t="s">
        <v>1</v>
      </c>
      <c r="AN144" s="2" t="s">
        <v>1</v>
      </c>
      <c r="AO144" s="125" t="s">
        <v>1</v>
      </c>
      <c r="AP144" s="2" t="s">
        <v>1</v>
      </c>
      <c r="AQ144" s="5"/>
      <c r="AR144" s="5"/>
    </row>
    <row r="145" spans="1:44" x14ac:dyDescent="0.25">
      <c r="A145" s="2" t="s">
        <v>115</v>
      </c>
      <c r="B145" s="125">
        <v>44594</v>
      </c>
      <c r="C145" s="2" t="s">
        <v>6</v>
      </c>
      <c r="D145" s="2" t="s">
        <v>9</v>
      </c>
      <c r="E145" s="2" t="s">
        <v>3031</v>
      </c>
      <c r="F145" s="2" t="s">
        <v>3032</v>
      </c>
      <c r="G145" s="2" t="s">
        <v>3</v>
      </c>
      <c r="H145" s="2" t="s">
        <v>3033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2</v>
      </c>
      <c r="P145" s="2" t="s">
        <v>1</v>
      </c>
      <c r="Q145" s="1">
        <v>47.838399999999993</v>
      </c>
      <c r="R145" s="1">
        <v>0</v>
      </c>
      <c r="S145" s="1">
        <v>0</v>
      </c>
      <c r="T145" s="1">
        <v>0</v>
      </c>
      <c r="U145" s="2" t="s">
        <v>0</v>
      </c>
      <c r="V145" s="1">
        <v>0</v>
      </c>
      <c r="W145" s="1">
        <v>41.24</v>
      </c>
      <c r="X145" s="2" t="s">
        <v>8</v>
      </c>
      <c r="Y145" s="1">
        <v>6.5983999999999998</v>
      </c>
      <c r="Z145" s="1">
        <v>0</v>
      </c>
      <c r="AA145" s="2" t="s">
        <v>0</v>
      </c>
      <c r="AB145" s="1">
        <v>0</v>
      </c>
      <c r="AC145" s="1">
        <v>0</v>
      </c>
      <c r="AD145" s="2" t="s">
        <v>0</v>
      </c>
      <c r="AE145" s="1">
        <v>0</v>
      </c>
      <c r="AF145" s="2">
        <v>0</v>
      </c>
      <c r="AG145" s="2" t="s">
        <v>0</v>
      </c>
      <c r="AH145" s="1">
        <v>0</v>
      </c>
      <c r="AI145" s="1">
        <v>0</v>
      </c>
      <c r="AJ145" s="2" t="s">
        <v>0</v>
      </c>
      <c r="AK145" s="1">
        <v>0</v>
      </c>
      <c r="AL145" s="1">
        <v>0</v>
      </c>
      <c r="AM145" s="125" t="s">
        <v>1</v>
      </c>
      <c r="AN145" s="2" t="s">
        <v>1</v>
      </c>
      <c r="AO145" s="125" t="s">
        <v>1</v>
      </c>
      <c r="AP145" s="2" t="s">
        <v>1</v>
      </c>
      <c r="AQ145" s="5"/>
      <c r="AR145" s="5"/>
    </row>
    <row r="146" spans="1:44" x14ac:dyDescent="0.25">
      <c r="A146" s="2" t="s">
        <v>114</v>
      </c>
      <c r="B146" s="125">
        <v>44594</v>
      </c>
      <c r="C146" s="2" t="s">
        <v>6</v>
      </c>
      <c r="D146" s="2" t="s">
        <v>9</v>
      </c>
      <c r="E146" s="2" t="s">
        <v>3031</v>
      </c>
      <c r="F146" s="2" t="s">
        <v>3032</v>
      </c>
      <c r="G146" s="2" t="s">
        <v>3</v>
      </c>
      <c r="H146" s="2" t="s">
        <v>3034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105.19239999999999</v>
      </c>
      <c r="R146" s="1">
        <v>0</v>
      </c>
      <c r="S146" s="1">
        <v>17.450000000000003</v>
      </c>
      <c r="T146" s="1">
        <v>0</v>
      </c>
      <c r="U146" s="2" t="s">
        <v>0</v>
      </c>
      <c r="V146" s="1">
        <v>0</v>
      </c>
      <c r="W146" s="1">
        <v>75.64</v>
      </c>
      <c r="X146" s="2" t="s">
        <v>8</v>
      </c>
      <c r="Y146" s="1">
        <v>12.102399999999999</v>
      </c>
      <c r="Z146" s="1">
        <v>0</v>
      </c>
      <c r="AA146" s="2" t="s">
        <v>0</v>
      </c>
      <c r="AB146" s="1">
        <v>0</v>
      </c>
      <c r="AC146" s="1">
        <v>0</v>
      </c>
      <c r="AD146" s="2" t="s">
        <v>0</v>
      </c>
      <c r="AE146" s="1">
        <v>0</v>
      </c>
      <c r="AF146" s="2">
        <v>0</v>
      </c>
      <c r="AG146" s="2" t="s">
        <v>0</v>
      </c>
      <c r="AH146" s="1">
        <v>0</v>
      </c>
      <c r="AI146" s="1">
        <v>0</v>
      </c>
      <c r="AJ146" s="2" t="s">
        <v>0</v>
      </c>
      <c r="AK146" s="1">
        <v>0</v>
      </c>
      <c r="AL146" s="1">
        <v>0</v>
      </c>
      <c r="AM146" s="125" t="s">
        <v>1</v>
      </c>
      <c r="AN146" s="2" t="s">
        <v>1</v>
      </c>
      <c r="AO146" s="125" t="s">
        <v>1</v>
      </c>
      <c r="AP146" s="2" t="s">
        <v>1</v>
      </c>
      <c r="AQ146" s="5"/>
      <c r="AR146" s="5"/>
    </row>
    <row r="147" spans="1:44" x14ac:dyDescent="0.25">
      <c r="A147" s="2" t="s">
        <v>113</v>
      </c>
      <c r="B147" s="125">
        <v>44594</v>
      </c>
      <c r="C147" s="2" t="s">
        <v>6</v>
      </c>
      <c r="D147" s="2" t="s">
        <v>9</v>
      </c>
      <c r="E147" s="2" t="s">
        <v>3031</v>
      </c>
      <c r="F147" s="2" t="s">
        <v>3032</v>
      </c>
      <c r="G147" s="2" t="s">
        <v>3</v>
      </c>
      <c r="H147" s="2" t="s">
        <v>3035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2</v>
      </c>
      <c r="P147" s="2" t="s">
        <v>1</v>
      </c>
      <c r="Q147" s="1">
        <v>196.03656000000001</v>
      </c>
      <c r="R147" s="1">
        <v>0</v>
      </c>
      <c r="S147" s="1">
        <v>68.391899999999993</v>
      </c>
      <c r="T147" s="1">
        <v>0</v>
      </c>
      <c r="U147" s="2" t="s">
        <v>0</v>
      </c>
      <c r="V147" s="1">
        <v>0</v>
      </c>
      <c r="W147" s="1">
        <v>110.0385</v>
      </c>
      <c r="X147" s="2" t="s">
        <v>8</v>
      </c>
      <c r="Y147" s="1">
        <v>17.606159999999999</v>
      </c>
      <c r="Z147" s="1">
        <v>0</v>
      </c>
      <c r="AA147" s="2" t="s">
        <v>0</v>
      </c>
      <c r="AB147" s="1">
        <v>0</v>
      </c>
      <c r="AC147" s="1">
        <v>0</v>
      </c>
      <c r="AD147" s="2" t="s">
        <v>0</v>
      </c>
      <c r="AE147" s="1">
        <v>0</v>
      </c>
      <c r="AF147" s="2">
        <v>0</v>
      </c>
      <c r="AG147" s="2" t="s">
        <v>0</v>
      </c>
      <c r="AH147" s="1">
        <v>0</v>
      </c>
      <c r="AI147" s="1">
        <v>0</v>
      </c>
      <c r="AJ147" s="2" t="s">
        <v>0</v>
      </c>
      <c r="AK147" s="1">
        <v>0</v>
      </c>
      <c r="AL147" s="1">
        <v>0</v>
      </c>
      <c r="AM147" s="125" t="s">
        <v>1</v>
      </c>
      <c r="AN147" s="2" t="s">
        <v>1</v>
      </c>
      <c r="AO147" s="125" t="s">
        <v>1</v>
      </c>
      <c r="AP147" s="2" t="s">
        <v>1</v>
      </c>
      <c r="AQ147" s="5"/>
      <c r="AR147" s="5"/>
    </row>
    <row r="148" spans="1:44" x14ac:dyDescent="0.25">
      <c r="A148" s="2" t="s">
        <v>112</v>
      </c>
      <c r="B148" s="125">
        <v>44594</v>
      </c>
      <c r="C148" s="2" t="s">
        <v>6</v>
      </c>
      <c r="D148" s="2" t="s">
        <v>9</v>
      </c>
      <c r="E148" s="2" t="s">
        <v>3031</v>
      </c>
      <c r="F148" s="2" t="s">
        <v>3032</v>
      </c>
      <c r="G148" s="2" t="s">
        <v>3</v>
      </c>
      <c r="H148" s="2" t="s">
        <v>3036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532.32651799999985</v>
      </c>
      <c r="R148" s="1">
        <v>0</v>
      </c>
      <c r="S148" s="1">
        <v>164.03980000000007</v>
      </c>
      <c r="T148" s="1">
        <v>0</v>
      </c>
      <c r="U148" s="2" t="s">
        <v>0</v>
      </c>
      <c r="V148" s="1">
        <v>0</v>
      </c>
      <c r="W148" s="1">
        <v>317.48855000000003</v>
      </c>
      <c r="X148" s="2" t="s">
        <v>8</v>
      </c>
      <c r="Y148" s="1">
        <v>50.798168000000004</v>
      </c>
      <c r="Z148" s="1">
        <v>0</v>
      </c>
      <c r="AA148" s="2" t="s">
        <v>0</v>
      </c>
      <c r="AB148" s="1">
        <v>0</v>
      </c>
      <c r="AC148" s="1">
        <v>0</v>
      </c>
      <c r="AD148" s="2" t="s">
        <v>0</v>
      </c>
      <c r="AE148" s="1">
        <v>0</v>
      </c>
      <c r="AF148" s="2">
        <v>0</v>
      </c>
      <c r="AG148" s="2" t="s">
        <v>0</v>
      </c>
      <c r="AH148" s="1">
        <v>0</v>
      </c>
      <c r="AI148" s="1">
        <v>0</v>
      </c>
      <c r="AJ148" s="2" t="s">
        <v>0</v>
      </c>
      <c r="AK148" s="1">
        <v>0</v>
      </c>
      <c r="AL148" s="1">
        <v>0</v>
      </c>
      <c r="AM148" s="125" t="s">
        <v>1</v>
      </c>
      <c r="AN148" s="2" t="s">
        <v>1</v>
      </c>
      <c r="AO148" s="125" t="s">
        <v>1</v>
      </c>
      <c r="AP148" s="2" t="s">
        <v>1</v>
      </c>
      <c r="AQ148" s="5"/>
      <c r="AR148" s="5"/>
    </row>
    <row r="149" spans="1:44" x14ac:dyDescent="0.25">
      <c r="A149" s="2" t="s">
        <v>111</v>
      </c>
      <c r="B149" s="125">
        <v>44594</v>
      </c>
      <c r="C149" s="2" t="s">
        <v>6</v>
      </c>
      <c r="D149" s="2" t="s">
        <v>1092</v>
      </c>
      <c r="E149" s="2" t="s">
        <v>726</v>
      </c>
      <c r="F149" s="2" t="s">
        <v>3037</v>
      </c>
      <c r="G149" s="2" t="s">
        <v>3</v>
      </c>
      <c r="H149" s="2" t="s">
        <v>3038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1467.2361800000001</v>
      </c>
      <c r="R149" s="1">
        <v>0</v>
      </c>
      <c r="S149" s="1">
        <v>1227.8089</v>
      </c>
      <c r="T149" s="1">
        <v>0</v>
      </c>
      <c r="U149" s="2" t="s">
        <v>0</v>
      </c>
      <c r="V149" s="1">
        <v>0</v>
      </c>
      <c r="W149" s="1">
        <v>206.40279999999998</v>
      </c>
      <c r="X149" s="2" t="s">
        <v>8</v>
      </c>
      <c r="Y149" s="1">
        <v>33.024479999999997</v>
      </c>
      <c r="Z149" s="1">
        <v>0</v>
      </c>
      <c r="AA149" s="2" t="s">
        <v>0</v>
      </c>
      <c r="AB149" s="1">
        <v>0</v>
      </c>
      <c r="AC149" s="1">
        <v>0</v>
      </c>
      <c r="AD149" s="2" t="s">
        <v>0</v>
      </c>
      <c r="AE149" s="1">
        <v>0</v>
      </c>
      <c r="AF149" s="2">
        <v>0</v>
      </c>
      <c r="AG149" s="2" t="s">
        <v>0</v>
      </c>
      <c r="AH149" s="1">
        <v>0</v>
      </c>
      <c r="AI149" s="1">
        <v>0</v>
      </c>
      <c r="AJ149" s="2" t="s">
        <v>0</v>
      </c>
      <c r="AK149" s="1">
        <v>0</v>
      </c>
      <c r="AL149" s="1">
        <v>0</v>
      </c>
      <c r="AM149" s="125" t="s">
        <v>1</v>
      </c>
      <c r="AN149" s="2" t="s">
        <v>1</v>
      </c>
      <c r="AO149" s="125" t="s">
        <v>1</v>
      </c>
      <c r="AP149" s="2" t="s">
        <v>1</v>
      </c>
      <c r="AQ149" s="5"/>
      <c r="AR149" s="5"/>
    </row>
    <row r="150" spans="1:44" x14ac:dyDescent="0.25">
      <c r="A150" s="2" t="s">
        <v>110</v>
      </c>
      <c r="B150" s="125">
        <v>44595</v>
      </c>
      <c r="C150" s="2" t="s">
        <v>26</v>
      </c>
      <c r="D150" s="2" t="s">
        <v>48</v>
      </c>
      <c r="E150" s="2" t="s">
        <v>219</v>
      </c>
      <c r="F150" s="2" t="s">
        <v>1823</v>
      </c>
      <c r="G150" s="2" t="s">
        <v>3</v>
      </c>
      <c r="H150" s="2" t="s">
        <v>3039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2</v>
      </c>
      <c r="P150" s="2" t="s">
        <v>1</v>
      </c>
      <c r="Q150" s="1">
        <v>879.15261999999984</v>
      </c>
      <c r="R150" s="1">
        <v>0</v>
      </c>
      <c r="S150" s="1">
        <v>712.42639999999983</v>
      </c>
      <c r="T150" s="1">
        <v>0</v>
      </c>
      <c r="U150" s="2" t="s">
        <v>0</v>
      </c>
      <c r="V150" s="1">
        <v>0</v>
      </c>
      <c r="W150" s="1">
        <v>143.72949999999997</v>
      </c>
      <c r="X150" s="2" t="s">
        <v>8</v>
      </c>
      <c r="Y150" s="1">
        <v>22.996720000000003</v>
      </c>
      <c r="Z150" s="1">
        <v>0</v>
      </c>
      <c r="AA150" s="2" t="s">
        <v>0</v>
      </c>
      <c r="AB150" s="1">
        <v>0</v>
      </c>
      <c r="AC150" s="1">
        <v>0</v>
      </c>
      <c r="AD150" s="2" t="s">
        <v>0</v>
      </c>
      <c r="AE150" s="1">
        <v>0</v>
      </c>
      <c r="AF150" s="2">
        <v>0</v>
      </c>
      <c r="AG150" s="2" t="s">
        <v>0</v>
      </c>
      <c r="AH150" s="1">
        <v>0</v>
      </c>
      <c r="AI150" s="1">
        <v>0</v>
      </c>
      <c r="AJ150" s="2" t="s">
        <v>0</v>
      </c>
      <c r="AK150" s="1">
        <v>0</v>
      </c>
      <c r="AL150" s="1">
        <v>0</v>
      </c>
      <c r="AM150" s="125" t="s">
        <v>1</v>
      </c>
      <c r="AN150" s="2" t="s">
        <v>1</v>
      </c>
      <c r="AO150" s="125" t="s">
        <v>1</v>
      </c>
      <c r="AP150" s="2" t="s">
        <v>1</v>
      </c>
      <c r="AQ150" s="5"/>
      <c r="AR150" s="5"/>
    </row>
    <row r="151" spans="1:44" x14ac:dyDescent="0.25">
      <c r="A151" s="2" t="s">
        <v>109</v>
      </c>
      <c r="B151" s="125">
        <v>44595</v>
      </c>
      <c r="C151" s="2" t="s">
        <v>26</v>
      </c>
      <c r="D151" s="2" t="s">
        <v>48</v>
      </c>
      <c r="E151" s="2" t="s">
        <v>219</v>
      </c>
      <c r="F151" s="2" t="s">
        <v>3040</v>
      </c>
      <c r="G151" s="2" t="s">
        <v>3</v>
      </c>
      <c r="H151" s="2" t="s">
        <v>3041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891</v>
      </c>
      <c r="P151" s="2" t="s">
        <v>892</v>
      </c>
      <c r="Q151" s="1">
        <v>120.64082399999999</v>
      </c>
      <c r="R151" s="1">
        <v>0</v>
      </c>
      <c r="S151" s="1">
        <v>81.680599999999998</v>
      </c>
      <c r="T151" s="1">
        <v>33.586399999999998</v>
      </c>
      <c r="U151" s="2" t="s">
        <v>8</v>
      </c>
      <c r="V151" s="1">
        <v>5.3738239999999999</v>
      </c>
      <c r="W151" s="1">
        <v>0</v>
      </c>
      <c r="X151" s="2" t="s">
        <v>0</v>
      </c>
      <c r="Y151" s="1">
        <v>0</v>
      </c>
      <c r="Z151" s="1">
        <v>0</v>
      </c>
      <c r="AA151" s="2" t="s">
        <v>0</v>
      </c>
      <c r="AB151" s="1">
        <v>0</v>
      </c>
      <c r="AC151" s="1">
        <v>0</v>
      </c>
      <c r="AD151" s="2" t="s">
        <v>0</v>
      </c>
      <c r="AE151" s="1">
        <v>0</v>
      </c>
      <c r="AF151" s="2">
        <v>0</v>
      </c>
      <c r="AG151" s="2" t="s">
        <v>0</v>
      </c>
      <c r="AH151" s="1">
        <v>0</v>
      </c>
      <c r="AI151" s="1">
        <v>0</v>
      </c>
      <c r="AJ151" s="2" t="s">
        <v>0</v>
      </c>
      <c r="AK151" s="1">
        <v>0</v>
      </c>
      <c r="AL151" s="1">
        <v>0</v>
      </c>
      <c r="AM151" s="125" t="s">
        <v>1</v>
      </c>
      <c r="AN151" s="2" t="s">
        <v>1</v>
      </c>
      <c r="AO151" s="125" t="s">
        <v>1</v>
      </c>
      <c r="AP151" s="2" t="s">
        <v>1</v>
      </c>
      <c r="AQ151" s="5"/>
      <c r="AR151" s="5"/>
    </row>
    <row r="152" spans="1:44" x14ac:dyDescent="0.25">
      <c r="A152" s="2" t="s">
        <v>108</v>
      </c>
      <c r="B152" s="125">
        <v>44595</v>
      </c>
      <c r="C152" s="2" t="s">
        <v>26</v>
      </c>
      <c r="D152" s="2" t="s">
        <v>48</v>
      </c>
      <c r="E152" s="2" t="s">
        <v>219</v>
      </c>
      <c r="F152" s="2" t="s">
        <v>1823</v>
      </c>
      <c r="G152" s="2" t="s">
        <v>3</v>
      </c>
      <c r="H152" s="2" t="s">
        <v>3042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2359.6122500000001</v>
      </c>
      <c r="R152" s="1">
        <v>0</v>
      </c>
      <c r="S152" s="1">
        <v>1600.4634000000005</v>
      </c>
      <c r="T152" s="1">
        <v>0</v>
      </c>
      <c r="U152" s="2" t="s">
        <v>0</v>
      </c>
      <c r="V152" s="1">
        <v>0</v>
      </c>
      <c r="W152" s="1">
        <v>654.43865000000005</v>
      </c>
      <c r="X152" s="2" t="s">
        <v>8</v>
      </c>
      <c r="Y152" s="1">
        <v>104.71020000000001</v>
      </c>
      <c r="Z152" s="1">
        <v>0</v>
      </c>
      <c r="AA152" s="2" t="s">
        <v>0</v>
      </c>
      <c r="AB152" s="1">
        <v>0</v>
      </c>
      <c r="AC152" s="1">
        <v>0</v>
      </c>
      <c r="AD152" s="2" t="s">
        <v>0</v>
      </c>
      <c r="AE152" s="1">
        <v>0</v>
      </c>
      <c r="AF152" s="2">
        <v>0</v>
      </c>
      <c r="AG152" s="2" t="s">
        <v>0</v>
      </c>
      <c r="AH152" s="1">
        <v>0</v>
      </c>
      <c r="AI152" s="1">
        <v>0</v>
      </c>
      <c r="AJ152" s="2" t="s">
        <v>0</v>
      </c>
      <c r="AK152" s="1">
        <v>0</v>
      </c>
      <c r="AL152" s="1">
        <v>0</v>
      </c>
      <c r="AM152" s="125" t="s">
        <v>1</v>
      </c>
      <c r="AN152" s="2" t="s">
        <v>1</v>
      </c>
      <c r="AO152" s="125" t="s">
        <v>1</v>
      </c>
      <c r="AP152" s="2" t="s">
        <v>1</v>
      </c>
      <c r="AQ152" s="5"/>
      <c r="AR152" s="5"/>
    </row>
    <row r="153" spans="1:44" x14ac:dyDescent="0.25">
      <c r="A153" s="2" t="s">
        <v>107</v>
      </c>
      <c r="B153" s="125">
        <v>44595</v>
      </c>
      <c r="C153" s="2" t="s">
        <v>1081</v>
      </c>
      <c r="D153" s="2" t="s">
        <v>48</v>
      </c>
      <c r="E153" s="2" t="s">
        <v>1082</v>
      </c>
      <c r="F153" s="2" t="s">
        <v>3043</v>
      </c>
      <c r="G153" s="2" t="s">
        <v>3</v>
      </c>
      <c r="H153" s="2" t="s">
        <v>3044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3045</v>
      </c>
      <c r="P153" s="2" t="s">
        <v>3046</v>
      </c>
      <c r="Q153" s="1">
        <v>8.0396000000000001</v>
      </c>
      <c r="R153" s="1">
        <v>0</v>
      </c>
      <c r="S153" s="1">
        <v>6.52</v>
      </c>
      <c r="T153" s="1">
        <v>0</v>
      </c>
      <c r="U153" s="2" t="s">
        <v>0</v>
      </c>
      <c r="V153" s="1">
        <v>0</v>
      </c>
      <c r="W153" s="1">
        <v>1.31</v>
      </c>
      <c r="X153" s="2" t="s">
        <v>8</v>
      </c>
      <c r="Y153" s="1">
        <v>0.20960000000000001</v>
      </c>
      <c r="Z153" s="1">
        <v>0</v>
      </c>
      <c r="AA153" s="2" t="s">
        <v>0</v>
      </c>
      <c r="AB153" s="1">
        <v>0</v>
      </c>
      <c r="AC153" s="1">
        <v>0</v>
      </c>
      <c r="AD153" s="2" t="s">
        <v>0</v>
      </c>
      <c r="AE153" s="1">
        <v>0</v>
      </c>
      <c r="AF153" s="2">
        <v>0</v>
      </c>
      <c r="AG153" s="2" t="s">
        <v>0</v>
      </c>
      <c r="AH153" s="1">
        <v>0</v>
      </c>
      <c r="AI153" s="1">
        <v>0</v>
      </c>
      <c r="AJ153" s="2" t="s">
        <v>0</v>
      </c>
      <c r="AK153" s="1">
        <v>0</v>
      </c>
      <c r="AL153" s="1">
        <v>0</v>
      </c>
      <c r="AM153" s="125" t="s">
        <v>1</v>
      </c>
      <c r="AN153" s="2" t="s">
        <v>1</v>
      </c>
      <c r="AO153" s="125" t="s">
        <v>1</v>
      </c>
      <c r="AP153" s="2" t="s">
        <v>1</v>
      </c>
      <c r="AQ153" s="5"/>
      <c r="AR153" s="5"/>
    </row>
    <row r="154" spans="1:44" x14ac:dyDescent="0.25">
      <c r="A154" s="2" t="s">
        <v>106</v>
      </c>
      <c r="B154" s="125">
        <v>44595</v>
      </c>
      <c r="C154" s="2" t="s">
        <v>1081</v>
      </c>
      <c r="D154" s="2" t="s">
        <v>48</v>
      </c>
      <c r="E154" s="2" t="s">
        <v>1082</v>
      </c>
      <c r="F154" s="2" t="s">
        <v>3043</v>
      </c>
      <c r="G154" s="2" t="s">
        <v>3</v>
      </c>
      <c r="H154" s="2" t="s">
        <v>3047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3048</v>
      </c>
      <c r="P154" s="2" t="s">
        <v>3049</v>
      </c>
      <c r="Q154" s="1">
        <v>89.332650000000001</v>
      </c>
      <c r="R154" s="1">
        <v>0</v>
      </c>
      <c r="S154" s="1">
        <v>87.766650000000013</v>
      </c>
      <c r="T154" s="1">
        <v>0</v>
      </c>
      <c r="U154" s="2" t="s">
        <v>0</v>
      </c>
      <c r="V154" s="1">
        <v>0</v>
      </c>
      <c r="W154" s="1">
        <v>1.35</v>
      </c>
      <c r="X154" s="2" t="s">
        <v>8</v>
      </c>
      <c r="Y154" s="1">
        <v>0.216</v>
      </c>
      <c r="Z154" s="1">
        <v>0</v>
      </c>
      <c r="AA154" s="2" t="s">
        <v>0</v>
      </c>
      <c r="AB154" s="1">
        <v>0</v>
      </c>
      <c r="AC154" s="1">
        <v>0</v>
      </c>
      <c r="AD154" s="2" t="s">
        <v>0</v>
      </c>
      <c r="AE154" s="1">
        <v>0</v>
      </c>
      <c r="AF154" s="2">
        <v>0</v>
      </c>
      <c r="AG154" s="2" t="s">
        <v>0</v>
      </c>
      <c r="AH154" s="1">
        <v>0</v>
      </c>
      <c r="AI154" s="1">
        <v>0</v>
      </c>
      <c r="AJ154" s="2" t="s">
        <v>0</v>
      </c>
      <c r="AK154" s="1">
        <v>0</v>
      </c>
      <c r="AL154" s="1">
        <v>0</v>
      </c>
      <c r="AM154" s="125" t="s">
        <v>1</v>
      </c>
      <c r="AN154" s="2" t="s">
        <v>1</v>
      </c>
      <c r="AO154" s="125" t="s">
        <v>1</v>
      </c>
      <c r="AP154" s="2" t="s">
        <v>1</v>
      </c>
      <c r="AQ154" s="5"/>
      <c r="AR154" s="5"/>
    </row>
    <row r="155" spans="1:44" x14ac:dyDescent="0.25">
      <c r="A155" s="2" t="s">
        <v>105</v>
      </c>
      <c r="B155" s="125">
        <v>44595</v>
      </c>
      <c r="C155" s="2" t="s">
        <v>1081</v>
      </c>
      <c r="D155" s="2" t="s">
        <v>48</v>
      </c>
      <c r="E155" s="2" t="s">
        <v>1082</v>
      </c>
      <c r="F155" s="2" t="s">
        <v>3043</v>
      </c>
      <c r="G155" s="2" t="s">
        <v>3</v>
      </c>
      <c r="H155" s="2" t="s">
        <v>3050</v>
      </c>
      <c r="I155" s="1" t="s">
        <v>1</v>
      </c>
      <c r="J155" s="1" t="s">
        <v>1</v>
      </c>
      <c r="K155" s="1" t="s">
        <v>1</v>
      </c>
      <c r="L155" s="1" t="s">
        <v>1</v>
      </c>
      <c r="M155" s="1">
        <v>0</v>
      </c>
      <c r="N155" s="2" t="s">
        <v>1</v>
      </c>
      <c r="O155" s="2" t="s">
        <v>2</v>
      </c>
      <c r="P155" s="2" t="s">
        <v>1</v>
      </c>
      <c r="Q155" s="1">
        <v>492.47994799999998</v>
      </c>
      <c r="R155" s="1">
        <v>0</v>
      </c>
      <c r="S155" s="1">
        <v>408.35640000000001</v>
      </c>
      <c r="T155" s="1">
        <v>0</v>
      </c>
      <c r="U155" s="2" t="s">
        <v>0</v>
      </c>
      <c r="V155" s="1">
        <v>0</v>
      </c>
      <c r="W155" s="1">
        <v>72.520299999999992</v>
      </c>
      <c r="X155" s="2" t="s">
        <v>8</v>
      </c>
      <c r="Y155" s="1">
        <v>11.603248000000001</v>
      </c>
      <c r="Z155" s="1">
        <v>0</v>
      </c>
      <c r="AA155" s="2" t="s">
        <v>0</v>
      </c>
      <c r="AB155" s="1">
        <v>0</v>
      </c>
      <c r="AC155" s="1">
        <v>0</v>
      </c>
      <c r="AD155" s="2" t="s">
        <v>0</v>
      </c>
      <c r="AE155" s="1">
        <v>0</v>
      </c>
      <c r="AF155" s="2">
        <v>0</v>
      </c>
      <c r="AG155" s="2" t="s">
        <v>0</v>
      </c>
      <c r="AH155" s="1">
        <v>0</v>
      </c>
      <c r="AI155" s="1">
        <v>0</v>
      </c>
      <c r="AJ155" s="2" t="s">
        <v>0</v>
      </c>
      <c r="AK155" s="1">
        <v>0</v>
      </c>
      <c r="AL155" s="1">
        <v>0</v>
      </c>
      <c r="AM155" s="125" t="s">
        <v>1</v>
      </c>
      <c r="AN155" s="2" t="s">
        <v>1</v>
      </c>
      <c r="AO155" s="125" t="s">
        <v>1</v>
      </c>
      <c r="AP155" s="2" t="s">
        <v>1</v>
      </c>
      <c r="AQ155" s="5"/>
      <c r="AR155" s="5"/>
    </row>
    <row r="156" spans="1:44" x14ac:dyDescent="0.25">
      <c r="A156" s="2" t="s">
        <v>104</v>
      </c>
      <c r="B156" s="125">
        <v>44595</v>
      </c>
      <c r="C156" s="2" t="s">
        <v>1081</v>
      </c>
      <c r="D156" s="2" t="s">
        <v>48</v>
      </c>
      <c r="E156" s="2" t="s">
        <v>1082</v>
      </c>
      <c r="F156" s="2" t="s">
        <v>3043</v>
      </c>
      <c r="G156" s="2" t="s">
        <v>3</v>
      </c>
      <c r="H156" s="2" t="s">
        <v>3051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222.77510000000004</v>
      </c>
      <c r="R156" s="1">
        <v>0</v>
      </c>
      <c r="S156" s="1">
        <v>154.06830000000002</v>
      </c>
      <c r="T156" s="1">
        <v>0</v>
      </c>
      <c r="U156" s="2" t="s">
        <v>0</v>
      </c>
      <c r="V156" s="1">
        <v>0</v>
      </c>
      <c r="W156" s="1">
        <v>59.230000000000004</v>
      </c>
      <c r="X156" s="2" t="s">
        <v>0</v>
      </c>
      <c r="Y156" s="1">
        <v>9.4768000000000008</v>
      </c>
      <c r="Z156" s="1">
        <v>0</v>
      </c>
      <c r="AA156" s="2" t="s">
        <v>0</v>
      </c>
      <c r="AB156" s="1">
        <v>0</v>
      </c>
      <c r="AC156" s="1">
        <v>0</v>
      </c>
      <c r="AD156" s="2" t="s">
        <v>0</v>
      </c>
      <c r="AE156" s="1">
        <v>0</v>
      </c>
      <c r="AF156" s="2">
        <v>0</v>
      </c>
      <c r="AG156" s="2" t="s">
        <v>0</v>
      </c>
      <c r="AH156" s="1">
        <v>0</v>
      </c>
      <c r="AI156" s="1">
        <v>0</v>
      </c>
      <c r="AJ156" s="2" t="s">
        <v>0</v>
      </c>
      <c r="AK156" s="1">
        <v>0</v>
      </c>
      <c r="AL156" s="1">
        <v>0</v>
      </c>
      <c r="AM156" s="125" t="s">
        <v>1</v>
      </c>
      <c r="AN156" s="2" t="s">
        <v>1</v>
      </c>
      <c r="AO156" s="125" t="s">
        <v>1</v>
      </c>
      <c r="AP156" s="2" t="s">
        <v>1</v>
      </c>
      <c r="AQ156" s="5"/>
      <c r="AR156" s="5"/>
    </row>
    <row r="157" spans="1:44" x14ac:dyDescent="0.25">
      <c r="A157" s="2" t="s">
        <v>103</v>
      </c>
      <c r="B157" s="125">
        <v>44595</v>
      </c>
      <c r="C157" s="2" t="s">
        <v>1081</v>
      </c>
      <c r="D157" s="2" t="s">
        <v>48</v>
      </c>
      <c r="E157" s="2" t="s">
        <v>1082</v>
      </c>
      <c r="F157" s="2" t="s">
        <v>1144</v>
      </c>
      <c r="G157" s="2" t="s">
        <v>3</v>
      </c>
      <c r="H157" s="2" t="s">
        <v>3052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3053</v>
      </c>
      <c r="P157" s="2" t="s">
        <v>3054</v>
      </c>
      <c r="Q157" s="1">
        <v>150.73589999999999</v>
      </c>
      <c r="R157" s="1">
        <v>0</v>
      </c>
      <c r="S157" s="1">
        <v>142.84789999999998</v>
      </c>
      <c r="T157" s="1">
        <v>0</v>
      </c>
      <c r="U157" s="2" t="s">
        <v>0</v>
      </c>
      <c r="V157" s="1">
        <v>0</v>
      </c>
      <c r="W157" s="1">
        <v>6.8</v>
      </c>
      <c r="X157" s="2" t="s">
        <v>8</v>
      </c>
      <c r="Y157" s="1">
        <v>1.0880000000000001</v>
      </c>
      <c r="Z157" s="1">
        <v>0</v>
      </c>
      <c r="AA157" s="2" t="s">
        <v>0</v>
      </c>
      <c r="AB157" s="1">
        <v>0</v>
      </c>
      <c r="AC157" s="1">
        <v>0</v>
      </c>
      <c r="AD157" s="2" t="s">
        <v>0</v>
      </c>
      <c r="AE157" s="1">
        <v>0</v>
      </c>
      <c r="AF157" s="2">
        <v>0</v>
      </c>
      <c r="AG157" s="2" t="s">
        <v>0</v>
      </c>
      <c r="AH157" s="1">
        <v>0</v>
      </c>
      <c r="AI157" s="1">
        <v>0</v>
      </c>
      <c r="AJ157" s="2" t="s">
        <v>0</v>
      </c>
      <c r="AK157" s="1">
        <v>0</v>
      </c>
      <c r="AL157" s="1">
        <v>0</v>
      </c>
      <c r="AM157" s="125" t="s">
        <v>1</v>
      </c>
      <c r="AN157" s="2" t="s">
        <v>1</v>
      </c>
      <c r="AO157" s="125" t="s">
        <v>1</v>
      </c>
      <c r="AP157" s="2" t="s">
        <v>1</v>
      </c>
      <c r="AQ157" s="5"/>
      <c r="AR157" s="5"/>
    </row>
    <row r="158" spans="1:44" x14ac:dyDescent="0.25">
      <c r="A158" s="2" t="s">
        <v>102</v>
      </c>
      <c r="B158" s="125">
        <v>44595</v>
      </c>
      <c r="C158" s="2" t="s">
        <v>1081</v>
      </c>
      <c r="D158" s="2" t="s">
        <v>48</v>
      </c>
      <c r="E158" s="2" t="s">
        <v>1082</v>
      </c>
      <c r="F158" s="2" t="s">
        <v>1144</v>
      </c>
      <c r="G158" s="2" t="s">
        <v>3</v>
      </c>
      <c r="H158" s="2" t="s">
        <v>3055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1732</v>
      </c>
      <c r="P158" s="2" t="s">
        <v>1733</v>
      </c>
      <c r="Q158" s="1">
        <v>19.796399999999998</v>
      </c>
      <c r="R158" s="1">
        <v>0</v>
      </c>
      <c r="S158" s="1">
        <v>14.541599999999999</v>
      </c>
      <c r="T158" s="1">
        <v>4.53</v>
      </c>
      <c r="U158" s="2" t="s">
        <v>8</v>
      </c>
      <c r="V158" s="1">
        <v>0.7248</v>
      </c>
      <c r="W158" s="1">
        <v>0</v>
      </c>
      <c r="X158" s="2" t="s">
        <v>0</v>
      </c>
      <c r="Y158" s="1">
        <v>0</v>
      </c>
      <c r="Z158" s="1">
        <v>0</v>
      </c>
      <c r="AA158" s="2" t="s">
        <v>0</v>
      </c>
      <c r="AB158" s="1">
        <v>0</v>
      </c>
      <c r="AC158" s="1">
        <v>0</v>
      </c>
      <c r="AD158" s="2" t="s">
        <v>0</v>
      </c>
      <c r="AE158" s="1">
        <v>0</v>
      </c>
      <c r="AF158" s="2">
        <v>0</v>
      </c>
      <c r="AG158" s="2" t="s">
        <v>0</v>
      </c>
      <c r="AH158" s="1">
        <v>0</v>
      </c>
      <c r="AI158" s="1">
        <v>0</v>
      </c>
      <c r="AJ158" s="2" t="s">
        <v>0</v>
      </c>
      <c r="AK158" s="1">
        <v>0</v>
      </c>
      <c r="AL158" s="1">
        <v>0</v>
      </c>
      <c r="AM158" s="125" t="s">
        <v>1</v>
      </c>
      <c r="AN158" s="2" t="s">
        <v>1</v>
      </c>
      <c r="AO158" s="125" t="s">
        <v>1</v>
      </c>
      <c r="AP158" s="2" t="s">
        <v>1</v>
      </c>
      <c r="AQ158" s="5"/>
      <c r="AR158" s="5"/>
    </row>
    <row r="159" spans="1:44" x14ac:dyDescent="0.25">
      <c r="A159" s="2" t="s">
        <v>101</v>
      </c>
      <c r="B159" s="125">
        <v>44595</v>
      </c>
      <c r="C159" s="2" t="s">
        <v>1081</v>
      </c>
      <c r="D159" s="2" t="s">
        <v>48</v>
      </c>
      <c r="E159" s="2" t="s">
        <v>1082</v>
      </c>
      <c r="F159" s="2" t="s">
        <v>3043</v>
      </c>
      <c r="G159" s="2" t="s">
        <v>3</v>
      </c>
      <c r="H159" s="2" t="s">
        <v>3056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1158.80566</v>
      </c>
      <c r="R159" s="1">
        <v>0</v>
      </c>
      <c r="S159" s="1">
        <v>777.72710000000029</v>
      </c>
      <c r="T159" s="1">
        <v>0</v>
      </c>
      <c r="U159" s="2" t="s">
        <v>0</v>
      </c>
      <c r="V159" s="1">
        <v>0</v>
      </c>
      <c r="W159" s="1">
        <v>328.51600000000002</v>
      </c>
      <c r="X159" s="2" t="s">
        <v>0</v>
      </c>
      <c r="Y159" s="1">
        <v>52.562560000000005</v>
      </c>
      <c r="Z159" s="1">
        <v>0</v>
      </c>
      <c r="AA159" s="2" t="s">
        <v>0</v>
      </c>
      <c r="AB159" s="1">
        <v>0</v>
      </c>
      <c r="AC159" s="1">
        <v>0</v>
      </c>
      <c r="AD159" s="2" t="s">
        <v>0</v>
      </c>
      <c r="AE159" s="1">
        <v>0</v>
      </c>
      <c r="AF159" s="2">
        <v>0</v>
      </c>
      <c r="AG159" s="2" t="s">
        <v>0</v>
      </c>
      <c r="AH159" s="1">
        <v>0</v>
      </c>
      <c r="AI159" s="1">
        <v>0</v>
      </c>
      <c r="AJ159" s="2" t="s">
        <v>0</v>
      </c>
      <c r="AK159" s="1">
        <v>0</v>
      </c>
      <c r="AL159" s="1">
        <v>0</v>
      </c>
      <c r="AM159" s="125" t="s">
        <v>1</v>
      </c>
      <c r="AN159" s="2" t="s">
        <v>1</v>
      </c>
      <c r="AO159" s="125" t="s">
        <v>1</v>
      </c>
      <c r="AP159" s="2" t="s">
        <v>1</v>
      </c>
      <c r="AQ159" s="5"/>
      <c r="AR159" s="5"/>
    </row>
    <row r="160" spans="1:44" x14ac:dyDescent="0.25">
      <c r="A160" s="2" t="s">
        <v>100</v>
      </c>
      <c r="B160" s="125">
        <v>44595</v>
      </c>
      <c r="C160" s="2" t="s">
        <v>6</v>
      </c>
      <c r="D160" s="2" t="s">
        <v>48</v>
      </c>
      <c r="E160" s="2" t="s">
        <v>228</v>
      </c>
      <c r="F160" s="2" t="s">
        <v>3057</v>
      </c>
      <c r="G160" s="2" t="s">
        <v>3</v>
      </c>
      <c r="H160" s="2" t="s">
        <v>3058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2</v>
      </c>
      <c r="P160" s="2" t="s">
        <v>1</v>
      </c>
      <c r="Q160" s="1">
        <v>1831.633282</v>
      </c>
      <c r="R160" s="1">
        <v>0</v>
      </c>
      <c r="S160" s="1">
        <v>1441.1048999999998</v>
      </c>
      <c r="T160" s="1">
        <v>0</v>
      </c>
      <c r="U160" s="2" t="s">
        <v>0</v>
      </c>
      <c r="V160" s="1">
        <v>0</v>
      </c>
      <c r="W160" s="1">
        <v>336.66235</v>
      </c>
      <c r="X160" s="2" t="s">
        <v>0</v>
      </c>
      <c r="Y160" s="1">
        <v>53.866032000000004</v>
      </c>
      <c r="Z160" s="1">
        <v>0</v>
      </c>
      <c r="AA160" s="2" t="s">
        <v>0</v>
      </c>
      <c r="AB160" s="1">
        <v>0</v>
      </c>
      <c r="AC160" s="1">
        <v>0</v>
      </c>
      <c r="AD160" s="2" t="s">
        <v>0</v>
      </c>
      <c r="AE160" s="1">
        <v>0</v>
      </c>
      <c r="AF160" s="2">
        <v>0</v>
      </c>
      <c r="AG160" s="2" t="s">
        <v>0</v>
      </c>
      <c r="AH160" s="1">
        <v>0</v>
      </c>
      <c r="AI160" s="1">
        <v>0</v>
      </c>
      <c r="AJ160" s="2" t="s">
        <v>0</v>
      </c>
      <c r="AK160" s="1">
        <v>0</v>
      </c>
      <c r="AL160" s="1">
        <v>0</v>
      </c>
      <c r="AM160" s="125" t="s">
        <v>1</v>
      </c>
      <c r="AN160" s="2" t="s">
        <v>1</v>
      </c>
      <c r="AO160" s="125" t="s">
        <v>1</v>
      </c>
      <c r="AP160" s="2" t="s">
        <v>1</v>
      </c>
      <c r="AQ160" s="5"/>
      <c r="AR160" s="5"/>
    </row>
    <row r="161" spans="1:44" x14ac:dyDescent="0.25">
      <c r="A161" s="2" t="s">
        <v>99</v>
      </c>
      <c r="B161" s="125">
        <v>44595</v>
      </c>
      <c r="C161" s="2" t="s">
        <v>6</v>
      </c>
      <c r="D161" s="2" t="s">
        <v>48</v>
      </c>
      <c r="E161" s="2" t="s">
        <v>228</v>
      </c>
      <c r="F161" s="2" t="s">
        <v>3057</v>
      </c>
      <c r="G161" s="2" t="s">
        <v>3</v>
      </c>
      <c r="H161" s="2" t="s">
        <v>3059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1108</v>
      </c>
      <c r="P161" s="2" t="s">
        <v>1109</v>
      </c>
      <c r="Q161" s="1">
        <v>18.55</v>
      </c>
      <c r="R161" s="1">
        <v>0</v>
      </c>
      <c r="S161" s="1">
        <v>18.55</v>
      </c>
      <c r="T161" s="1">
        <v>0</v>
      </c>
      <c r="U161" s="2" t="s">
        <v>0</v>
      </c>
      <c r="V161" s="1">
        <v>0</v>
      </c>
      <c r="W161" s="1">
        <v>0</v>
      </c>
      <c r="X161" s="2" t="s">
        <v>0</v>
      </c>
      <c r="Y161" s="1">
        <v>0</v>
      </c>
      <c r="Z161" s="1">
        <v>0</v>
      </c>
      <c r="AA161" s="2" t="s">
        <v>0</v>
      </c>
      <c r="AB161" s="1">
        <v>0</v>
      </c>
      <c r="AC161" s="1">
        <v>0</v>
      </c>
      <c r="AD161" s="2" t="s">
        <v>0</v>
      </c>
      <c r="AE161" s="1">
        <v>0</v>
      </c>
      <c r="AF161" s="2">
        <v>0</v>
      </c>
      <c r="AG161" s="2" t="s">
        <v>0</v>
      </c>
      <c r="AH161" s="1">
        <v>0</v>
      </c>
      <c r="AI161" s="1">
        <v>0</v>
      </c>
      <c r="AJ161" s="2" t="s">
        <v>0</v>
      </c>
      <c r="AK161" s="1">
        <v>0</v>
      </c>
      <c r="AL161" s="1">
        <v>0</v>
      </c>
      <c r="AM161" s="125" t="s">
        <v>1</v>
      </c>
      <c r="AN161" s="2" t="s">
        <v>1</v>
      </c>
      <c r="AO161" s="125" t="s">
        <v>1</v>
      </c>
      <c r="AP161" s="2" t="s">
        <v>1</v>
      </c>
      <c r="AQ161" s="5"/>
      <c r="AR161" s="5"/>
    </row>
    <row r="162" spans="1:44" x14ac:dyDescent="0.25">
      <c r="A162" s="2" t="s">
        <v>98</v>
      </c>
      <c r="B162" s="125">
        <v>44595</v>
      </c>
      <c r="C162" s="2" t="s">
        <v>6</v>
      </c>
      <c r="D162" s="2" t="s">
        <v>48</v>
      </c>
      <c r="E162" s="2" t="s">
        <v>228</v>
      </c>
      <c r="F162" s="2" t="s">
        <v>3057</v>
      </c>
      <c r="G162" s="2" t="s">
        <v>3</v>
      </c>
      <c r="H162" s="2" t="s">
        <v>3060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1993.4353100000001</v>
      </c>
      <c r="R162" s="1">
        <v>0</v>
      </c>
      <c r="S162" s="1">
        <v>1505.2671500000004</v>
      </c>
      <c r="T162" s="1">
        <v>0</v>
      </c>
      <c r="U162" s="2" t="s">
        <v>0</v>
      </c>
      <c r="V162" s="1">
        <v>0</v>
      </c>
      <c r="W162" s="1">
        <v>420.83459999999997</v>
      </c>
      <c r="X162" s="2" t="s">
        <v>0</v>
      </c>
      <c r="Y162" s="1">
        <v>67.33356000000002</v>
      </c>
      <c r="Z162" s="1">
        <v>0</v>
      </c>
      <c r="AA162" s="2" t="s">
        <v>0</v>
      </c>
      <c r="AB162" s="1">
        <v>0</v>
      </c>
      <c r="AC162" s="1">
        <v>0</v>
      </c>
      <c r="AD162" s="2" t="s">
        <v>0</v>
      </c>
      <c r="AE162" s="1">
        <v>0</v>
      </c>
      <c r="AF162" s="2">
        <v>0</v>
      </c>
      <c r="AG162" s="2" t="s">
        <v>0</v>
      </c>
      <c r="AH162" s="1">
        <v>0</v>
      </c>
      <c r="AI162" s="1">
        <v>0</v>
      </c>
      <c r="AJ162" s="2" t="s">
        <v>0</v>
      </c>
      <c r="AK162" s="1">
        <v>0</v>
      </c>
      <c r="AL162" s="1">
        <v>0</v>
      </c>
      <c r="AM162" s="125" t="s">
        <v>1</v>
      </c>
      <c r="AN162" s="2" t="s">
        <v>1</v>
      </c>
      <c r="AO162" s="125" t="s">
        <v>1</v>
      </c>
      <c r="AP162" s="2" t="s">
        <v>1</v>
      </c>
      <c r="AQ162" s="5"/>
      <c r="AR162" s="5"/>
    </row>
    <row r="163" spans="1:44" x14ac:dyDescent="0.25">
      <c r="A163" s="2" t="s">
        <v>96</v>
      </c>
      <c r="B163" s="125">
        <v>44595</v>
      </c>
      <c r="C163" s="2" t="s">
        <v>6</v>
      </c>
      <c r="D163" s="2" t="s">
        <v>48</v>
      </c>
      <c r="E163" s="2" t="s">
        <v>213</v>
      </c>
      <c r="F163" s="2" t="s">
        <v>1153</v>
      </c>
      <c r="G163" s="2" t="s">
        <v>3</v>
      </c>
      <c r="H163" s="2" t="s">
        <v>2942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97</v>
      </c>
      <c r="P163" s="2" t="s">
        <v>1</v>
      </c>
      <c r="Q163" s="1">
        <v>0</v>
      </c>
      <c r="R163" s="1">
        <v>0</v>
      </c>
      <c r="S163" s="1">
        <v>0</v>
      </c>
      <c r="T163" s="1">
        <v>0</v>
      </c>
      <c r="U163" s="2" t="s">
        <v>0</v>
      </c>
      <c r="V163" s="1">
        <v>0</v>
      </c>
      <c r="W163" s="1">
        <v>0</v>
      </c>
      <c r="X163" s="2" t="s">
        <v>0</v>
      </c>
      <c r="Y163" s="1">
        <v>0</v>
      </c>
      <c r="Z163" s="1">
        <v>0</v>
      </c>
      <c r="AA163" s="2" t="s">
        <v>0</v>
      </c>
      <c r="AB163" s="1">
        <v>0</v>
      </c>
      <c r="AC163" s="1">
        <v>0</v>
      </c>
      <c r="AD163" s="2" t="s">
        <v>0</v>
      </c>
      <c r="AE163" s="1">
        <v>0</v>
      </c>
      <c r="AF163" s="2">
        <v>0</v>
      </c>
      <c r="AG163" s="2" t="s">
        <v>0</v>
      </c>
      <c r="AH163" s="1">
        <v>0</v>
      </c>
      <c r="AI163" s="1">
        <v>0</v>
      </c>
      <c r="AJ163" s="2" t="s">
        <v>0</v>
      </c>
      <c r="AK163" s="1">
        <v>0</v>
      </c>
      <c r="AL163" s="1">
        <v>0</v>
      </c>
      <c r="AM163" s="125" t="s">
        <v>1</v>
      </c>
      <c r="AN163" s="2" t="s">
        <v>1</v>
      </c>
      <c r="AO163" s="125" t="s">
        <v>1</v>
      </c>
      <c r="AP163" s="2">
        <v>0</v>
      </c>
      <c r="AQ163" s="5"/>
      <c r="AR163" s="5"/>
    </row>
    <row r="164" spans="1:44" x14ac:dyDescent="0.25">
      <c r="A164" s="2" t="s">
        <v>95</v>
      </c>
      <c r="B164" s="125">
        <v>44595</v>
      </c>
      <c r="C164" s="2" t="s">
        <v>6</v>
      </c>
      <c r="D164" s="2" t="s">
        <v>48</v>
      </c>
      <c r="E164" s="2" t="s">
        <v>2845</v>
      </c>
      <c r="F164" s="2" t="s">
        <v>3061</v>
      </c>
      <c r="G164" s="2" t="s">
        <v>3</v>
      </c>
      <c r="H164" s="2" t="s">
        <v>3062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f>SUM(S164:Z164)</f>
        <v>1882.7820000000002</v>
      </c>
      <c r="R164" s="1">
        <v>0</v>
      </c>
      <c r="S164" s="1">
        <v>1765.97</v>
      </c>
      <c r="T164" s="1">
        <v>0</v>
      </c>
      <c r="U164" s="2" t="s">
        <v>0</v>
      </c>
      <c r="V164" s="1">
        <v>0</v>
      </c>
      <c r="W164" s="1">
        <v>100.7</v>
      </c>
      <c r="X164" s="2" t="s">
        <v>0</v>
      </c>
      <c r="Y164" s="1">
        <f>+W164*0.16</f>
        <v>16.112000000000002</v>
      </c>
      <c r="Z164" s="1">
        <v>0</v>
      </c>
      <c r="AA164" s="2" t="s">
        <v>0</v>
      </c>
      <c r="AB164" s="1">
        <v>0</v>
      </c>
      <c r="AC164" s="1">
        <v>0</v>
      </c>
      <c r="AD164" s="2" t="s">
        <v>0</v>
      </c>
      <c r="AE164" s="1">
        <v>0</v>
      </c>
      <c r="AF164" s="2">
        <v>0</v>
      </c>
      <c r="AG164" s="2" t="s">
        <v>0</v>
      </c>
      <c r="AH164" s="1">
        <v>0</v>
      </c>
      <c r="AI164" s="1">
        <v>0</v>
      </c>
      <c r="AJ164" s="2" t="s">
        <v>0</v>
      </c>
      <c r="AK164" s="1">
        <v>0</v>
      </c>
      <c r="AL164" s="1">
        <v>0</v>
      </c>
      <c r="AM164" s="125" t="s">
        <v>1</v>
      </c>
      <c r="AN164" s="2" t="s">
        <v>1</v>
      </c>
      <c r="AO164" s="125" t="s">
        <v>1</v>
      </c>
      <c r="AP164" s="2">
        <v>0</v>
      </c>
      <c r="AQ164" s="5"/>
      <c r="AR164" s="5"/>
    </row>
    <row r="165" spans="1:44" x14ac:dyDescent="0.25">
      <c r="A165" s="2" t="s">
        <v>94</v>
      </c>
      <c r="B165" s="125">
        <v>44595</v>
      </c>
      <c r="C165" s="2" t="s">
        <v>6</v>
      </c>
      <c r="D165" s="2" t="s">
        <v>48</v>
      </c>
      <c r="E165" s="2" t="s">
        <v>2845</v>
      </c>
      <c r="F165" s="2" t="s">
        <v>3061</v>
      </c>
      <c r="G165" s="2" t="s">
        <v>1296</v>
      </c>
      <c r="H165" s="2"/>
      <c r="I165" s="1">
        <v>4619</v>
      </c>
      <c r="J165" s="1" t="s">
        <v>1</v>
      </c>
      <c r="K165" s="1" t="s">
        <v>1</v>
      </c>
      <c r="L165" s="1" t="s">
        <v>1</v>
      </c>
      <c r="M165" s="1">
        <v>0</v>
      </c>
      <c r="N165" s="2" t="s">
        <v>1</v>
      </c>
      <c r="O165" s="2" t="s">
        <v>2</v>
      </c>
      <c r="P165" s="2" t="s">
        <v>1</v>
      </c>
      <c r="Q165" s="1">
        <f>SUM(S165:Z165)</f>
        <v>-14.04</v>
      </c>
      <c r="R165" s="1">
        <v>0</v>
      </c>
      <c r="S165" s="1">
        <v>-14.04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f>+W165*0.16</f>
        <v>0</v>
      </c>
      <c r="Z165" s="1">
        <v>0</v>
      </c>
      <c r="AA165" s="2" t="s">
        <v>0</v>
      </c>
      <c r="AB165" s="1">
        <v>0</v>
      </c>
      <c r="AC165" s="1">
        <v>0</v>
      </c>
      <c r="AD165" s="2" t="s">
        <v>0</v>
      </c>
      <c r="AE165" s="1">
        <v>0</v>
      </c>
      <c r="AF165" s="2">
        <v>0</v>
      </c>
      <c r="AG165" s="2" t="s">
        <v>0</v>
      </c>
      <c r="AH165" s="1">
        <v>0</v>
      </c>
      <c r="AI165" s="1">
        <v>0</v>
      </c>
      <c r="AJ165" s="2" t="s">
        <v>0</v>
      </c>
      <c r="AK165" s="1">
        <v>0</v>
      </c>
      <c r="AL165" s="1">
        <v>0</v>
      </c>
      <c r="AM165" s="125" t="s">
        <v>1</v>
      </c>
      <c r="AN165" s="2" t="s">
        <v>1</v>
      </c>
      <c r="AO165" s="125" t="s">
        <v>1</v>
      </c>
      <c r="AP165" s="2">
        <v>0</v>
      </c>
      <c r="AQ165" s="5"/>
      <c r="AR165" s="5"/>
    </row>
    <row r="166" spans="1:44" x14ac:dyDescent="0.25">
      <c r="A166" s="2" t="s">
        <v>93</v>
      </c>
      <c r="B166" s="125">
        <v>44595</v>
      </c>
      <c r="C166" s="2" t="s">
        <v>26</v>
      </c>
      <c r="D166" s="2" t="s">
        <v>41</v>
      </c>
      <c r="E166" s="2" t="s">
        <v>210</v>
      </c>
      <c r="F166" s="2" t="s">
        <v>1375</v>
      </c>
      <c r="G166" s="2" t="s">
        <v>3</v>
      </c>
      <c r="H166" s="2" t="s">
        <v>3063</v>
      </c>
      <c r="I166" s="1" t="s">
        <v>1</v>
      </c>
      <c r="J166" s="1" t="s">
        <v>1</v>
      </c>
      <c r="K166" s="1" t="s">
        <v>1</v>
      </c>
      <c r="L166" s="1" t="s">
        <v>1</v>
      </c>
      <c r="M166" s="1">
        <v>0</v>
      </c>
      <c r="N166" s="2" t="s">
        <v>1</v>
      </c>
      <c r="O166" s="2" t="s">
        <v>2</v>
      </c>
      <c r="P166" s="2" t="s">
        <v>1</v>
      </c>
      <c r="Q166" s="1">
        <v>378.64768399999997</v>
      </c>
      <c r="R166" s="1">
        <v>0</v>
      </c>
      <c r="S166" s="1">
        <v>326.39704999999998</v>
      </c>
      <c r="T166" s="1">
        <v>0</v>
      </c>
      <c r="U166" s="2" t="s">
        <v>0</v>
      </c>
      <c r="V166" s="1">
        <v>0</v>
      </c>
      <c r="W166" s="1">
        <v>45.04365</v>
      </c>
      <c r="X166" s="2" t="s">
        <v>0</v>
      </c>
      <c r="Y166" s="1">
        <v>7.2069840000000003</v>
      </c>
      <c r="Z166" s="1">
        <v>0</v>
      </c>
      <c r="AA166" s="2" t="s">
        <v>0</v>
      </c>
      <c r="AB166" s="1">
        <v>0</v>
      </c>
      <c r="AC166" s="1">
        <v>0</v>
      </c>
      <c r="AD166" s="2" t="s">
        <v>0</v>
      </c>
      <c r="AE166" s="1">
        <v>0</v>
      </c>
      <c r="AF166" s="2">
        <v>0</v>
      </c>
      <c r="AG166" s="2" t="s">
        <v>0</v>
      </c>
      <c r="AH166" s="1">
        <v>0</v>
      </c>
      <c r="AI166" s="1">
        <v>0</v>
      </c>
      <c r="AJ166" s="2" t="s">
        <v>0</v>
      </c>
      <c r="AK166" s="1">
        <v>0</v>
      </c>
      <c r="AL166" s="1">
        <v>0</v>
      </c>
      <c r="AM166" s="125" t="s">
        <v>1</v>
      </c>
      <c r="AN166" s="2" t="s">
        <v>1</v>
      </c>
      <c r="AO166" s="125" t="s">
        <v>1</v>
      </c>
      <c r="AP166" s="2" t="s">
        <v>1</v>
      </c>
      <c r="AQ166" s="5"/>
      <c r="AR166" s="5"/>
    </row>
    <row r="167" spans="1:44" x14ac:dyDescent="0.25">
      <c r="A167" s="2" t="s">
        <v>92</v>
      </c>
      <c r="B167" s="125">
        <v>44595</v>
      </c>
      <c r="C167" s="2" t="s">
        <v>26</v>
      </c>
      <c r="D167" s="2" t="s">
        <v>41</v>
      </c>
      <c r="E167" s="2" t="s">
        <v>210</v>
      </c>
      <c r="F167" s="2" t="s">
        <v>1374</v>
      </c>
      <c r="G167" s="2" t="s">
        <v>3</v>
      </c>
      <c r="H167" s="2" t="s">
        <v>3064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1270</v>
      </c>
      <c r="P167" s="2" t="s">
        <v>1271</v>
      </c>
      <c r="Q167" s="1">
        <v>36.973199999999999</v>
      </c>
      <c r="R167" s="1">
        <v>0</v>
      </c>
      <c r="S167" s="1">
        <v>22.74</v>
      </c>
      <c r="T167" s="1">
        <v>12.27</v>
      </c>
      <c r="U167" s="2" t="s">
        <v>8</v>
      </c>
      <c r="V167" s="1">
        <v>1.9632000000000001</v>
      </c>
      <c r="W167" s="1">
        <v>0</v>
      </c>
      <c r="X167" s="2" t="s">
        <v>0</v>
      </c>
      <c r="Y167" s="1">
        <v>0</v>
      </c>
      <c r="Z167" s="1">
        <v>0</v>
      </c>
      <c r="AA167" s="2" t="s">
        <v>0</v>
      </c>
      <c r="AB167" s="1">
        <v>0</v>
      </c>
      <c r="AC167" s="1">
        <v>0</v>
      </c>
      <c r="AD167" s="2" t="s">
        <v>0</v>
      </c>
      <c r="AE167" s="1">
        <v>0</v>
      </c>
      <c r="AF167" s="2">
        <v>0</v>
      </c>
      <c r="AG167" s="2" t="s">
        <v>0</v>
      </c>
      <c r="AH167" s="1">
        <v>0</v>
      </c>
      <c r="AI167" s="1">
        <v>0</v>
      </c>
      <c r="AJ167" s="2" t="s">
        <v>0</v>
      </c>
      <c r="AK167" s="1">
        <v>0</v>
      </c>
      <c r="AL167" s="1">
        <v>0</v>
      </c>
      <c r="AM167" s="125" t="s">
        <v>1</v>
      </c>
      <c r="AN167" s="2" t="s">
        <v>1</v>
      </c>
      <c r="AO167" s="125" t="s">
        <v>1</v>
      </c>
      <c r="AP167" s="2" t="s">
        <v>1</v>
      </c>
      <c r="AQ167" s="5"/>
      <c r="AR167" s="5"/>
    </row>
    <row r="168" spans="1:44" x14ac:dyDescent="0.25">
      <c r="A168" s="2" t="s">
        <v>91</v>
      </c>
      <c r="B168" s="125">
        <v>44595</v>
      </c>
      <c r="C168" s="2" t="s">
        <v>26</v>
      </c>
      <c r="D168" s="2" t="s">
        <v>41</v>
      </c>
      <c r="E168" s="2" t="s">
        <v>210</v>
      </c>
      <c r="F168" s="2" t="s">
        <v>3065</v>
      </c>
      <c r="G168" s="2" t="s">
        <v>3</v>
      </c>
      <c r="H168" s="2" t="s">
        <v>3066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2595.7169219999996</v>
      </c>
      <c r="R168" s="1">
        <v>0</v>
      </c>
      <c r="S168" s="1">
        <v>1823.9292499999992</v>
      </c>
      <c r="T168" s="1">
        <v>0</v>
      </c>
      <c r="U168" s="2" t="s">
        <v>0</v>
      </c>
      <c r="V168" s="1">
        <v>0</v>
      </c>
      <c r="W168" s="1">
        <v>665.33419999999978</v>
      </c>
      <c r="X168" s="2" t="s">
        <v>8</v>
      </c>
      <c r="Y168" s="1">
        <v>106.45347200000002</v>
      </c>
      <c r="Z168" s="1">
        <v>0</v>
      </c>
      <c r="AA168" s="2" t="s">
        <v>0</v>
      </c>
      <c r="AB168" s="1">
        <v>0</v>
      </c>
      <c r="AC168" s="1">
        <v>0</v>
      </c>
      <c r="AD168" s="2" t="s">
        <v>0</v>
      </c>
      <c r="AE168" s="1">
        <v>0</v>
      </c>
      <c r="AF168" s="2">
        <v>0</v>
      </c>
      <c r="AG168" s="2" t="s">
        <v>0</v>
      </c>
      <c r="AH168" s="1">
        <v>0</v>
      </c>
      <c r="AI168" s="1">
        <v>0</v>
      </c>
      <c r="AJ168" s="2" t="s">
        <v>0</v>
      </c>
      <c r="AK168" s="1">
        <v>0</v>
      </c>
      <c r="AL168" s="1">
        <v>0</v>
      </c>
      <c r="AM168" s="125" t="s">
        <v>1</v>
      </c>
      <c r="AN168" s="2" t="s">
        <v>1</v>
      </c>
      <c r="AO168" s="125" t="s">
        <v>1</v>
      </c>
      <c r="AP168" s="2" t="s">
        <v>1</v>
      </c>
      <c r="AQ168" s="5"/>
      <c r="AR168" s="5"/>
    </row>
    <row r="169" spans="1:44" x14ac:dyDescent="0.25">
      <c r="A169" s="2" t="s">
        <v>90</v>
      </c>
      <c r="B169" s="125">
        <v>44595</v>
      </c>
      <c r="C169" s="2" t="s">
        <v>26</v>
      </c>
      <c r="D169" s="2" t="s">
        <v>41</v>
      </c>
      <c r="E169" s="2" t="s">
        <v>210</v>
      </c>
      <c r="F169" s="2" t="s">
        <v>3067</v>
      </c>
      <c r="G169" s="2" t="s">
        <v>3</v>
      </c>
      <c r="H169" s="2" t="s">
        <v>3068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3069</v>
      </c>
      <c r="P169" s="2" t="s">
        <v>3070</v>
      </c>
      <c r="Q169" s="1">
        <v>111.1305</v>
      </c>
      <c r="R169" s="1">
        <v>0</v>
      </c>
      <c r="S169" s="1">
        <v>86.967700000000008</v>
      </c>
      <c r="T169" s="1">
        <v>20.83</v>
      </c>
      <c r="U169" s="2" t="s">
        <v>8</v>
      </c>
      <c r="V169" s="1">
        <v>3.3328000000000002</v>
      </c>
      <c r="W169" s="1">
        <v>0</v>
      </c>
      <c r="X169" s="2" t="s">
        <v>0</v>
      </c>
      <c r="Y169" s="1">
        <v>0</v>
      </c>
      <c r="Z169" s="1">
        <v>0</v>
      </c>
      <c r="AA169" s="2" t="s">
        <v>0</v>
      </c>
      <c r="AB169" s="1">
        <v>0</v>
      </c>
      <c r="AC169" s="1">
        <v>0</v>
      </c>
      <c r="AD169" s="2" t="s">
        <v>0</v>
      </c>
      <c r="AE169" s="1">
        <v>0</v>
      </c>
      <c r="AF169" s="2">
        <v>0</v>
      </c>
      <c r="AG169" s="2" t="s">
        <v>0</v>
      </c>
      <c r="AH169" s="1">
        <v>0</v>
      </c>
      <c r="AI169" s="1">
        <v>0</v>
      </c>
      <c r="AJ169" s="2" t="s">
        <v>0</v>
      </c>
      <c r="AK169" s="1">
        <v>0</v>
      </c>
      <c r="AL169" s="1">
        <v>0</v>
      </c>
      <c r="AM169" s="125" t="s">
        <v>1</v>
      </c>
      <c r="AN169" s="2" t="s">
        <v>1</v>
      </c>
      <c r="AO169" s="125" t="s">
        <v>1</v>
      </c>
      <c r="AP169" s="2" t="s">
        <v>1</v>
      </c>
      <c r="AQ169" s="5"/>
      <c r="AR169" s="5"/>
    </row>
    <row r="170" spans="1:44" x14ac:dyDescent="0.25">
      <c r="A170" s="2" t="s">
        <v>89</v>
      </c>
      <c r="B170" s="125">
        <v>44595</v>
      </c>
      <c r="C170" s="2" t="s">
        <v>26</v>
      </c>
      <c r="D170" s="2" t="s">
        <v>41</v>
      </c>
      <c r="E170" s="2" t="s">
        <v>210</v>
      </c>
      <c r="F170" s="2" t="s">
        <v>1383</v>
      </c>
      <c r="G170" s="2" t="s">
        <v>3</v>
      </c>
      <c r="H170" s="2" t="s">
        <v>3071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2</v>
      </c>
      <c r="P170" s="2" t="s">
        <v>1</v>
      </c>
      <c r="Q170" s="1">
        <v>678.13094799999988</v>
      </c>
      <c r="R170" s="1">
        <v>0</v>
      </c>
      <c r="S170" s="1">
        <v>503.4665</v>
      </c>
      <c r="T170" s="1">
        <v>0</v>
      </c>
      <c r="U170" s="2" t="s">
        <v>0</v>
      </c>
      <c r="V170" s="1">
        <v>0</v>
      </c>
      <c r="W170" s="1">
        <v>150.5728</v>
      </c>
      <c r="X170" s="2" t="s">
        <v>8</v>
      </c>
      <c r="Y170" s="1">
        <v>24.091648000000003</v>
      </c>
      <c r="Z170" s="1">
        <v>0</v>
      </c>
      <c r="AA170" s="2" t="s">
        <v>0</v>
      </c>
      <c r="AB170" s="1">
        <v>0</v>
      </c>
      <c r="AC170" s="1">
        <v>0</v>
      </c>
      <c r="AD170" s="2" t="s">
        <v>0</v>
      </c>
      <c r="AE170" s="1">
        <v>0</v>
      </c>
      <c r="AF170" s="2">
        <v>0</v>
      </c>
      <c r="AG170" s="2" t="s">
        <v>0</v>
      </c>
      <c r="AH170" s="1">
        <v>0</v>
      </c>
      <c r="AI170" s="1">
        <v>0</v>
      </c>
      <c r="AJ170" s="2" t="s">
        <v>0</v>
      </c>
      <c r="AK170" s="1">
        <v>0</v>
      </c>
      <c r="AL170" s="1">
        <v>0</v>
      </c>
      <c r="AM170" s="125" t="s">
        <v>1</v>
      </c>
      <c r="AN170" s="2" t="s">
        <v>1</v>
      </c>
      <c r="AO170" s="125" t="s">
        <v>1</v>
      </c>
      <c r="AP170" s="2" t="s">
        <v>1</v>
      </c>
      <c r="AQ170" s="5"/>
      <c r="AR170" s="5"/>
    </row>
    <row r="171" spans="1:44" x14ac:dyDescent="0.25">
      <c r="A171" s="2" t="s">
        <v>88</v>
      </c>
      <c r="B171" s="125">
        <v>44595</v>
      </c>
      <c r="C171" s="2" t="s">
        <v>1081</v>
      </c>
      <c r="D171" s="2" t="s">
        <v>41</v>
      </c>
      <c r="E171" s="2" t="s">
        <v>1083</v>
      </c>
      <c r="F171" s="2" t="s">
        <v>3043</v>
      </c>
      <c r="G171" s="2" t="s">
        <v>3</v>
      </c>
      <c r="H171" s="2" t="s">
        <v>3072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1">
        <v>3043.7119639999992</v>
      </c>
      <c r="R171" s="1">
        <v>0</v>
      </c>
      <c r="S171" s="1">
        <v>2299.5656999999992</v>
      </c>
      <c r="T171" s="1">
        <v>0</v>
      </c>
      <c r="U171" s="2" t="s">
        <v>0</v>
      </c>
      <c r="V171" s="1">
        <v>0</v>
      </c>
      <c r="W171" s="1">
        <v>641.50540000000012</v>
      </c>
      <c r="X171" s="2" t="s">
        <v>0</v>
      </c>
      <c r="Y171" s="1">
        <v>102.64086400000004</v>
      </c>
      <c r="Z171" s="1">
        <v>0</v>
      </c>
      <c r="AA171" s="2" t="s">
        <v>0</v>
      </c>
      <c r="AB171" s="1">
        <v>0</v>
      </c>
      <c r="AC171" s="1">
        <v>0</v>
      </c>
      <c r="AD171" s="2" t="s">
        <v>0</v>
      </c>
      <c r="AE171" s="1">
        <v>0</v>
      </c>
      <c r="AF171" s="2">
        <v>0</v>
      </c>
      <c r="AG171" s="2" t="s">
        <v>0</v>
      </c>
      <c r="AH171" s="1">
        <v>0</v>
      </c>
      <c r="AI171" s="1">
        <v>0</v>
      </c>
      <c r="AJ171" s="2" t="s">
        <v>0</v>
      </c>
      <c r="AK171" s="1">
        <v>0</v>
      </c>
      <c r="AL171" s="1">
        <v>0</v>
      </c>
      <c r="AM171" s="125" t="s">
        <v>1</v>
      </c>
      <c r="AN171" s="2" t="s">
        <v>1</v>
      </c>
      <c r="AO171" s="125" t="s">
        <v>1</v>
      </c>
      <c r="AP171" s="2" t="s">
        <v>1</v>
      </c>
      <c r="AQ171" s="5"/>
      <c r="AR171" s="5"/>
    </row>
    <row r="172" spans="1:44" x14ac:dyDescent="0.25">
      <c r="A172" s="2" t="s">
        <v>87</v>
      </c>
      <c r="B172" s="125">
        <v>44595</v>
      </c>
      <c r="C172" s="2" t="s">
        <v>1081</v>
      </c>
      <c r="D172" s="2" t="s">
        <v>41</v>
      </c>
      <c r="E172" s="2" t="s">
        <v>1083</v>
      </c>
      <c r="F172" s="2" t="s">
        <v>1144</v>
      </c>
      <c r="G172" s="2" t="s">
        <v>12</v>
      </c>
      <c r="H172" s="2" t="s">
        <v>1</v>
      </c>
      <c r="I172" s="1" t="s">
        <v>1193</v>
      </c>
      <c r="J172" s="1" t="s">
        <v>1</v>
      </c>
      <c r="K172" s="1" t="s">
        <v>3073</v>
      </c>
      <c r="L172" s="1" t="s">
        <v>3074</v>
      </c>
      <c r="M172" s="1">
        <v>15.78</v>
      </c>
      <c r="N172" s="2" t="s">
        <v>11</v>
      </c>
      <c r="O172" s="2" t="s">
        <v>3075</v>
      </c>
      <c r="P172" s="2" t="s">
        <v>3076</v>
      </c>
      <c r="Q172" s="1">
        <v>-7.3079999999999998</v>
      </c>
      <c r="R172" s="1">
        <v>0</v>
      </c>
      <c r="S172" s="1">
        <v>0</v>
      </c>
      <c r="T172" s="1">
        <v>0</v>
      </c>
      <c r="U172" s="2" t="s">
        <v>0</v>
      </c>
      <c r="V172" s="1">
        <v>0</v>
      </c>
      <c r="W172" s="1">
        <v>-6.3</v>
      </c>
      <c r="X172" s="2" t="s">
        <v>8</v>
      </c>
      <c r="Y172" s="1">
        <v>-1.008</v>
      </c>
      <c r="Z172" s="1">
        <v>0</v>
      </c>
      <c r="AA172" s="2" t="s">
        <v>0</v>
      </c>
      <c r="AB172" s="1">
        <v>0</v>
      </c>
      <c r="AC172" s="1">
        <v>0</v>
      </c>
      <c r="AD172" s="2" t="s">
        <v>0</v>
      </c>
      <c r="AE172" s="1">
        <v>0</v>
      </c>
      <c r="AF172" s="2">
        <v>0</v>
      </c>
      <c r="AG172" s="2" t="s">
        <v>0</v>
      </c>
      <c r="AH172" s="1">
        <v>0</v>
      </c>
      <c r="AI172" s="1">
        <v>0</v>
      </c>
      <c r="AJ172" s="2" t="s">
        <v>0</v>
      </c>
      <c r="AK172" s="1">
        <v>0</v>
      </c>
      <c r="AL172" s="1">
        <v>0</v>
      </c>
      <c r="AM172" s="125" t="s">
        <v>1</v>
      </c>
      <c r="AN172" s="2" t="s">
        <v>1</v>
      </c>
      <c r="AO172" s="125" t="s">
        <v>1</v>
      </c>
      <c r="AP172" s="2" t="s">
        <v>1</v>
      </c>
      <c r="AQ172" s="5"/>
      <c r="AR172" s="5"/>
    </row>
    <row r="173" spans="1:44" x14ac:dyDescent="0.25">
      <c r="A173" s="2" t="s">
        <v>86</v>
      </c>
      <c r="B173" s="125">
        <v>44595</v>
      </c>
      <c r="C173" s="2" t="s">
        <v>6</v>
      </c>
      <c r="D173" s="2" t="s">
        <v>41</v>
      </c>
      <c r="E173" s="2" t="s">
        <v>217</v>
      </c>
      <c r="F173" s="2" t="s">
        <v>1133</v>
      </c>
      <c r="G173" s="2" t="s">
        <v>3</v>
      </c>
      <c r="H173" s="2" t="s">
        <v>3077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2</v>
      </c>
      <c r="P173" s="2" t="s">
        <v>1</v>
      </c>
      <c r="Q173" s="1">
        <v>2211.9263419999997</v>
      </c>
      <c r="R173" s="1">
        <v>0</v>
      </c>
      <c r="S173" s="1">
        <v>1820.3425999999999</v>
      </c>
      <c r="T173" s="1">
        <v>0</v>
      </c>
      <c r="U173" s="2" t="s">
        <v>0</v>
      </c>
      <c r="V173" s="1">
        <v>0</v>
      </c>
      <c r="W173" s="1">
        <v>337.57225000000005</v>
      </c>
      <c r="X173" s="2" t="s">
        <v>8</v>
      </c>
      <c r="Y173" s="1">
        <v>54.011492000000011</v>
      </c>
      <c r="Z173" s="1">
        <v>0</v>
      </c>
      <c r="AA173" s="2" t="s">
        <v>0</v>
      </c>
      <c r="AB173" s="1">
        <v>0</v>
      </c>
      <c r="AC173" s="1">
        <v>0</v>
      </c>
      <c r="AD173" s="2" t="s">
        <v>0</v>
      </c>
      <c r="AE173" s="1">
        <v>0</v>
      </c>
      <c r="AF173" s="2">
        <v>0</v>
      </c>
      <c r="AG173" s="2" t="s">
        <v>0</v>
      </c>
      <c r="AH173" s="1">
        <v>0</v>
      </c>
      <c r="AI173" s="1">
        <v>0</v>
      </c>
      <c r="AJ173" s="2" t="s">
        <v>0</v>
      </c>
      <c r="AK173" s="1">
        <v>0</v>
      </c>
      <c r="AL173" s="1">
        <v>0</v>
      </c>
      <c r="AM173" s="125" t="s">
        <v>1</v>
      </c>
      <c r="AN173" s="2" t="s">
        <v>1</v>
      </c>
      <c r="AO173" s="125" t="s">
        <v>1</v>
      </c>
      <c r="AP173" s="2" t="s">
        <v>1</v>
      </c>
      <c r="AQ173" s="5"/>
      <c r="AR173" s="5"/>
    </row>
    <row r="174" spans="1:44" x14ac:dyDescent="0.25">
      <c r="A174" s="2" t="s">
        <v>85</v>
      </c>
      <c r="B174" s="125">
        <v>44595</v>
      </c>
      <c r="C174" s="2" t="s">
        <v>6</v>
      </c>
      <c r="D174" s="2" t="s">
        <v>41</v>
      </c>
      <c r="E174" s="2" t="s">
        <v>217</v>
      </c>
      <c r="F174" s="2" t="s">
        <v>1133</v>
      </c>
      <c r="G174" s="2" t="s">
        <v>3</v>
      </c>
      <c r="H174" s="2" t="s">
        <v>3078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3079</v>
      </c>
      <c r="P174" s="2" t="s">
        <v>3080</v>
      </c>
      <c r="Q174" s="1">
        <v>41.724800000000002</v>
      </c>
      <c r="R174" s="1">
        <v>0</v>
      </c>
      <c r="S174" s="1">
        <v>35.31</v>
      </c>
      <c r="T174" s="1">
        <v>5.53</v>
      </c>
      <c r="U174" s="2" t="s">
        <v>8</v>
      </c>
      <c r="V174" s="1">
        <v>0.88480000000000003</v>
      </c>
      <c r="W174" s="1">
        <v>0</v>
      </c>
      <c r="X174" s="2" t="s">
        <v>0</v>
      </c>
      <c r="Y174" s="1">
        <v>0</v>
      </c>
      <c r="Z174" s="1">
        <v>0</v>
      </c>
      <c r="AA174" s="2" t="s">
        <v>0</v>
      </c>
      <c r="AB174" s="1">
        <v>0</v>
      </c>
      <c r="AC174" s="1">
        <v>0</v>
      </c>
      <c r="AD174" s="2" t="s">
        <v>0</v>
      </c>
      <c r="AE174" s="1">
        <v>0</v>
      </c>
      <c r="AF174" s="2">
        <v>0</v>
      </c>
      <c r="AG174" s="2" t="s">
        <v>0</v>
      </c>
      <c r="AH174" s="1">
        <v>0</v>
      </c>
      <c r="AI174" s="1">
        <v>0</v>
      </c>
      <c r="AJ174" s="2" t="s">
        <v>0</v>
      </c>
      <c r="AK174" s="1">
        <v>0</v>
      </c>
      <c r="AL174" s="1">
        <v>0</v>
      </c>
      <c r="AM174" s="125" t="s">
        <v>1</v>
      </c>
      <c r="AN174" s="2" t="s">
        <v>1</v>
      </c>
      <c r="AO174" s="125" t="s">
        <v>1</v>
      </c>
      <c r="AP174" s="2" t="s">
        <v>1</v>
      </c>
      <c r="AQ174" s="5"/>
      <c r="AR174" s="5"/>
    </row>
    <row r="175" spans="1:44" x14ac:dyDescent="0.25">
      <c r="A175" s="2" t="s">
        <v>84</v>
      </c>
      <c r="B175" s="125">
        <v>44595</v>
      </c>
      <c r="C175" s="2" t="s">
        <v>6</v>
      </c>
      <c r="D175" s="2" t="s">
        <v>41</v>
      </c>
      <c r="E175" s="2" t="s">
        <v>217</v>
      </c>
      <c r="F175" s="2" t="s">
        <v>1133</v>
      </c>
      <c r="G175" s="2" t="s">
        <v>3</v>
      </c>
      <c r="H175" s="2" t="s">
        <v>3081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2</v>
      </c>
      <c r="P175" s="2" t="s">
        <v>1</v>
      </c>
      <c r="Q175" s="1">
        <v>6897.6488759999966</v>
      </c>
      <c r="R175" s="1">
        <v>0</v>
      </c>
      <c r="S175" s="1">
        <v>4934.2226499999961</v>
      </c>
      <c r="T175" s="1">
        <v>0</v>
      </c>
      <c r="U175" s="2" t="s">
        <v>0</v>
      </c>
      <c r="V175" s="1">
        <v>0</v>
      </c>
      <c r="W175" s="1">
        <v>1692.6088500000001</v>
      </c>
      <c r="X175" s="2" t="s">
        <v>8</v>
      </c>
      <c r="Y175" s="1">
        <v>270.81737599999991</v>
      </c>
      <c r="Z175" s="1">
        <v>0</v>
      </c>
      <c r="AA175" s="2" t="s">
        <v>0</v>
      </c>
      <c r="AB175" s="1">
        <v>0</v>
      </c>
      <c r="AC175" s="1">
        <v>0</v>
      </c>
      <c r="AD175" s="2" t="s">
        <v>0</v>
      </c>
      <c r="AE175" s="1">
        <v>0</v>
      </c>
      <c r="AF175" s="2">
        <v>0</v>
      </c>
      <c r="AG175" s="2" t="s">
        <v>0</v>
      </c>
      <c r="AH175" s="1">
        <v>0</v>
      </c>
      <c r="AI175" s="1">
        <v>0</v>
      </c>
      <c r="AJ175" s="2" t="s">
        <v>0</v>
      </c>
      <c r="AK175" s="1">
        <v>0</v>
      </c>
      <c r="AL175" s="1">
        <v>0</v>
      </c>
      <c r="AM175" s="125" t="s">
        <v>1</v>
      </c>
      <c r="AN175" s="2" t="s">
        <v>1</v>
      </c>
      <c r="AO175" s="125" t="s">
        <v>1</v>
      </c>
      <c r="AP175" s="2" t="s">
        <v>1</v>
      </c>
      <c r="AQ175" s="5"/>
      <c r="AR175" s="5"/>
    </row>
    <row r="176" spans="1:44" x14ac:dyDescent="0.25">
      <c r="A176" s="2" t="s">
        <v>83</v>
      </c>
      <c r="B176" s="125">
        <v>44595</v>
      </c>
      <c r="C176" s="2" t="s">
        <v>6</v>
      </c>
      <c r="D176" s="2" t="s">
        <v>41</v>
      </c>
      <c r="E176" s="2" t="s">
        <v>217</v>
      </c>
      <c r="F176" s="2" t="s">
        <v>1133</v>
      </c>
      <c r="G176" s="2" t="s">
        <v>12</v>
      </c>
      <c r="H176" s="2" t="s">
        <v>1</v>
      </c>
      <c r="I176" s="1" t="s">
        <v>3082</v>
      </c>
      <c r="J176" s="1" t="s">
        <v>1</v>
      </c>
      <c r="K176" s="1" t="s">
        <v>3083</v>
      </c>
      <c r="L176" s="1" t="s">
        <v>3074</v>
      </c>
      <c r="M176" s="1">
        <v>68.319999999999993</v>
      </c>
      <c r="N176" s="2" t="s">
        <v>11</v>
      </c>
      <c r="O176" s="2" t="s">
        <v>3084</v>
      </c>
      <c r="P176" s="2" t="s">
        <v>3085</v>
      </c>
      <c r="Q176" s="1">
        <v>-27.82</v>
      </c>
      <c r="R176" s="1">
        <v>0</v>
      </c>
      <c r="S176" s="1">
        <v>-27.82</v>
      </c>
      <c r="T176" s="1">
        <v>0</v>
      </c>
      <c r="U176" s="2" t="s">
        <v>0</v>
      </c>
      <c r="V176" s="1">
        <v>0</v>
      </c>
      <c r="W176" s="1">
        <v>0</v>
      </c>
      <c r="X176" s="2" t="s">
        <v>0</v>
      </c>
      <c r="Y176" s="1">
        <v>0</v>
      </c>
      <c r="Z176" s="1">
        <v>0</v>
      </c>
      <c r="AA176" s="2" t="s">
        <v>0</v>
      </c>
      <c r="AB176" s="1">
        <v>0</v>
      </c>
      <c r="AC176" s="1">
        <v>0</v>
      </c>
      <c r="AD176" s="2" t="s">
        <v>0</v>
      </c>
      <c r="AE176" s="1">
        <v>0</v>
      </c>
      <c r="AF176" s="2">
        <v>0</v>
      </c>
      <c r="AG176" s="2" t="s">
        <v>0</v>
      </c>
      <c r="AH176" s="1">
        <v>0</v>
      </c>
      <c r="AI176" s="1">
        <v>0</v>
      </c>
      <c r="AJ176" s="2" t="s">
        <v>0</v>
      </c>
      <c r="AK176" s="1">
        <v>0</v>
      </c>
      <c r="AL176" s="1">
        <v>0</v>
      </c>
      <c r="AM176" s="125" t="s">
        <v>1</v>
      </c>
      <c r="AN176" s="2" t="s">
        <v>1</v>
      </c>
      <c r="AO176" s="125" t="s">
        <v>1</v>
      </c>
      <c r="AP176" s="2" t="s">
        <v>1</v>
      </c>
      <c r="AQ176" s="5"/>
      <c r="AR176" s="5"/>
    </row>
    <row r="177" spans="1:44" x14ac:dyDescent="0.25">
      <c r="A177" s="2" t="s">
        <v>82</v>
      </c>
      <c r="B177" s="125">
        <v>44595</v>
      </c>
      <c r="C177" s="2" t="s">
        <v>34</v>
      </c>
      <c r="D177" s="2" t="s">
        <v>41</v>
      </c>
      <c r="E177" s="2" t="s">
        <v>215</v>
      </c>
      <c r="F177" s="2" t="s">
        <v>2220</v>
      </c>
      <c r="G177" s="2" t="s">
        <v>3</v>
      </c>
      <c r="H177" s="2" t="s">
        <v>3086</v>
      </c>
      <c r="I177" s="1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2</v>
      </c>
      <c r="P177" s="2" t="s">
        <v>1</v>
      </c>
      <c r="Q177" s="1">
        <v>1866.1576000000005</v>
      </c>
      <c r="R177" s="1">
        <v>0</v>
      </c>
      <c r="S177" s="1">
        <v>1672.7160000000001</v>
      </c>
      <c r="T177" s="1">
        <v>0</v>
      </c>
      <c r="U177" s="2" t="s">
        <v>0</v>
      </c>
      <c r="V177" s="1">
        <v>0</v>
      </c>
      <c r="W177" s="1">
        <v>166.76</v>
      </c>
      <c r="X177" s="2" t="s">
        <v>0</v>
      </c>
      <c r="Y177" s="1">
        <v>26.6816</v>
      </c>
      <c r="Z177" s="1">
        <v>0</v>
      </c>
      <c r="AA177" s="2" t="s">
        <v>0</v>
      </c>
      <c r="AB177" s="1">
        <v>0</v>
      </c>
      <c r="AC177" s="1">
        <v>0</v>
      </c>
      <c r="AD177" s="2" t="s">
        <v>0</v>
      </c>
      <c r="AE177" s="1">
        <v>0</v>
      </c>
      <c r="AF177" s="2">
        <v>0</v>
      </c>
      <c r="AG177" s="2" t="s">
        <v>0</v>
      </c>
      <c r="AH177" s="1">
        <v>0</v>
      </c>
      <c r="AI177" s="1">
        <v>0</v>
      </c>
      <c r="AJ177" s="2" t="s">
        <v>0</v>
      </c>
      <c r="AK177" s="1">
        <v>0</v>
      </c>
      <c r="AL177" s="1">
        <v>0</v>
      </c>
      <c r="AM177" s="125" t="s">
        <v>1</v>
      </c>
      <c r="AN177" s="2" t="s">
        <v>1</v>
      </c>
      <c r="AO177" s="125" t="s">
        <v>1</v>
      </c>
      <c r="AP177" s="2" t="s">
        <v>1</v>
      </c>
      <c r="AQ177" s="5"/>
      <c r="AR177" s="5"/>
    </row>
    <row r="178" spans="1:44" x14ac:dyDescent="0.25">
      <c r="A178" s="2" t="s">
        <v>81</v>
      </c>
      <c r="B178" s="125">
        <v>44595</v>
      </c>
      <c r="C178" s="2" t="s">
        <v>34</v>
      </c>
      <c r="D178" s="2" t="s">
        <v>41</v>
      </c>
      <c r="E178" s="2" t="s">
        <v>215</v>
      </c>
      <c r="F178" s="2" t="s">
        <v>3087</v>
      </c>
      <c r="G178" s="2" t="s">
        <v>3</v>
      </c>
      <c r="H178" s="2" t="s">
        <v>3088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1255</v>
      </c>
      <c r="P178" s="2" t="s">
        <v>1309</v>
      </c>
      <c r="Q178" s="1">
        <v>42.4</v>
      </c>
      <c r="R178" s="1">
        <v>0</v>
      </c>
      <c r="S178" s="1">
        <v>42.4</v>
      </c>
      <c r="T178" s="1">
        <v>0</v>
      </c>
      <c r="U178" s="2" t="s">
        <v>0</v>
      </c>
      <c r="V178" s="1">
        <v>0</v>
      </c>
      <c r="W178" s="1">
        <v>0</v>
      </c>
      <c r="X178" s="2" t="s">
        <v>0</v>
      </c>
      <c r="Y178" s="1">
        <v>0</v>
      </c>
      <c r="Z178" s="1">
        <v>0</v>
      </c>
      <c r="AA178" s="2" t="s">
        <v>0</v>
      </c>
      <c r="AB178" s="1">
        <v>0</v>
      </c>
      <c r="AC178" s="1">
        <v>0</v>
      </c>
      <c r="AD178" s="2" t="s">
        <v>0</v>
      </c>
      <c r="AE178" s="1">
        <v>0</v>
      </c>
      <c r="AF178" s="2">
        <v>0</v>
      </c>
      <c r="AG178" s="2" t="s">
        <v>0</v>
      </c>
      <c r="AH178" s="1">
        <v>0</v>
      </c>
      <c r="AI178" s="1">
        <v>0</v>
      </c>
      <c r="AJ178" s="2" t="s">
        <v>0</v>
      </c>
      <c r="AK178" s="1">
        <v>0</v>
      </c>
      <c r="AL178" s="1">
        <v>0</v>
      </c>
      <c r="AM178" s="125" t="s">
        <v>1</v>
      </c>
      <c r="AN178" s="2" t="s">
        <v>1</v>
      </c>
      <c r="AO178" s="125" t="s">
        <v>1</v>
      </c>
      <c r="AP178" s="2" t="s">
        <v>1</v>
      </c>
      <c r="AQ178" s="5"/>
      <c r="AR178" s="5"/>
    </row>
    <row r="179" spans="1:44" x14ac:dyDescent="0.25">
      <c r="A179" s="2" t="s">
        <v>80</v>
      </c>
      <c r="B179" s="125">
        <v>44595</v>
      </c>
      <c r="C179" s="2" t="s">
        <v>34</v>
      </c>
      <c r="D179" s="2" t="s">
        <v>41</v>
      </c>
      <c r="E179" s="2" t="s">
        <v>215</v>
      </c>
      <c r="F179" s="2" t="s">
        <v>2220</v>
      </c>
      <c r="G179" s="2" t="s">
        <v>3</v>
      </c>
      <c r="H179" s="2" t="s">
        <v>3089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2</v>
      </c>
      <c r="P179" s="2" t="s">
        <v>1</v>
      </c>
      <c r="Q179" s="1">
        <v>702.25765000000001</v>
      </c>
      <c r="R179" s="1">
        <v>0</v>
      </c>
      <c r="S179" s="1">
        <v>654.44704999999999</v>
      </c>
      <c r="T179" s="1">
        <v>0</v>
      </c>
      <c r="U179" s="2" t="s">
        <v>0</v>
      </c>
      <c r="V179" s="1">
        <v>0</v>
      </c>
      <c r="W179" s="1">
        <v>41.216000000000001</v>
      </c>
      <c r="X179" s="2" t="s">
        <v>0</v>
      </c>
      <c r="Y179" s="1">
        <v>6.5946000000000007</v>
      </c>
      <c r="Z179" s="1">
        <v>0</v>
      </c>
      <c r="AA179" s="2" t="s">
        <v>0</v>
      </c>
      <c r="AB179" s="1">
        <v>0</v>
      </c>
      <c r="AC179" s="1">
        <v>0</v>
      </c>
      <c r="AD179" s="2" t="s">
        <v>0</v>
      </c>
      <c r="AE179" s="1">
        <v>0</v>
      </c>
      <c r="AF179" s="2">
        <v>0</v>
      </c>
      <c r="AG179" s="2" t="s">
        <v>0</v>
      </c>
      <c r="AH179" s="1">
        <v>0</v>
      </c>
      <c r="AI179" s="1">
        <v>0</v>
      </c>
      <c r="AJ179" s="2" t="s">
        <v>0</v>
      </c>
      <c r="AK179" s="1">
        <v>0</v>
      </c>
      <c r="AL179" s="1">
        <v>0</v>
      </c>
      <c r="AM179" s="125" t="s">
        <v>1</v>
      </c>
      <c r="AN179" s="2" t="s">
        <v>1</v>
      </c>
      <c r="AO179" s="125" t="s">
        <v>1</v>
      </c>
      <c r="AP179" s="2" t="s">
        <v>1</v>
      </c>
      <c r="AQ179" s="5"/>
      <c r="AR179" s="5"/>
    </row>
    <row r="180" spans="1:44" x14ac:dyDescent="0.25">
      <c r="A180" s="2" t="s">
        <v>79</v>
      </c>
      <c r="B180" s="125">
        <v>44595</v>
      </c>
      <c r="C180" s="2" t="s">
        <v>26</v>
      </c>
      <c r="D180" s="2" t="s">
        <v>37</v>
      </c>
      <c r="E180" s="2" t="s">
        <v>4</v>
      </c>
      <c r="F180" s="2" t="s">
        <v>1308</v>
      </c>
      <c r="G180" s="2" t="s">
        <v>3</v>
      </c>
      <c r="H180" s="2" t="s">
        <v>3090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3818.6643160000003</v>
      </c>
      <c r="R180" s="1">
        <v>0</v>
      </c>
      <c r="S180" s="1">
        <v>2845.59105</v>
      </c>
      <c r="T180" s="1">
        <v>0</v>
      </c>
      <c r="U180" s="2" t="s">
        <v>0</v>
      </c>
      <c r="V180" s="1">
        <v>0</v>
      </c>
      <c r="W180" s="1">
        <v>838.85625000000005</v>
      </c>
      <c r="X180" s="2" t="s">
        <v>0</v>
      </c>
      <c r="Y180" s="1">
        <v>134.21701600000003</v>
      </c>
      <c r="Z180" s="1">
        <v>0</v>
      </c>
      <c r="AA180" s="2" t="s">
        <v>0</v>
      </c>
      <c r="AB180" s="1">
        <v>0</v>
      </c>
      <c r="AC180" s="1">
        <v>0</v>
      </c>
      <c r="AD180" s="2" t="s">
        <v>0</v>
      </c>
      <c r="AE180" s="1">
        <v>0</v>
      </c>
      <c r="AF180" s="2">
        <v>0</v>
      </c>
      <c r="AG180" s="2" t="s">
        <v>0</v>
      </c>
      <c r="AH180" s="1">
        <v>0</v>
      </c>
      <c r="AI180" s="1">
        <v>0</v>
      </c>
      <c r="AJ180" s="2" t="s">
        <v>0</v>
      </c>
      <c r="AK180" s="1">
        <v>0</v>
      </c>
      <c r="AL180" s="1">
        <v>0</v>
      </c>
      <c r="AM180" s="125" t="s">
        <v>1</v>
      </c>
      <c r="AN180" s="2" t="s">
        <v>1</v>
      </c>
      <c r="AO180" s="125" t="s">
        <v>1</v>
      </c>
      <c r="AP180" s="2" t="s">
        <v>1</v>
      </c>
      <c r="AQ180" s="5"/>
      <c r="AR180" s="5"/>
    </row>
    <row r="181" spans="1:44" x14ac:dyDescent="0.25">
      <c r="A181" s="2" t="s">
        <v>78</v>
      </c>
      <c r="B181" s="125">
        <v>44595</v>
      </c>
      <c r="C181" s="2" t="s">
        <v>1081</v>
      </c>
      <c r="D181" s="2" t="s">
        <v>37</v>
      </c>
      <c r="E181" s="2" t="s">
        <v>1084</v>
      </c>
      <c r="F181" s="2" t="s">
        <v>3043</v>
      </c>
      <c r="G181" s="2" t="s">
        <v>3</v>
      </c>
      <c r="H181" s="2" t="s">
        <v>3091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2</v>
      </c>
      <c r="P181" s="2" t="s">
        <v>1</v>
      </c>
      <c r="Q181" s="1">
        <v>2259.3622579999987</v>
      </c>
      <c r="R181" s="1">
        <v>0</v>
      </c>
      <c r="S181" s="1">
        <v>1531.4433500000002</v>
      </c>
      <c r="T181" s="1">
        <v>0</v>
      </c>
      <c r="U181" s="2" t="s">
        <v>0</v>
      </c>
      <c r="V181" s="1">
        <v>0</v>
      </c>
      <c r="W181" s="1">
        <v>627.5163</v>
      </c>
      <c r="X181" s="2" t="s">
        <v>0</v>
      </c>
      <c r="Y181" s="1">
        <v>100.40260799999997</v>
      </c>
      <c r="Z181" s="1">
        <v>0</v>
      </c>
      <c r="AA181" s="2" t="s">
        <v>0</v>
      </c>
      <c r="AB181" s="1">
        <v>0</v>
      </c>
      <c r="AC181" s="1">
        <v>0</v>
      </c>
      <c r="AD181" s="2" t="s">
        <v>0</v>
      </c>
      <c r="AE181" s="1">
        <v>0</v>
      </c>
      <c r="AF181" s="2">
        <v>0</v>
      </c>
      <c r="AG181" s="2" t="s">
        <v>0</v>
      </c>
      <c r="AH181" s="1">
        <v>0</v>
      </c>
      <c r="AI181" s="1">
        <v>0</v>
      </c>
      <c r="AJ181" s="2" t="s">
        <v>0</v>
      </c>
      <c r="AK181" s="1">
        <v>0</v>
      </c>
      <c r="AL181" s="1">
        <v>0</v>
      </c>
      <c r="AM181" s="125" t="s">
        <v>1</v>
      </c>
      <c r="AN181" s="2" t="s">
        <v>1</v>
      </c>
      <c r="AO181" s="125" t="s">
        <v>1</v>
      </c>
      <c r="AP181" s="2" t="s">
        <v>1</v>
      </c>
      <c r="AQ181" s="5"/>
      <c r="AR181" s="5"/>
    </row>
    <row r="182" spans="1:44" x14ac:dyDescent="0.25">
      <c r="A182" s="2" t="s">
        <v>77</v>
      </c>
      <c r="B182" s="125">
        <v>44595</v>
      </c>
      <c r="C182" s="2" t="s">
        <v>1081</v>
      </c>
      <c r="D182" s="2" t="s">
        <v>37</v>
      </c>
      <c r="E182" s="2" t="s">
        <v>1084</v>
      </c>
      <c r="F182" s="2" t="s">
        <v>1144</v>
      </c>
      <c r="G182" s="2" t="s">
        <v>3</v>
      </c>
      <c r="H182" s="2" t="s">
        <v>3092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1177</v>
      </c>
      <c r="P182" s="2" t="s">
        <v>1178</v>
      </c>
      <c r="Q182" s="1">
        <v>7.5682999999999998</v>
      </c>
      <c r="R182" s="1">
        <v>0</v>
      </c>
      <c r="S182" s="1">
        <v>7.5682999999999998</v>
      </c>
      <c r="T182" s="1">
        <v>0</v>
      </c>
      <c r="U182" s="2" t="s">
        <v>0</v>
      </c>
      <c r="V182" s="1">
        <v>0</v>
      </c>
      <c r="W182" s="1">
        <v>0</v>
      </c>
      <c r="X182" s="2" t="s">
        <v>0</v>
      </c>
      <c r="Y182" s="1">
        <v>0</v>
      </c>
      <c r="Z182" s="1">
        <v>0</v>
      </c>
      <c r="AA182" s="2" t="s">
        <v>0</v>
      </c>
      <c r="AB182" s="1">
        <v>0</v>
      </c>
      <c r="AC182" s="1">
        <v>0</v>
      </c>
      <c r="AD182" s="2" t="s">
        <v>0</v>
      </c>
      <c r="AE182" s="1">
        <v>0</v>
      </c>
      <c r="AF182" s="2">
        <v>0</v>
      </c>
      <c r="AG182" s="2" t="s">
        <v>0</v>
      </c>
      <c r="AH182" s="1">
        <v>0</v>
      </c>
      <c r="AI182" s="1">
        <v>0</v>
      </c>
      <c r="AJ182" s="2" t="s">
        <v>0</v>
      </c>
      <c r="AK182" s="1">
        <v>0</v>
      </c>
      <c r="AL182" s="1">
        <v>0</v>
      </c>
      <c r="AM182" s="125" t="s">
        <v>1</v>
      </c>
      <c r="AN182" s="2" t="s">
        <v>1</v>
      </c>
      <c r="AO182" s="125" t="s">
        <v>1</v>
      </c>
      <c r="AP182" s="2" t="s">
        <v>1</v>
      </c>
      <c r="AQ182" s="5"/>
      <c r="AR182" s="5"/>
    </row>
    <row r="183" spans="1:44" x14ac:dyDescent="0.25">
      <c r="A183" s="2" t="s">
        <v>76</v>
      </c>
      <c r="B183" s="125">
        <v>44595</v>
      </c>
      <c r="C183" s="2" t="s">
        <v>1081</v>
      </c>
      <c r="D183" s="2" t="s">
        <v>37</v>
      </c>
      <c r="E183" s="2" t="s">
        <v>1084</v>
      </c>
      <c r="F183" s="2" t="s">
        <v>3043</v>
      </c>
      <c r="G183" s="2" t="s">
        <v>3</v>
      </c>
      <c r="H183" s="2" t="s">
        <v>3093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2</v>
      </c>
      <c r="P183" s="2" t="s">
        <v>1</v>
      </c>
      <c r="Q183" s="1">
        <v>468.15009999999995</v>
      </c>
      <c r="R183" s="1">
        <v>0</v>
      </c>
      <c r="S183" s="1">
        <v>375.0021000000001</v>
      </c>
      <c r="T183" s="1">
        <v>0</v>
      </c>
      <c r="U183" s="2" t="s">
        <v>0</v>
      </c>
      <c r="V183" s="1">
        <v>0</v>
      </c>
      <c r="W183" s="1">
        <v>80.300000000000011</v>
      </c>
      <c r="X183" s="2" t="s">
        <v>8</v>
      </c>
      <c r="Y183" s="1">
        <v>12.848000000000001</v>
      </c>
      <c r="Z183" s="1">
        <v>0</v>
      </c>
      <c r="AA183" s="2" t="s">
        <v>0</v>
      </c>
      <c r="AB183" s="1">
        <v>0</v>
      </c>
      <c r="AC183" s="1">
        <v>0</v>
      </c>
      <c r="AD183" s="2" t="s">
        <v>0</v>
      </c>
      <c r="AE183" s="1">
        <v>0</v>
      </c>
      <c r="AF183" s="2">
        <v>0</v>
      </c>
      <c r="AG183" s="2" t="s">
        <v>0</v>
      </c>
      <c r="AH183" s="1">
        <v>0</v>
      </c>
      <c r="AI183" s="1">
        <v>0</v>
      </c>
      <c r="AJ183" s="2" t="s">
        <v>0</v>
      </c>
      <c r="AK183" s="1">
        <v>0</v>
      </c>
      <c r="AL183" s="1">
        <v>0</v>
      </c>
      <c r="AM183" s="125" t="s">
        <v>1</v>
      </c>
      <c r="AN183" s="2" t="s">
        <v>1</v>
      </c>
      <c r="AO183" s="125" t="s">
        <v>1</v>
      </c>
      <c r="AP183" s="2" t="s">
        <v>1</v>
      </c>
      <c r="AQ183" s="5"/>
      <c r="AR183" s="5"/>
    </row>
    <row r="184" spans="1:44" x14ac:dyDescent="0.25">
      <c r="A184" s="2" t="s">
        <v>75</v>
      </c>
      <c r="B184" s="125">
        <v>44595</v>
      </c>
      <c r="C184" s="2" t="s">
        <v>1081</v>
      </c>
      <c r="D184" s="2" t="s">
        <v>37</v>
      </c>
      <c r="E184" s="2" t="s">
        <v>1084</v>
      </c>
      <c r="F184" s="2" t="s">
        <v>1144</v>
      </c>
      <c r="G184" s="2" t="s">
        <v>3</v>
      </c>
      <c r="H184" s="2" t="s">
        <v>3094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1125</v>
      </c>
      <c r="P184" s="2" t="s">
        <v>1362</v>
      </c>
      <c r="Q184" s="1">
        <v>487.6</v>
      </c>
      <c r="R184" s="1">
        <v>0</v>
      </c>
      <c r="S184" s="1">
        <v>487.6</v>
      </c>
      <c r="T184" s="1">
        <v>0</v>
      </c>
      <c r="U184" s="2" t="s">
        <v>0</v>
      </c>
      <c r="V184" s="1">
        <v>0</v>
      </c>
      <c r="W184" s="1">
        <v>0</v>
      </c>
      <c r="X184" s="2" t="s">
        <v>0</v>
      </c>
      <c r="Y184" s="1">
        <v>0</v>
      </c>
      <c r="Z184" s="1">
        <v>0</v>
      </c>
      <c r="AA184" s="2" t="s">
        <v>0</v>
      </c>
      <c r="AB184" s="1">
        <v>0</v>
      </c>
      <c r="AC184" s="1">
        <v>0</v>
      </c>
      <c r="AD184" s="2" t="s">
        <v>0</v>
      </c>
      <c r="AE184" s="1">
        <v>0</v>
      </c>
      <c r="AF184" s="2">
        <v>0</v>
      </c>
      <c r="AG184" s="2" t="s">
        <v>0</v>
      </c>
      <c r="AH184" s="1">
        <v>0</v>
      </c>
      <c r="AI184" s="1">
        <v>0</v>
      </c>
      <c r="AJ184" s="2" t="s">
        <v>0</v>
      </c>
      <c r="AK184" s="1">
        <v>0</v>
      </c>
      <c r="AL184" s="1">
        <v>0</v>
      </c>
      <c r="AM184" s="125" t="s">
        <v>1</v>
      </c>
      <c r="AN184" s="2" t="s">
        <v>1</v>
      </c>
      <c r="AO184" s="125" t="s">
        <v>1</v>
      </c>
      <c r="AP184" s="2" t="s">
        <v>1</v>
      </c>
      <c r="AQ184" s="5"/>
      <c r="AR184" s="5"/>
    </row>
    <row r="185" spans="1:44" x14ac:dyDescent="0.25">
      <c r="A185" s="2" t="s">
        <v>74</v>
      </c>
      <c r="B185" s="125">
        <v>44595</v>
      </c>
      <c r="C185" s="2" t="s">
        <v>1081</v>
      </c>
      <c r="D185" s="2" t="s">
        <v>37</v>
      </c>
      <c r="E185" s="2" t="s">
        <v>1084</v>
      </c>
      <c r="F185" s="2" t="s">
        <v>3043</v>
      </c>
      <c r="G185" s="2" t="s">
        <v>3</v>
      </c>
      <c r="H185" s="2" t="s">
        <v>3095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2</v>
      </c>
      <c r="P185" s="2" t="s">
        <v>1</v>
      </c>
      <c r="Q185" s="1">
        <v>162.4623</v>
      </c>
      <c r="R185" s="1">
        <v>0</v>
      </c>
      <c r="S185" s="1">
        <v>149.1919</v>
      </c>
      <c r="T185" s="1">
        <v>0</v>
      </c>
      <c r="U185" s="2" t="s">
        <v>0</v>
      </c>
      <c r="V185" s="1">
        <v>0</v>
      </c>
      <c r="W185" s="1">
        <v>11.44</v>
      </c>
      <c r="X185" s="2" t="s">
        <v>8</v>
      </c>
      <c r="Y185" s="1">
        <v>1.8304</v>
      </c>
      <c r="Z185" s="1">
        <v>0</v>
      </c>
      <c r="AA185" s="2" t="s">
        <v>0</v>
      </c>
      <c r="AB185" s="1">
        <v>0</v>
      </c>
      <c r="AC185" s="1">
        <v>0</v>
      </c>
      <c r="AD185" s="2" t="s">
        <v>0</v>
      </c>
      <c r="AE185" s="1">
        <v>0</v>
      </c>
      <c r="AF185" s="2">
        <v>0</v>
      </c>
      <c r="AG185" s="2" t="s">
        <v>0</v>
      </c>
      <c r="AH185" s="1">
        <v>0</v>
      </c>
      <c r="AI185" s="1">
        <v>0</v>
      </c>
      <c r="AJ185" s="2" t="s">
        <v>0</v>
      </c>
      <c r="AK185" s="1">
        <v>0</v>
      </c>
      <c r="AL185" s="1">
        <v>0</v>
      </c>
      <c r="AM185" s="125" t="s">
        <v>1</v>
      </c>
      <c r="AN185" s="2" t="s">
        <v>1</v>
      </c>
      <c r="AO185" s="125" t="s">
        <v>1</v>
      </c>
      <c r="AP185" s="2" t="s">
        <v>1</v>
      </c>
      <c r="AQ185" s="5"/>
      <c r="AR185" s="5"/>
    </row>
    <row r="186" spans="1:44" x14ac:dyDescent="0.25">
      <c r="A186" s="2" t="s">
        <v>73</v>
      </c>
      <c r="B186" s="125">
        <v>44595</v>
      </c>
      <c r="C186" s="2" t="s">
        <v>1081</v>
      </c>
      <c r="D186" s="2" t="s">
        <v>37</v>
      </c>
      <c r="E186" s="2" t="s">
        <v>1084</v>
      </c>
      <c r="F186" s="2" t="s">
        <v>1144</v>
      </c>
      <c r="G186" s="2" t="s">
        <v>12</v>
      </c>
      <c r="H186" s="2" t="s">
        <v>1</v>
      </c>
      <c r="I186" s="1" t="s">
        <v>1300</v>
      </c>
      <c r="J186" s="1" t="s">
        <v>1</v>
      </c>
      <c r="K186" s="1" t="s">
        <v>3096</v>
      </c>
      <c r="L186" s="1" t="s">
        <v>3074</v>
      </c>
      <c r="M186" s="1">
        <v>49.58</v>
      </c>
      <c r="N186" s="2" t="s">
        <v>11</v>
      </c>
      <c r="O186" s="2" t="s">
        <v>3097</v>
      </c>
      <c r="P186" s="2" t="s">
        <v>3098</v>
      </c>
      <c r="Q186" s="1">
        <v>-11.06</v>
      </c>
      <c r="R186" s="1">
        <v>0</v>
      </c>
      <c r="S186" s="1">
        <v>-11.06</v>
      </c>
      <c r="T186" s="1">
        <v>0</v>
      </c>
      <c r="U186" s="2" t="s">
        <v>0</v>
      </c>
      <c r="V186" s="1">
        <v>0</v>
      </c>
      <c r="W186" s="1">
        <v>0</v>
      </c>
      <c r="X186" s="2" t="s">
        <v>0</v>
      </c>
      <c r="Y186" s="1">
        <v>0</v>
      </c>
      <c r="Z186" s="1">
        <v>0</v>
      </c>
      <c r="AA186" s="2" t="s">
        <v>0</v>
      </c>
      <c r="AB186" s="1">
        <v>0</v>
      </c>
      <c r="AC186" s="1">
        <v>0</v>
      </c>
      <c r="AD186" s="2" t="s">
        <v>0</v>
      </c>
      <c r="AE186" s="1">
        <v>0</v>
      </c>
      <c r="AF186" s="2">
        <v>0</v>
      </c>
      <c r="AG186" s="2" t="s">
        <v>0</v>
      </c>
      <c r="AH186" s="1">
        <v>0</v>
      </c>
      <c r="AI186" s="1">
        <v>0</v>
      </c>
      <c r="AJ186" s="2" t="s">
        <v>0</v>
      </c>
      <c r="AK186" s="1">
        <v>0</v>
      </c>
      <c r="AL186" s="1">
        <v>0</v>
      </c>
      <c r="AM186" s="125" t="s">
        <v>1</v>
      </c>
      <c r="AN186" s="2" t="s">
        <v>1</v>
      </c>
      <c r="AO186" s="125" t="s">
        <v>1</v>
      </c>
      <c r="AP186" s="2" t="s">
        <v>1</v>
      </c>
      <c r="AQ186" s="5"/>
      <c r="AR186" s="5"/>
    </row>
    <row r="187" spans="1:44" x14ac:dyDescent="0.25">
      <c r="A187" s="2" t="s">
        <v>72</v>
      </c>
      <c r="B187" s="125">
        <v>44595</v>
      </c>
      <c r="C187" s="2" t="s">
        <v>1081</v>
      </c>
      <c r="D187" s="2" t="s">
        <v>37</v>
      </c>
      <c r="E187" s="2" t="s">
        <v>1084</v>
      </c>
      <c r="F187" s="2" t="s">
        <v>1144</v>
      </c>
      <c r="G187" s="2" t="s">
        <v>12</v>
      </c>
      <c r="H187" s="2" t="s">
        <v>1</v>
      </c>
      <c r="I187" s="1" t="s">
        <v>1360</v>
      </c>
      <c r="J187" s="1" t="s">
        <v>1</v>
      </c>
      <c r="K187" s="1" t="s">
        <v>3099</v>
      </c>
      <c r="L187" s="1" t="s">
        <v>3074</v>
      </c>
      <c r="M187" s="1">
        <v>82.63</v>
      </c>
      <c r="N187" s="2" t="s">
        <v>11</v>
      </c>
      <c r="O187" s="2" t="s">
        <v>3100</v>
      </c>
      <c r="P187" s="2" t="s">
        <v>3101</v>
      </c>
      <c r="Q187" s="1">
        <v>-35.799999999999997</v>
      </c>
      <c r="R187" s="1">
        <v>0</v>
      </c>
      <c r="S187" s="1">
        <v>-35.799999999999997</v>
      </c>
      <c r="T187" s="1">
        <v>0</v>
      </c>
      <c r="U187" s="2" t="s">
        <v>0</v>
      </c>
      <c r="V187" s="1">
        <v>0</v>
      </c>
      <c r="W187" s="1">
        <v>0</v>
      </c>
      <c r="X187" s="2" t="s">
        <v>0</v>
      </c>
      <c r="Y187" s="1">
        <v>0</v>
      </c>
      <c r="Z187" s="1">
        <v>0</v>
      </c>
      <c r="AA187" s="2" t="s">
        <v>0</v>
      </c>
      <c r="AB187" s="1">
        <v>0</v>
      </c>
      <c r="AC187" s="1">
        <v>0</v>
      </c>
      <c r="AD187" s="2" t="s">
        <v>0</v>
      </c>
      <c r="AE187" s="1">
        <v>0</v>
      </c>
      <c r="AF187" s="2">
        <v>0</v>
      </c>
      <c r="AG187" s="2" t="s">
        <v>0</v>
      </c>
      <c r="AH187" s="1">
        <v>0</v>
      </c>
      <c r="AI187" s="1">
        <v>0</v>
      </c>
      <c r="AJ187" s="2" t="s">
        <v>0</v>
      </c>
      <c r="AK187" s="1">
        <v>0</v>
      </c>
      <c r="AL187" s="1">
        <v>0</v>
      </c>
      <c r="AM187" s="125" t="s">
        <v>1</v>
      </c>
      <c r="AN187" s="2" t="s">
        <v>1</v>
      </c>
      <c r="AO187" s="125" t="s">
        <v>1</v>
      </c>
      <c r="AP187" s="2" t="s">
        <v>1</v>
      </c>
      <c r="AQ187" s="5"/>
      <c r="AR187" s="5"/>
    </row>
    <row r="188" spans="1:44" x14ac:dyDescent="0.25">
      <c r="A188" s="2" t="s">
        <v>71</v>
      </c>
      <c r="B188" s="125">
        <v>44595</v>
      </c>
      <c r="C188" s="2" t="s">
        <v>6</v>
      </c>
      <c r="D188" s="2" t="s">
        <v>37</v>
      </c>
      <c r="E188" s="2" t="s">
        <v>208</v>
      </c>
      <c r="F188" s="2" t="s">
        <v>2880</v>
      </c>
      <c r="G188" s="2" t="s">
        <v>3</v>
      </c>
      <c r="H188" s="2" t="s">
        <v>3102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6745.8251200000022</v>
      </c>
      <c r="R188" s="1">
        <v>0</v>
      </c>
      <c r="S188" s="1">
        <v>5177.4809999999998</v>
      </c>
      <c r="T188" s="1">
        <v>0</v>
      </c>
      <c r="U188" s="2" t="s">
        <v>0</v>
      </c>
      <c r="V188" s="1">
        <v>0</v>
      </c>
      <c r="W188" s="1">
        <v>1352.0208000000002</v>
      </c>
      <c r="X188" s="2" t="s">
        <v>8</v>
      </c>
      <c r="Y188" s="1">
        <v>216.32332</v>
      </c>
      <c r="Z188" s="1">
        <v>0</v>
      </c>
      <c r="AA188" s="2" t="s">
        <v>0</v>
      </c>
      <c r="AB188" s="1">
        <v>0</v>
      </c>
      <c r="AC188" s="1">
        <v>0</v>
      </c>
      <c r="AD188" s="2" t="s">
        <v>0</v>
      </c>
      <c r="AE188" s="1">
        <v>0</v>
      </c>
      <c r="AF188" s="2">
        <v>0</v>
      </c>
      <c r="AG188" s="2" t="s">
        <v>0</v>
      </c>
      <c r="AH188" s="1">
        <v>0</v>
      </c>
      <c r="AI188" s="1">
        <v>0</v>
      </c>
      <c r="AJ188" s="2" t="s">
        <v>0</v>
      </c>
      <c r="AK188" s="1">
        <v>0</v>
      </c>
      <c r="AL188" s="1">
        <v>0</v>
      </c>
      <c r="AM188" s="125" t="s">
        <v>1</v>
      </c>
      <c r="AN188" s="2" t="s">
        <v>1</v>
      </c>
      <c r="AO188" s="125" t="s">
        <v>1</v>
      </c>
      <c r="AP188" s="2" t="s">
        <v>1</v>
      </c>
      <c r="AQ188" s="5"/>
      <c r="AR188" s="5"/>
    </row>
    <row r="189" spans="1:44" x14ac:dyDescent="0.25">
      <c r="A189" s="2" t="s">
        <v>70</v>
      </c>
      <c r="B189" s="125">
        <v>44595</v>
      </c>
      <c r="C189" s="2" t="s">
        <v>34</v>
      </c>
      <c r="D189" s="2" t="s">
        <v>37</v>
      </c>
      <c r="E189" s="2" t="s">
        <v>206</v>
      </c>
      <c r="F189" s="2" t="s">
        <v>1311</v>
      </c>
      <c r="G189" s="2" t="s">
        <v>3</v>
      </c>
      <c r="H189" s="2" t="s">
        <v>3103</v>
      </c>
      <c r="I189" s="1" t="s">
        <v>1</v>
      </c>
      <c r="J189" s="1" t="s">
        <v>1</v>
      </c>
      <c r="K189" s="1" t="s">
        <v>1</v>
      </c>
      <c r="L189" s="1" t="s">
        <v>1</v>
      </c>
      <c r="M189" s="1">
        <v>0</v>
      </c>
      <c r="N189" s="2" t="s">
        <v>1</v>
      </c>
      <c r="O189" s="2" t="s">
        <v>2</v>
      </c>
      <c r="P189" s="2" t="s">
        <v>1</v>
      </c>
      <c r="Q189" s="1">
        <v>884.62575000000004</v>
      </c>
      <c r="R189" s="1">
        <v>0</v>
      </c>
      <c r="S189" s="1">
        <v>816.96294999999986</v>
      </c>
      <c r="T189" s="1">
        <v>0</v>
      </c>
      <c r="U189" s="2" t="s">
        <v>0</v>
      </c>
      <c r="V189" s="1">
        <v>0</v>
      </c>
      <c r="W189" s="1">
        <v>58.330000000000005</v>
      </c>
      <c r="X189" s="2" t="s">
        <v>0</v>
      </c>
      <c r="Y189" s="1">
        <v>9.3327999999999989</v>
      </c>
      <c r="Z189" s="1">
        <v>0</v>
      </c>
      <c r="AA189" s="2" t="s">
        <v>0</v>
      </c>
      <c r="AB189" s="1">
        <v>0</v>
      </c>
      <c r="AC189" s="1">
        <v>0</v>
      </c>
      <c r="AD189" s="2" t="s">
        <v>0</v>
      </c>
      <c r="AE189" s="1">
        <v>0</v>
      </c>
      <c r="AF189" s="2">
        <v>0</v>
      </c>
      <c r="AG189" s="2" t="s">
        <v>0</v>
      </c>
      <c r="AH189" s="1">
        <v>0</v>
      </c>
      <c r="AI189" s="1">
        <v>0</v>
      </c>
      <c r="AJ189" s="2" t="s">
        <v>0</v>
      </c>
      <c r="AK189" s="1">
        <v>0</v>
      </c>
      <c r="AL189" s="1">
        <v>0</v>
      </c>
      <c r="AM189" s="125" t="s">
        <v>1</v>
      </c>
      <c r="AN189" s="2" t="s">
        <v>1</v>
      </c>
      <c r="AO189" s="125" t="s">
        <v>1</v>
      </c>
      <c r="AP189" s="2" t="s">
        <v>1</v>
      </c>
      <c r="AQ189" s="5"/>
      <c r="AR189" s="5"/>
    </row>
    <row r="190" spans="1:44" x14ac:dyDescent="0.25">
      <c r="A190" s="2" t="s">
        <v>69</v>
      </c>
      <c r="B190" s="125">
        <v>44595</v>
      </c>
      <c r="C190" s="2" t="s">
        <v>26</v>
      </c>
      <c r="D190" s="2" t="s">
        <v>32</v>
      </c>
      <c r="E190" s="2" t="s">
        <v>31</v>
      </c>
      <c r="F190" s="2" t="s">
        <v>1383</v>
      </c>
      <c r="G190" s="2" t="s">
        <v>3</v>
      </c>
      <c r="H190" s="2" t="s">
        <v>3104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1077.764604</v>
      </c>
      <c r="R190" s="1">
        <v>0</v>
      </c>
      <c r="S190" s="1">
        <v>822.56385</v>
      </c>
      <c r="T190" s="1">
        <v>0</v>
      </c>
      <c r="U190" s="2" t="s">
        <v>0</v>
      </c>
      <c r="V190" s="1">
        <v>0</v>
      </c>
      <c r="W190" s="1">
        <v>220.00065000000001</v>
      </c>
      <c r="X190" s="2" t="s">
        <v>0</v>
      </c>
      <c r="Y190" s="1">
        <v>35.200104000000003</v>
      </c>
      <c r="Z190" s="1">
        <v>0</v>
      </c>
      <c r="AA190" s="2" t="s">
        <v>0</v>
      </c>
      <c r="AB190" s="1">
        <v>0</v>
      </c>
      <c r="AC190" s="1">
        <v>0</v>
      </c>
      <c r="AD190" s="2" t="s">
        <v>0</v>
      </c>
      <c r="AE190" s="1">
        <v>0</v>
      </c>
      <c r="AF190" s="2">
        <v>0</v>
      </c>
      <c r="AG190" s="2" t="s">
        <v>0</v>
      </c>
      <c r="AH190" s="1">
        <v>0</v>
      </c>
      <c r="AI190" s="1">
        <v>0</v>
      </c>
      <c r="AJ190" s="2" t="s">
        <v>0</v>
      </c>
      <c r="AK190" s="1">
        <v>0</v>
      </c>
      <c r="AL190" s="1">
        <v>0</v>
      </c>
      <c r="AM190" s="125" t="s">
        <v>1</v>
      </c>
      <c r="AN190" s="2" t="s">
        <v>1</v>
      </c>
      <c r="AO190" s="125" t="s">
        <v>1</v>
      </c>
      <c r="AP190" s="2" t="s">
        <v>1</v>
      </c>
      <c r="AQ190" s="5"/>
      <c r="AR190" s="5"/>
    </row>
    <row r="191" spans="1:44" x14ac:dyDescent="0.25">
      <c r="A191" s="2" t="s">
        <v>68</v>
      </c>
      <c r="B191" s="125">
        <v>44595</v>
      </c>
      <c r="C191" s="2" t="s">
        <v>6</v>
      </c>
      <c r="D191" s="2" t="s">
        <v>32</v>
      </c>
      <c r="E191" s="2" t="s">
        <v>202</v>
      </c>
      <c r="F191" s="2" t="s">
        <v>1148</v>
      </c>
      <c r="G191" s="2" t="s">
        <v>3</v>
      </c>
      <c r="H191" s="2" t="s">
        <v>3105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2</v>
      </c>
      <c r="P191" s="2" t="s">
        <v>1</v>
      </c>
      <c r="Q191" s="1">
        <v>3992.9992460000008</v>
      </c>
      <c r="R191" s="1">
        <v>0</v>
      </c>
      <c r="S191" s="1">
        <v>3214.656050000001</v>
      </c>
      <c r="T191" s="1">
        <v>0</v>
      </c>
      <c r="U191" s="2" t="s">
        <v>0</v>
      </c>
      <c r="V191" s="1">
        <v>0</v>
      </c>
      <c r="W191" s="1">
        <v>670.98560000000009</v>
      </c>
      <c r="X191" s="2" t="s">
        <v>8</v>
      </c>
      <c r="Y191" s="1">
        <v>107.357596</v>
      </c>
      <c r="Z191" s="1">
        <v>0</v>
      </c>
      <c r="AA191" s="2" t="s">
        <v>0</v>
      </c>
      <c r="AB191" s="1">
        <v>0</v>
      </c>
      <c r="AC191" s="1">
        <v>0</v>
      </c>
      <c r="AD191" s="2" t="s">
        <v>0</v>
      </c>
      <c r="AE191" s="1">
        <v>0</v>
      </c>
      <c r="AF191" s="2">
        <v>0</v>
      </c>
      <c r="AG191" s="2" t="s">
        <v>0</v>
      </c>
      <c r="AH191" s="1">
        <v>0</v>
      </c>
      <c r="AI191" s="1">
        <v>0</v>
      </c>
      <c r="AJ191" s="2" t="s">
        <v>0</v>
      </c>
      <c r="AK191" s="1">
        <v>0</v>
      </c>
      <c r="AL191" s="1">
        <v>0</v>
      </c>
      <c r="AM191" s="125" t="s">
        <v>1</v>
      </c>
      <c r="AN191" s="2" t="s">
        <v>1</v>
      </c>
      <c r="AO191" s="125" t="s">
        <v>1</v>
      </c>
      <c r="AP191" s="2" t="s">
        <v>1</v>
      </c>
      <c r="AQ191" s="5"/>
      <c r="AR191" s="5"/>
    </row>
    <row r="192" spans="1:44" x14ac:dyDescent="0.25">
      <c r="A192" s="2" t="s">
        <v>67</v>
      </c>
      <c r="B192" s="125">
        <v>44595</v>
      </c>
      <c r="C192" s="2" t="s">
        <v>6</v>
      </c>
      <c r="D192" s="2" t="s">
        <v>32</v>
      </c>
      <c r="E192" s="2" t="s">
        <v>202</v>
      </c>
      <c r="F192" s="2" t="s">
        <v>1148</v>
      </c>
      <c r="G192" s="2" t="s">
        <v>3</v>
      </c>
      <c r="H192" s="2" t="s">
        <v>3106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2883</v>
      </c>
      <c r="P192" s="2" t="s">
        <v>2884</v>
      </c>
      <c r="Q192" s="1">
        <v>73.128100000000003</v>
      </c>
      <c r="R192" s="1">
        <v>0</v>
      </c>
      <c r="S192" s="1">
        <v>21.739999999999995</v>
      </c>
      <c r="T192" s="1">
        <v>44.3001</v>
      </c>
      <c r="U192" s="2" t="s">
        <v>8</v>
      </c>
      <c r="V192" s="1">
        <v>7.0880000000000001</v>
      </c>
      <c r="W192" s="1">
        <v>0</v>
      </c>
      <c r="X192" s="2" t="s">
        <v>0</v>
      </c>
      <c r="Y192" s="1">
        <v>0</v>
      </c>
      <c r="Z192" s="1">
        <v>0</v>
      </c>
      <c r="AA192" s="2" t="s">
        <v>0</v>
      </c>
      <c r="AB192" s="1">
        <v>0</v>
      </c>
      <c r="AC192" s="1">
        <v>0</v>
      </c>
      <c r="AD192" s="2" t="s">
        <v>0</v>
      </c>
      <c r="AE192" s="1">
        <v>0</v>
      </c>
      <c r="AF192" s="2">
        <v>0</v>
      </c>
      <c r="AG192" s="2" t="s">
        <v>0</v>
      </c>
      <c r="AH192" s="1">
        <v>0</v>
      </c>
      <c r="AI192" s="1">
        <v>0</v>
      </c>
      <c r="AJ192" s="2" t="s">
        <v>0</v>
      </c>
      <c r="AK192" s="1">
        <v>0</v>
      </c>
      <c r="AL192" s="1">
        <v>0</v>
      </c>
      <c r="AM192" s="125" t="s">
        <v>1</v>
      </c>
      <c r="AN192" s="2" t="s">
        <v>1</v>
      </c>
      <c r="AO192" s="125" t="s">
        <v>1</v>
      </c>
      <c r="AP192" s="2" t="s">
        <v>1</v>
      </c>
      <c r="AQ192" s="5"/>
      <c r="AR192" s="5"/>
    </row>
    <row r="193" spans="1:44" x14ac:dyDescent="0.25">
      <c r="A193" s="2" t="s">
        <v>66</v>
      </c>
      <c r="B193" s="125">
        <v>44595</v>
      </c>
      <c r="C193" s="2" t="s">
        <v>6</v>
      </c>
      <c r="D193" s="2" t="s">
        <v>32</v>
      </c>
      <c r="E193" s="2" t="s">
        <v>202</v>
      </c>
      <c r="F193" s="2" t="s">
        <v>1148</v>
      </c>
      <c r="G193" s="2" t="s">
        <v>3</v>
      </c>
      <c r="H193" s="2" t="s">
        <v>3107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2910.7235459999993</v>
      </c>
      <c r="R193" s="1">
        <v>0</v>
      </c>
      <c r="S193" s="1">
        <v>2288.3210999999992</v>
      </c>
      <c r="T193" s="1">
        <v>0</v>
      </c>
      <c r="U193" s="2" t="s">
        <v>0</v>
      </c>
      <c r="V193" s="1">
        <v>0</v>
      </c>
      <c r="W193" s="1">
        <v>536.55385000000001</v>
      </c>
      <c r="X193" s="2" t="s">
        <v>0</v>
      </c>
      <c r="Y193" s="1">
        <v>85.848595999999986</v>
      </c>
      <c r="Z193" s="1">
        <v>0</v>
      </c>
      <c r="AA193" s="2" t="s">
        <v>0</v>
      </c>
      <c r="AB193" s="1">
        <v>0</v>
      </c>
      <c r="AC193" s="1">
        <v>0</v>
      </c>
      <c r="AD193" s="2" t="s">
        <v>0</v>
      </c>
      <c r="AE193" s="1">
        <v>0</v>
      </c>
      <c r="AF193" s="2">
        <v>0</v>
      </c>
      <c r="AG193" s="2" t="s">
        <v>0</v>
      </c>
      <c r="AH193" s="1">
        <v>0</v>
      </c>
      <c r="AI193" s="1">
        <v>0</v>
      </c>
      <c r="AJ193" s="2" t="s">
        <v>0</v>
      </c>
      <c r="AK193" s="1">
        <v>0</v>
      </c>
      <c r="AL193" s="1">
        <v>0</v>
      </c>
      <c r="AM193" s="125" t="s">
        <v>1</v>
      </c>
      <c r="AN193" s="2" t="s">
        <v>1</v>
      </c>
      <c r="AO193" s="125" t="s">
        <v>1</v>
      </c>
      <c r="AP193" s="2" t="s">
        <v>1</v>
      </c>
      <c r="AQ193" s="5"/>
      <c r="AR193" s="5"/>
    </row>
    <row r="194" spans="1:44" x14ac:dyDescent="0.25">
      <c r="A194" s="2" t="s">
        <v>65</v>
      </c>
      <c r="B194" s="125">
        <v>44595</v>
      </c>
      <c r="C194" s="2" t="s">
        <v>6</v>
      </c>
      <c r="D194" s="2" t="s">
        <v>32</v>
      </c>
      <c r="E194" s="2" t="s">
        <v>202</v>
      </c>
      <c r="F194" s="2" t="s">
        <v>1148</v>
      </c>
      <c r="G194" s="2" t="s">
        <v>3</v>
      </c>
      <c r="H194" s="2" t="s">
        <v>2412</v>
      </c>
      <c r="I194" s="1" t="s">
        <v>1</v>
      </c>
      <c r="J194" s="1" t="s">
        <v>1</v>
      </c>
      <c r="K194" s="1" t="s">
        <v>1</v>
      </c>
      <c r="L194" s="1" t="s">
        <v>1</v>
      </c>
      <c r="M194" s="1">
        <v>0</v>
      </c>
      <c r="N194" s="2" t="s">
        <v>1</v>
      </c>
      <c r="O194" s="2" t="s">
        <v>2631</v>
      </c>
      <c r="P194" s="2" t="s">
        <v>2632</v>
      </c>
      <c r="Q194" s="1">
        <v>290.01396</v>
      </c>
      <c r="R194" s="1">
        <v>0</v>
      </c>
      <c r="S194" s="1">
        <v>263.0684</v>
      </c>
      <c r="T194" s="1">
        <v>23.228899999999999</v>
      </c>
      <c r="U194" s="2" t="s">
        <v>8</v>
      </c>
      <c r="V194" s="1">
        <v>3.7166600000000001</v>
      </c>
      <c r="W194" s="1">
        <v>0</v>
      </c>
      <c r="X194" s="2" t="s">
        <v>0</v>
      </c>
      <c r="Y194" s="1">
        <v>0</v>
      </c>
      <c r="Z194" s="1">
        <v>0</v>
      </c>
      <c r="AA194" s="2" t="s">
        <v>0</v>
      </c>
      <c r="AB194" s="1">
        <v>0</v>
      </c>
      <c r="AC194" s="1">
        <v>0</v>
      </c>
      <c r="AD194" s="2" t="s">
        <v>0</v>
      </c>
      <c r="AE194" s="1">
        <v>0</v>
      </c>
      <c r="AF194" s="2">
        <v>0</v>
      </c>
      <c r="AG194" s="2" t="s">
        <v>0</v>
      </c>
      <c r="AH194" s="1">
        <v>0</v>
      </c>
      <c r="AI194" s="1">
        <v>0</v>
      </c>
      <c r="AJ194" s="2" t="s">
        <v>0</v>
      </c>
      <c r="AK194" s="1">
        <v>0</v>
      </c>
      <c r="AL194" s="1">
        <v>0</v>
      </c>
      <c r="AM194" s="125" t="s">
        <v>1</v>
      </c>
      <c r="AN194" s="2" t="s">
        <v>1</v>
      </c>
      <c r="AO194" s="125" t="s">
        <v>1</v>
      </c>
      <c r="AP194" s="2" t="s">
        <v>1</v>
      </c>
      <c r="AQ194" s="5"/>
      <c r="AR194" s="5"/>
    </row>
    <row r="195" spans="1:44" x14ac:dyDescent="0.25">
      <c r="A195" s="2" t="s">
        <v>64</v>
      </c>
      <c r="B195" s="125">
        <v>44595</v>
      </c>
      <c r="C195" s="2" t="s">
        <v>6</v>
      </c>
      <c r="D195" s="2" t="s">
        <v>32</v>
      </c>
      <c r="E195" s="2" t="s">
        <v>202</v>
      </c>
      <c r="F195" s="2" t="s">
        <v>1148</v>
      </c>
      <c r="G195" s="2" t="s">
        <v>3</v>
      </c>
      <c r="H195" s="2" t="s">
        <v>3108</v>
      </c>
      <c r="I195" s="1" t="s">
        <v>1</v>
      </c>
      <c r="J195" s="1" t="s">
        <v>1</v>
      </c>
      <c r="K195" s="1" t="s">
        <v>1</v>
      </c>
      <c r="L195" s="1" t="s">
        <v>1</v>
      </c>
      <c r="M195" s="1">
        <v>0</v>
      </c>
      <c r="N195" s="2" t="s">
        <v>1</v>
      </c>
      <c r="O195" s="2" t="s">
        <v>2</v>
      </c>
      <c r="P195" s="2" t="s">
        <v>1</v>
      </c>
      <c r="Q195" s="1">
        <v>1486.766646</v>
      </c>
      <c r="R195" s="1">
        <v>0</v>
      </c>
      <c r="S195" s="1">
        <v>1035.0367000000001</v>
      </c>
      <c r="T195" s="1">
        <v>0</v>
      </c>
      <c r="U195" s="2" t="s">
        <v>0</v>
      </c>
      <c r="V195" s="1">
        <v>0</v>
      </c>
      <c r="W195" s="1">
        <v>389.42234999999999</v>
      </c>
      <c r="X195" s="2" t="s">
        <v>8</v>
      </c>
      <c r="Y195" s="1">
        <v>62.307595999999997</v>
      </c>
      <c r="Z195" s="1">
        <v>0</v>
      </c>
      <c r="AA195" s="2" t="s">
        <v>0</v>
      </c>
      <c r="AB195" s="1">
        <v>0</v>
      </c>
      <c r="AC195" s="1">
        <v>0</v>
      </c>
      <c r="AD195" s="2" t="s">
        <v>0</v>
      </c>
      <c r="AE195" s="1">
        <v>0</v>
      </c>
      <c r="AF195" s="2">
        <v>0</v>
      </c>
      <c r="AG195" s="2" t="s">
        <v>0</v>
      </c>
      <c r="AH195" s="1">
        <v>0</v>
      </c>
      <c r="AI195" s="1">
        <v>0</v>
      </c>
      <c r="AJ195" s="2" t="s">
        <v>0</v>
      </c>
      <c r="AK195" s="1">
        <v>0</v>
      </c>
      <c r="AL195" s="1">
        <v>0</v>
      </c>
      <c r="AM195" s="125" t="s">
        <v>1</v>
      </c>
      <c r="AN195" s="2" t="s">
        <v>1</v>
      </c>
      <c r="AO195" s="125" t="s">
        <v>1</v>
      </c>
      <c r="AP195" s="2" t="s">
        <v>1</v>
      </c>
      <c r="AQ195" s="5"/>
      <c r="AR195" s="5"/>
    </row>
    <row r="196" spans="1:44" x14ac:dyDescent="0.25">
      <c r="A196" s="2" t="s">
        <v>63</v>
      </c>
      <c r="B196" s="125">
        <v>44595</v>
      </c>
      <c r="C196" s="2" t="s">
        <v>6</v>
      </c>
      <c r="D196" s="2" t="s">
        <v>32</v>
      </c>
      <c r="E196" s="2" t="s">
        <v>202</v>
      </c>
      <c r="F196" s="2" t="s">
        <v>1148</v>
      </c>
      <c r="G196" s="2" t="s">
        <v>12</v>
      </c>
      <c r="H196" s="2" t="s">
        <v>1</v>
      </c>
      <c r="I196" s="1" t="s">
        <v>1065</v>
      </c>
      <c r="J196" s="1" t="s">
        <v>1</v>
      </c>
      <c r="K196" s="1" t="s">
        <v>3109</v>
      </c>
      <c r="L196" s="1" t="s">
        <v>3074</v>
      </c>
      <c r="M196" s="1">
        <v>53.82</v>
      </c>
      <c r="N196" s="2" t="s">
        <v>11</v>
      </c>
      <c r="O196" s="2" t="s">
        <v>3110</v>
      </c>
      <c r="P196" s="2" t="s">
        <v>3111</v>
      </c>
      <c r="Q196" s="1">
        <v>-53.82</v>
      </c>
      <c r="R196" s="1">
        <v>0</v>
      </c>
      <c r="S196" s="1">
        <v>-53.82</v>
      </c>
      <c r="T196" s="1">
        <v>0</v>
      </c>
      <c r="U196" s="2" t="s">
        <v>0</v>
      </c>
      <c r="V196" s="1">
        <v>0</v>
      </c>
      <c r="W196" s="1">
        <v>0</v>
      </c>
      <c r="X196" s="2" t="s">
        <v>0</v>
      </c>
      <c r="Y196" s="1">
        <v>0</v>
      </c>
      <c r="Z196" s="1">
        <v>0</v>
      </c>
      <c r="AA196" s="2" t="s">
        <v>0</v>
      </c>
      <c r="AB196" s="1">
        <v>0</v>
      </c>
      <c r="AC196" s="1">
        <v>0</v>
      </c>
      <c r="AD196" s="2" t="s">
        <v>0</v>
      </c>
      <c r="AE196" s="1">
        <v>0</v>
      </c>
      <c r="AF196" s="2">
        <v>0</v>
      </c>
      <c r="AG196" s="2" t="s">
        <v>0</v>
      </c>
      <c r="AH196" s="1">
        <v>0</v>
      </c>
      <c r="AI196" s="1">
        <v>0</v>
      </c>
      <c r="AJ196" s="2" t="s">
        <v>0</v>
      </c>
      <c r="AK196" s="1">
        <v>0</v>
      </c>
      <c r="AL196" s="1">
        <v>0</v>
      </c>
      <c r="AM196" s="125" t="s">
        <v>1</v>
      </c>
      <c r="AN196" s="2" t="s">
        <v>1</v>
      </c>
      <c r="AO196" s="125" t="s">
        <v>1</v>
      </c>
      <c r="AP196" s="2" t="s">
        <v>1</v>
      </c>
      <c r="AQ196" s="5"/>
      <c r="AR196" s="5"/>
    </row>
    <row r="197" spans="1:44" x14ac:dyDescent="0.25">
      <c r="A197" s="2" t="s">
        <v>62</v>
      </c>
      <c r="B197" s="125">
        <v>44595</v>
      </c>
      <c r="C197" s="2" t="s">
        <v>34</v>
      </c>
      <c r="D197" s="2" t="s">
        <v>32</v>
      </c>
      <c r="E197" s="2" t="s">
        <v>200</v>
      </c>
      <c r="F197" s="2" t="s">
        <v>3112</v>
      </c>
      <c r="G197" s="2" t="s">
        <v>3</v>
      </c>
      <c r="H197" s="2" t="s">
        <v>3113</v>
      </c>
      <c r="I197" s="1" t="s">
        <v>1</v>
      </c>
      <c r="J197" s="1" t="s">
        <v>1</v>
      </c>
      <c r="K197" s="1" t="s">
        <v>1</v>
      </c>
      <c r="L197" s="1" t="s">
        <v>1</v>
      </c>
      <c r="M197" s="1">
        <v>0</v>
      </c>
      <c r="N197" s="2" t="s">
        <v>1</v>
      </c>
      <c r="O197" s="2" t="s">
        <v>2</v>
      </c>
      <c r="P197" s="2" t="s">
        <v>1</v>
      </c>
      <c r="Q197" s="1">
        <v>649.46004999999991</v>
      </c>
      <c r="R197" s="1">
        <v>0</v>
      </c>
      <c r="S197" s="1">
        <v>577.96064999999999</v>
      </c>
      <c r="T197" s="1">
        <v>0</v>
      </c>
      <c r="U197" s="2" t="s">
        <v>0</v>
      </c>
      <c r="V197" s="1">
        <v>0</v>
      </c>
      <c r="W197" s="1">
        <v>61.637400000000007</v>
      </c>
      <c r="X197" s="2" t="s">
        <v>0</v>
      </c>
      <c r="Y197" s="1">
        <v>9.8620000000000001</v>
      </c>
      <c r="Z197" s="1">
        <v>0</v>
      </c>
      <c r="AA197" s="2" t="s">
        <v>0</v>
      </c>
      <c r="AB197" s="1">
        <v>0</v>
      </c>
      <c r="AC197" s="1">
        <v>0</v>
      </c>
      <c r="AD197" s="2" t="s">
        <v>0</v>
      </c>
      <c r="AE197" s="1">
        <v>0</v>
      </c>
      <c r="AF197" s="2">
        <v>0</v>
      </c>
      <c r="AG197" s="2" t="s">
        <v>0</v>
      </c>
      <c r="AH197" s="1">
        <v>0</v>
      </c>
      <c r="AI197" s="1">
        <v>0</v>
      </c>
      <c r="AJ197" s="2" t="s">
        <v>0</v>
      </c>
      <c r="AK197" s="1">
        <v>0</v>
      </c>
      <c r="AL197" s="1">
        <v>0</v>
      </c>
      <c r="AM197" s="125" t="s">
        <v>1</v>
      </c>
      <c r="AN197" s="2" t="s">
        <v>1</v>
      </c>
      <c r="AO197" s="125" t="s">
        <v>1</v>
      </c>
      <c r="AP197" s="2" t="s">
        <v>1</v>
      </c>
      <c r="AQ197" s="5"/>
      <c r="AR197" s="5"/>
    </row>
    <row r="198" spans="1:44" x14ac:dyDescent="0.25">
      <c r="A198" s="2" t="s">
        <v>61</v>
      </c>
      <c r="B198" s="125">
        <v>44595</v>
      </c>
      <c r="C198" s="2" t="s">
        <v>34</v>
      </c>
      <c r="D198" s="2" t="s">
        <v>32</v>
      </c>
      <c r="E198" s="2" t="s">
        <v>200</v>
      </c>
      <c r="F198" s="2" t="s">
        <v>1298</v>
      </c>
      <c r="G198" s="2" t="s">
        <v>3</v>
      </c>
      <c r="H198" s="2" t="s">
        <v>3114</v>
      </c>
      <c r="I198" s="1" t="s">
        <v>1</v>
      </c>
      <c r="J198" s="1" t="s">
        <v>1</v>
      </c>
      <c r="K198" s="1" t="s">
        <v>1</v>
      </c>
      <c r="L198" s="1" t="s">
        <v>1</v>
      </c>
      <c r="M198" s="1">
        <v>0</v>
      </c>
      <c r="N198" s="2" t="s">
        <v>1</v>
      </c>
      <c r="O198" s="2" t="s">
        <v>3115</v>
      </c>
      <c r="P198" s="2" t="s">
        <v>3116</v>
      </c>
      <c r="Q198" s="1">
        <v>3.77</v>
      </c>
      <c r="R198" s="1">
        <v>0</v>
      </c>
      <c r="S198" s="1">
        <v>3.77</v>
      </c>
      <c r="T198" s="1">
        <v>0</v>
      </c>
      <c r="U198" s="2" t="s">
        <v>0</v>
      </c>
      <c r="V198" s="1">
        <v>0</v>
      </c>
      <c r="W198" s="1">
        <v>0</v>
      </c>
      <c r="X198" s="2" t="s">
        <v>0</v>
      </c>
      <c r="Y198" s="1">
        <v>0</v>
      </c>
      <c r="Z198" s="1">
        <v>0</v>
      </c>
      <c r="AA198" s="2" t="s">
        <v>0</v>
      </c>
      <c r="AB198" s="1">
        <v>0</v>
      </c>
      <c r="AC198" s="1">
        <v>0</v>
      </c>
      <c r="AD198" s="2" t="s">
        <v>0</v>
      </c>
      <c r="AE198" s="1">
        <v>0</v>
      </c>
      <c r="AF198" s="2">
        <v>0</v>
      </c>
      <c r="AG198" s="2" t="s">
        <v>0</v>
      </c>
      <c r="AH198" s="1">
        <v>0</v>
      </c>
      <c r="AI198" s="1">
        <v>0</v>
      </c>
      <c r="AJ198" s="2" t="s">
        <v>0</v>
      </c>
      <c r="AK198" s="1">
        <v>0</v>
      </c>
      <c r="AL198" s="1">
        <v>0</v>
      </c>
      <c r="AM198" s="125" t="s">
        <v>1</v>
      </c>
      <c r="AN198" s="2" t="s">
        <v>1</v>
      </c>
      <c r="AO198" s="125" t="s">
        <v>1</v>
      </c>
      <c r="AP198" s="2" t="s">
        <v>1</v>
      </c>
      <c r="AQ198" s="5"/>
      <c r="AR198" s="5"/>
    </row>
    <row r="199" spans="1:44" x14ac:dyDescent="0.25">
      <c r="A199" s="2" t="s">
        <v>60</v>
      </c>
      <c r="B199" s="125">
        <v>44595</v>
      </c>
      <c r="C199" s="2" t="s">
        <v>34</v>
      </c>
      <c r="D199" s="2" t="s">
        <v>32</v>
      </c>
      <c r="E199" s="2" t="s">
        <v>200</v>
      </c>
      <c r="F199" s="2" t="s">
        <v>3112</v>
      </c>
      <c r="G199" s="2" t="s">
        <v>3</v>
      </c>
      <c r="H199" s="2" t="s">
        <v>3117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824.99370000000022</v>
      </c>
      <c r="R199" s="1">
        <v>0</v>
      </c>
      <c r="S199" s="1">
        <v>689.71450000000004</v>
      </c>
      <c r="T199" s="1">
        <v>0</v>
      </c>
      <c r="U199" s="2" t="s">
        <v>0</v>
      </c>
      <c r="V199" s="1">
        <v>0</v>
      </c>
      <c r="W199" s="1">
        <v>116.61999999999998</v>
      </c>
      <c r="X199" s="2" t="s">
        <v>8</v>
      </c>
      <c r="Y199" s="1">
        <v>18.659200000000002</v>
      </c>
      <c r="Z199" s="1">
        <v>0</v>
      </c>
      <c r="AA199" s="2" t="s">
        <v>0</v>
      </c>
      <c r="AB199" s="1">
        <v>0</v>
      </c>
      <c r="AC199" s="1">
        <v>0</v>
      </c>
      <c r="AD199" s="2" t="s">
        <v>0</v>
      </c>
      <c r="AE199" s="1">
        <v>0</v>
      </c>
      <c r="AF199" s="2">
        <v>0</v>
      </c>
      <c r="AG199" s="2" t="s">
        <v>0</v>
      </c>
      <c r="AH199" s="1">
        <v>0</v>
      </c>
      <c r="AI199" s="1">
        <v>0</v>
      </c>
      <c r="AJ199" s="2" t="s">
        <v>0</v>
      </c>
      <c r="AK199" s="1">
        <v>0</v>
      </c>
      <c r="AL199" s="1">
        <v>0</v>
      </c>
      <c r="AM199" s="125" t="s">
        <v>1</v>
      </c>
      <c r="AN199" s="2" t="s">
        <v>1</v>
      </c>
      <c r="AO199" s="125" t="s">
        <v>1</v>
      </c>
      <c r="AP199" s="2" t="s">
        <v>1</v>
      </c>
      <c r="AQ199" s="5"/>
      <c r="AR199" s="5"/>
    </row>
    <row r="200" spans="1:44" x14ac:dyDescent="0.25">
      <c r="A200" s="2" t="s">
        <v>59</v>
      </c>
      <c r="B200" s="125">
        <v>44595</v>
      </c>
      <c r="C200" s="2" t="s">
        <v>26</v>
      </c>
      <c r="D200" s="2" t="s">
        <v>25</v>
      </c>
      <c r="E200" s="2" t="s">
        <v>249</v>
      </c>
      <c r="F200" s="2" t="s">
        <v>1316</v>
      </c>
      <c r="G200" s="2" t="s">
        <v>3</v>
      </c>
      <c r="H200" s="2" t="s">
        <v>3118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2619.0123100000005</v>
      </c>
      <c r="R200" s="1">
        <v>0</v>
      </c>
      <c r="S200" s="1">
        <v>1968.5614500000013</v>
      </c>
      <c r="T200" s="1">
        <v>0</v>
      </c>
      <c r="U200" s="2" t="s">
        <v>0</v>
      </c>
      <c r="V200" s="1">
        <v>0</v>
      </c>
      <c r="W200" s="1">
        <v>560.73350000000005</v>
      </c>
      <c r="X200" s="2" t="s">
        <v>8</v>
      </c>
      <c r="Y200" s="1">
        <v>89.717359999999971</v>
      </c>
      <c r="Z200" s="1">
        <v>0</v>
      </c>
      <c r="AA200" s="2" t="s">
        <v>0</v>
      </c>
      <c r="AB200" s="1">
        <v>0</v>
      </c>
      <c r="AC200" s="1">
        <v>0</v>
      </c>
      <c r="AD200" s="2" t="s">
        <v>0</v>
      </c>
      <c r="AE200" s="1">
        <v>0</v>
      </c>
      <c r="AF200" s="2">
        <v>0</v>
      </c>
      <c r="AG200" s="2" t="s">
        <v>0</v>
      </c>
      <c r="AH200" s="1">
        <v>0</v>
      </c>
      <c r="AI200" s="1">
        <v>0</v>
      </c>
      <c r="AJ200" s="2" t="s">
        <v>0</v>
      </c>
      <c r="AK200" s="1">
        <v>0</v>
      </c>
      <c r="AL200" s="1">
        <v>0</v>
      </c>
      <c r="AM200" s="125" t="s">
        <v>1</v>
      </c>
      <c r="AN200" s="2" t="s">
        <v>1</v>
      </c>
      <c r="AO200" s="125" t="s">
        <v>1</v>
      </c>
      <c r="AP200" s="2" t="s">
        <v>1</v>
      </c>
      <c r="AQ200" s="5"/>
      <c r="AR200" s="5"/>
    </row>
    <row r="201" spans="1:44" x14ac:dyDescent="0.25">
      <c r="A201" s="2" t="s">
        <v>58</v>
      </c>
      <c r="B201" s="125">
        <v>44595</v>
      </c>
      <c r="C201" s="2" t="s">
        <v>26</v>
      </c>
      <c r="D201" s="2" t="s">
        <v>25</v>
      </c>
      <c r="E201" s="2" t="s">
        <v>249</v>
      </c>
      <c r="F201" s="2" t="s">
        <v>1344</v>
      </c>
      <c r="G201" s="2" t="s">
        <v>3</v>
      </c>
      <c r="H201" s="2" t="s">
        <v>3119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2017</v>
      </c>
      <c r="P201" s="2" t="s">
        <v>2018</v>
      </c>
      <c r="Q201" s="1">
        <v>6.3</v>
      </c>
      <c r="R201" s="1">
        <v>0</v>
      </c>
      <c r="S201" s="1">
        <v>6.3</v>
      </c>
      <c r="T201" s="1">
        <v>0</v>
      </c>
      <c r="U201" s="2" t="s">
        <v>0</v>
      </c>
      <c r="V201" s="1">
        <v>0</v>
      </c>
      <c r="W201" s="1">
        <v>0</v>
      </c>
      <c r="X201" s="2" t="s">
        <v>0</v>
      </c>
      <c r="Y201" s="1">
        <v>0</v>
      </c>
      <c r="Z201" s="1">
        <v>0</v>
      </c>
      <c r="AA201" s="2" t="s">
        <v>0</v>
      </c>
      <c r="AB201" s="1">
        <v>0</v>
      </c>
      <c r="AC201" s="1">
        <v>0</v>
      </c>
      <c r="AD201" s="2" t="s">
        <v>0</v>
      </c>
      <c r="AE201" s="1">
        <v>0</v>
      </c>
      <c r="AF201" s="2">
        <v>0</v>
      </c>
      <c r="AG201" s="2" t="s">
        <v>0</v>
      </c>
      <c r="AH201" s="1">
        <v>0</v>
      </c>
      <c r="AI201" s="1">
        <v>0</v>
      </c>
      <c r="AJ201" s="2" t="s">
        <v>0</v>
      </c>
      <c r="AK201" s="1">
        <v>0</v>
      </c>
      <c r="AL201" s="1">
        <v>0</v>
      </c>
      <c r="AM201" s="125" t="s">
        <v>1</v>
      </c>
      <c r="AN201" s="2" t="s">
        <v>1</v>
      </c>
      <c r="AO201" s="125" t="s">
        <v>1</v>
      </c>
      <c r="AP201" s="2" t="s">
        <v>1</v>
      </c>
      <c r="AQ201" s="5"/>
      <c r="AR201" s="5"/>
    </row>
    <row r="202" spans="1:44" x14ac:dyDescent="0.25">
      <c r="A202" s="2" t="s">
        <v>57</v>
      </c>
      <c r="B202" s="125">
        <v>44595</v>
      </c>
      <c r="C202" s="2" t="s">
        <v>26</v>
      </c>
      <c r="D202" s="2" t="s">
        <v>25</v>
      </c>
      <c r="E202" s="2" t="s">
        <v>249</v>
      </c>
      <c r="F202" s="2" t="s">
        <v>1316</v>
      </c>
      <c r="G202" s="2" t="s">
        <v>3</v>
      </c>
      <c r="H202" s="2" t="s">
        <v>3120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2</v>
      </c>
      <c r="P202" s="2" t="s">
        <v>1</v>
      </c>
      <c r="Q202" s="1">
        <v>474.47634999999991</v>
      </c>
      <c r="R202" s="1">
        <v>0</v>
      </c>
      <c r="S202" s="1">
        <v>411.15194999999994</v>
      </c>
      <c r="T202" s="1">
        <v>0</v>
      </c>
      <c r="U202" s="2" t="s">
        <v>0</v>
      </c>
      <c r="V202" s="1">
        <v>0</v>
      </c>
      <c r="W202" s="1">
        <v>54.59</v>
      </c>
      <c r="X202" s="2" t="s">
        <v>0</v>
      </c>
      <c r="Y202" s="1">
        <v>8.7343999999999991</v>
      </c>
      <c r="Z202" s="1">
        <v>0</v>
      </c>
      <c r="AA202" s="2" t="s">
        <v>0</v>
      </c>
      <c r="AB202" s="1">
        <v>0</v>
      </c>
      <c r="AC202" s="1">
        <v>0</v>
      </c>
      <c r="AD202" s="2" t="s">
        <v>0</v>
      </c>
      <c r="AE202" s="1">
        <v>0</v>
      </c>
      <c r="AF202" s="2">
        <v>0</v>
      </c>
      <c r="AG202" s="2" t="s">
        <v>0</v>
      </c>
      <c r="AH202" s="1">
        <v>0</v>
      </c>
      <c r="AI202" s="1">
        <v>0</v>
      </c>
      <c r="AJ202" s="2" t="s">
        <v>0</v>
      </c>
      <c r="AK202" s="1">
        <v>0</v>
      </c>
      <c r="AL202" s="1">
        <v>0</v>
      </c>
      <c r="AM202" s="125" t="s">
        <v>1</v>
      </c>
      <c r="AN202" s="2" t="s">
        <v>1</v>
      </c>
      <c r="AO202" s="125" t="s">
        <v>1</v>
      </c>
      <c r="AP202" s="2" t="s">
        <v>1</v>
      </c>
      <c r="AQ202" s="5"/>
      <c r="AR202" s="5"/>
    </row>
    <row r="203" spans="1:44" x14ac:dyDescent="0.25">
      <c r="A203" s="2" t="s">
        <v>56</v>
      </c>
      <c r="B203" s="125">
        <v>44595</v>
      </c>
      <c r="C203" s="2" t="s">
        <v>26</v>
      </c>
      <c r="D203" s="2" t="s">
        <v>25</v>
      </c>
      <c r="E203" s="2" t="s">
        <v>249</v>
      </c>
      <c r="F203" s="2" t="s">
        <v>1344</v>
      </c>
      <c r="G203" s="2" t="s">
        <v>3</v>
      </c>
      <c r="H203" s="2" t="s">
        <v>3121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1106</v>
      </c>
      <c r="P203" s="2" t="s">
        <v>1068</v>
      </c>
      <c r="Q203" s="1">
        <v>44.796199999999999</v>
      </c>
      <c r="R203" s="1">
        <v>0</v>
      </c>
      <c r="S203" s="1">
        <v>31.189400000000003</v>
      </c>
      <c r="T203" s="1">
        <v>11.73</v>
      </c>
      <c r="U203" s="2" t="s">
        <v>8</v>
      </c>
      <c r="V203" s="1">
        <v>1.8768</v>
      </c>
      <c r="W203" s="1">
        <v>0</v>
      </c>
      <c r="X203" s="2" t="s">
        <v>0</v>
      </c>
      <c r="Y203" s="1">
        <v>0</v>
      </c>
      <c r="Z203" s="1">
        <v>0</v>
      </c>
      <c r="AA203" s="2" t="s">
        <v>0</v>
      </c>
      <c r="AB203" s="1">
        <v>0</v>
      </c>
      <c r="AC203" s="1">
        <v>0</v>
      </c>
      <c r="AD203" s="2" t="s">
        <v>0</v>
      </c>
      <c r="AE203" s="1">
        <v>0</v>
      </c>
      <c r="AF203" s="2">
        <v>0</v>
      </c>
      <c r="AG203" s="2" t="s">
        <v>0</v>
      </c>
      <c r="AH203" s="1">
        <v>0</v>
      </c>
      <c r="AI203" s="1">
        <v>0</v>
      </c>
      <c r="AJ203" s="2" t="s">
        <v>0</v>
      </c>
      <c r="AK203" s="1">
        <v>0</v>
      </c>
      <c r="AL203" s="1">
        <v>0</v>
      </c>
      <c r="AM203" s="125" t="s">
        <v>1</v>
      </c>
      <c r="AN203" s="2" t="s">
        <v>1</v>
      </c>
      <c r="AO203" s="125" t="s">
        <v>1</v>
      </c>
      <c r="AP203" s="2" t="s">
        <v>1</v>
      </c>
      <c r="AQ203" s="5"/>
      <c r="AR203" s="5"/>
    </row>
    <row r="204" spans="1:44" x14ac:dyDescent="0.25">
      <c r="A204" s="2" t="s">
        <v>55</v>
      </c>
      <c r="B204" s="125">
        <v>44595</v>
      </c>
      <c r="C204" s="2" t="s">
        <v>26</v>
      </c>
      <c r="D204" s="2" t="s">
        <v>25</v>
      </c>
      <c r="E204" s="2" t="s">
        <v>249</v>
      </c>
      <c r="F204" s="2" t="s">
        <v>1316</v>
      </c>
      <c r="G204" s="2" t="s">
        <v>3</v>
      </c>
      <c r="H204" s="2" t="s">
        <v>3122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1217.7590119999998</v>
      </c>
      <c r="R204" s="1">
        <v>0</v>
      </c>
      <c r="S204" s="1">
        <v>751.54549999999972</v>
      </c>
      <c r="T204" s="1">
        <v>0</v>
      </c>
      <c r="U204" s="2" t="s">
        <v>0</v>
      </c>
      <c r="V204" s="1">
        <v>0</v>
      </c>
      <c r="W204" s="1">
        <v>401.90820000000002</v>
      </c>
      <c r="X204" s="2" t="s">
        <v>8</v>
      </c>
      <c r="Y204" s="1">
        <v>64.305312000000001</v>
      </c>
      <c r="Z204" s="1">
        <v>0</v>
      </c>
      <c r="AA204" s="2" t="s">
        <v>0</v>
      </c>
      <c r="AB204" s="1">
        <v>0</v>
      </c>
      <c r="AC204" s="1">
        <v>0</v>
      </c>
      <c r="AD204" s="2" t="s">
        <v>0</v>
      </c>
      <c r="AE204" s="1">
        <v>0</v>
      </c>
      <c r="AF204" s="2">
        <v>0</v>
      </c>
      <c r="AG204" s="2" t="s">
        <v>0</v>
      </c>
      <c r="AH204" s="1">
        <v>0</v>
      </c>
      <c r="AI204" s="1">
        <v>0</v>
      </c>
      <c r="AJ204" s="2" t="s">
        <v>0</v>
      </c>
      <c r="AK204" s="1">
        <v>0</v>
      </c>
      <c r="AL204" s="1">
        <v>0</v>
      </c>
      <c r="AM204" s="125" t="s">
        <v>1</v>
      </c>
      <c r="AN204" s="2" t="s">
        <v>1</v>
      </c>
      <c r="AO204" s="125" t="s">
        <v>1</v>
      </c>
      <c r="AP204" s="2" t="s">
        <v>1</v>
      </c>
      <c r="AQ204" s="5"/>
      <c r="AR204" s="5"/>
    </row>
    <row r="205" spans="1:44" x14ac:dyDescent="0.25">
      <c r="A205" s="2" t="s">
        <v>54</v>
      </c>
      <c r="B205" s="125">
        <v>44595</v>
      </c>
      <c r="C205" s="2" t="s">
        <v>6</v>
      </c>
      <c r="D205" s="2" t="s">
        <v>25</v>
      </c>
      <c r="E205" s="2" t="s">
        <v>196</v>
      </c>
      <c r="F205" s="2" t="s">
        <v>3123</v>
      </c>
      <c r="G205" s="2" t="s">
        <v>3</v>
      </c>
      <c r="H205" s="2" t="s">
        <v>3124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2</v>
      </c>
      <c r="P205" s="2" t="s">
        <v>1</v>
      </c>
      <c r="Q205" s="1">
        <v>5471.035836</v>
      </c>
      <c r="R205" s="1">
        <v>0</v>
      </c>
      <c r="S205" s="1">
        <v>4063.1102000000019</v>
      </c>
      <c r="T205" s="1">
        <v>0</v>
      </c>
      <c r="U205" s="2" t="s">
        <v>0</v>
      </c>
      <c r="V205" s="1">
        <v>0</v>
      </c>
      <c r="W205" s="1">
        <v>1213.7289000000001</v>
      </c>
      <c r="X205" s="2" t="s">
        <v>0</v>
      </c>
      <c r="Y205" s="1">
        <v>194.19673599999999</v>
      </c>
      <c r="Z205" s="1">
        <v>0</v>
      </c>
      <c r="AA205" s="2" t="s">
        <v>0</v>
      </c>
      <c r="AB205" s="1">
        <v>0</v>
      </c>
      <c r="AC205" s="1">
        <v>0</v>
      </c>
      <c r="AD205" s="2" t="s">
        <v>0</v>
      </c>
      <c r="AE205" s="1">
        <v>0</v>
      </c>
      <c r="AF205" s="2">
        <v>0</v>
      </c>
      <c r="AG205" s="2" t="s">
        <v>0</v>
      </c>
      <c r="AH205" s="1">
        <v>0</v>
      </c>
      <c r="AI205" s="1">
        <v>0</v>
      </c>
      <c r="AJ205" s="2" t="s">
        <v>0</v>
      </c>
      <c r="AK205" s="1">
        <v>0</v>
      </c>
      <c r="AL205" s="1">
        <v>0</v>
      </c>
      <c r="AM205" s="125" t="s">
        <v>1</v>
      </c>
      <c r="AN205" s="2" t="s">
        <v>1</v>
      </c>
      <c r="AO205" s="125" t="s">
        <v>1</v>
      </c>
      <c r="AP205" s="2" t="s">
        <v>1</v>
      </c>
      <c r="AQ205" s="5"/>
      <c r="AR205" s="5"/>
    </row>
    <row r="206" spans="1:44" x14ac:dyDescent="0.25">
      <c r="A206" s="2" t="s">
        <v>53</v>
      </c>
      <c r="B206" s="125">
        <v>44595</v>
      </c>
      <c r="C206" s="2" t="s">
        <v>26</v>
      </c>
      <c r="D206" s="2" t="s">
        <v>23</v>
      </c>
      <c r="E206" s="2" t="s">
        <v>354</v>
      </c>
      <c r="F206" s="2" t="s">
        <v>1212</v>
      </c>
      <c r="G206" s="2" t="s">
        <v>3</v>
      </c>
      <c r="H206" s="2" t="s">
        <v>3125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1354.8029720000002</v>
      </c>
      <c r="R206" s="1">
        <v>0</v>
      </c>
      <c r="S206" s="1">
        <v>973.52350000000024</v>
      </c>
      <c r="T206" s="1">
        <v>0</v>
      </c>
      <c r="U206" s="2" t="s">
        <v>0</v>
      </c>
      <c r="V206" s="1">
        <v>0</v>
      </c>
      <c r="W206" s="1">
        <v>328.68920000000003</v>
      </c>
      <c r="X206" s="2" t="s">
        <v>0</v>
      </c>
      <c r="Y206" s="1">
        <v>52.590271999999999</v>
      </c>
      <c r="Z206" s="1">
        <v>0</v>
      </c>
      <c r="AA206" s="2" t="s">
        <v>0</v>
      </c>
      <c r="AB206" s="1">
        <v>0</v>
      </c>
      <c r="AC206" s="1">
        <v>0</v>
      </c>
      <c r="AD206" s="2" t="s">
        <v>0</v>
      </c>
      <c r="AE206" s="1">
        <v>0</v>
      </c>
      <c r="AF206" s="2">
        <v>0</v>
      </c>
      <c r="AG206" s="2" t="s">
        <v>0</v>
      </c>
      <c r="AH206" s="1">
        <v>0</v>
      </c>
      <c r="AI206" s="1">
        <v>0</v>
      </c>
      <c r="AJ206" s="2" t="s">
        <v>0</v>
      </c>
      <c r="AK206" s="1">
        <v>0</v>
      </c>
      <c r="AL206" s="1">
        <v>0</v>
      </c>
      <c r="AM206" s="125" t="s">
        <v>1</v>
      </c>
      <c r="AN206" s="2" t="s">
        <v>1</v>
      </c>
      <c r="AO206" s="125" t="s">
        <v>1</v>
      </c>
      <c r="AP206" s="2" t="s">
        <v>1</v>
      </c>
      <c r="AQ206" s="5"/>
      <c r="AR206" s="5"/>
    </row>
    <row r="207" spans="1:44" x14ac:dyDescent="0.25">
      <c r="A207" s="2" t="s">
        <v>52</v>
      </c>
      <c r="B207" s="125">
        <v>44595</v>
      </c>
      <c r="C207" s="2" t="s">
        <v>26</v>
      </c>
      <c r="D207" s="2" t="s">
        <v>23</v>
      </c>
      <c r="E207" s="2" t="s">
        <v>354</v>
      </c>
      <c r="F207" s="2" t="s">
        <v>3126</v>
      </c>
      <c r="G207" s="2" t="s">
        <v>3</v>
      </c>
      <c r="H207" s="2" t="s">
        <v>3127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876</v>
      </c>
      <c r="P207" s="2" t="s">
        <v>877</v>
      </c>
      <c r="Q207" s="1">
        <v>42.625999999999998</v>
      </c>
      <c r="R207" s="1">
        <v>0</v>
      </c>
      <c r="S207" s="1">
        <v>2.8960000000000008</v>
      </c>
      <c r="T207" s="1">
        <v>34.25</v>
      </c>
      <c r="U207" s="2" t="s">
        <v>8</v>
      </c>
      <c r="V207" s="1">
        <v>5.48</v>
      </c>
      <c r="W207" s="1">
        <v>0</v>
      </c>
      <c r="X207" s="2" t="s">
        <v>0</v>
      </c>
      <c r="Y207" s="1">
        <v>0</v>
      </c>
      <c r="Z207" s="1">
        <v>0</v>
      </c>
      <c r="AA207" s="2" t="s">
        <v>0</v>
      </c>
      <c r="AB207" s="1">
        <v>0</v>
      </c>
      <c r="AC207" s="1">
        <v>0</v>
      </c>
      <c r="AD207" s="2" t="s">
        <v>0</v>
      </c>
      <c r="AE207" s="1">
        <v>0</v>
      </c>
      <c r="AF207" s="2">
        <v>0</v>
      </c>
      <c r="AG207" s="2" t="s">
        <v>0</v>
      </c>
      <c r="AH207" s="1">
        <v>0</v>
      </c>
      <c r="AI207" s="1">
        <v>0</v>
      </c>
      <c r="AJ207" s="2" t="s">
        <v>0</v>
      </c>
      <c r="AK207" s="1">
        <v>0</v>
      </c>
      <c r="AL207" s="1">
        <v>0</v>
      </c>
      <c r="AM207" s="125" t="s">
        <v>1</v>
      </c>
      <c r="AN207" s="2" t="s">
        <v>1</v>
      </c>
      <c r="AO207" s="125" t="s">
        <v>1</v>
      </c>
      <c r="AP207" s="2" t="s">
        <v>1</v>
      </c>
      <c r="AQ207" s="5"/>
      <c r="AR207" s="5"/>
    </row>
    <row r="208" spans="1:44" x14ac:dyDescent="0.25">
      <c r="A208" s="2" t="s">
        <v>51</v>
      </c>
      <c r="B208" s="125">
        <v>44595</v>
      </c>
      <c r="C208" s="2" t="s">
        <v>26</v>
      </c>
      <c r="D208" s="2" t="s">
        <v>23</v>
      </c>
      <c r="E208" s="2" t="s">
        <v>354</v>
      </c>
      <c r="F208" s="2" t="s">
        <v>1212</v>
      </c>
      <c r="G208" s="2" t="s">
        <v>3</v>
      </c>
      <c r="H208" s="2" t="s">
        <v>3128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998.285484</v>
      </c>
      <c r="R208" s="1">
        <v>0</v>
      </c>
      <c r="S208" s="1">
        <v>768.75495000000001</v>
      </c>
      <c r="T208" s="1">
        <v>0</v>
      </c>
      <c r="U208" s="2" t="s">
        <v>0</v>
      </c>
      <c r="V208" s="1">
        <v>0</v>
      </c>
      <c r="W208" s="1">
        <v>197.87115</v>
      </c>
      <c r="X208" s="2" t="s">
        <v>0</v>
      </c>
      <c r="Y208" s="1">
        <v>31.659383999999999</v>
      </c>
      <c r="Z208" s="1">
        <v>0</v>
      </c>
      <c r="AA208" s="2" t="s">
        <v>0</v>
      </c>
      <c r="AB208" s="1">
        <v>0</v>
      </c>
      <c r="AC208" s="1">
        <v>0</v>
      </c>
      <c r="AD208" s="2" t="s">
        <v>0</v>
      </c>
      <c r="AE208" s="1">
        <v>0</v>
      </c>
      <c r="AF208" s="2">
        <v>0</v>
      </c>
      <c r="AG208" s="2" t="s">
        <v>0</v>
      </c>
      <c r="AH208" s="1">
        <v>0</v>
      </c>
      <c r="AI208" s="1">
        <v>0</v>
      </c>
      <c r="AJ208" s="2" t="s">
        <v>0</v>
      </c>
      <c r="AK208" s="1">
        <v>0</v>
      </c>
      <c r="AL208" s="1">
        <v>0</v>
      </c>
      <c r="AM208" s="125" t="s">
        <v>1</v>
      </c>
      <c r="AN208" s="2" t="s">
        <v>1</v>
      </c>
      <c r="AO208" s="125" t="s">
        <v>1</v>
      </c>
      <c r="AP208" s="2" t="s">
        <v>1</v>
      </c>
      <c r="AQ208" s="5"/>
      <c r="AR208" s="5"/>
    </row>
    <row r="209" spans="1:44" x14ac:dyDescent="0.25">
      <c r="A209" s="2" t="s">
        <v>50</v>
      </c>
      <c r="B209" s="125">
        <v>44595</v>
      </c>
      <c r="C209" s="2" t="s">
        <v>6</v>
      </c>
      <c r="D209" s="2" t="s">
        <v>21</v>
      </c>
      <c r="E209" s="2" t="s">
        <v>190</v>
      </c>
      <c r="F209" s="2" t="s">
        <v>3129</v>
      </c>
      <c r="G209" s="2" t="s">
        <v>3</v>
      </c>
      <c r="H209" s="2" t="s">
        <v>3130</v>
      </c>
      <c r="I209" s="1" t="s">
        <v>1</v>
      </c>
      <c r="J209" s="1" t="s">
        <v>1</v>
      </c>
      <c r="K209" s="1" t="s">
        <v>1</v>
      </c>
      <c r="L209" s="1" t="s">
        <v>1</v>
      </c>
      <c r="M209" s="1">
        <v>0</v>
      </c>
      <c r="N209" s="2" t="s">
        <v>1</v>
      </c>
      <c r="O209" s="2" t="s">
        <v>2</v>
      </c>
      <c r="P209" s="2" t="s">
        <v>1</v>
      </c>
      <c r="Q209" s="1">
        <v>4480.4228859999994</v>
      </c>
      <c r="R209" s="1">
        <v>0</v>
      </c>
      <c r="S209" s="1">
        <v>3095.0581000000002</v>
      </c>
      <c r="T209" s="1">
        <v>0</v>
      </c>
      <c r="U209" s="2" t="s">
        <v>0</v>
      </c>
      <c r="V209" s="1">
        <v>0</v>
      </c>
      <c r="W209" s="1">
        <v>1194.2800500000001</v>
      </c>
      <c r="X209" s="2" t="s">
        <v>8</v>
      </c>
      <c r="Y209" s="1">
        <v>191.08473600000002</v>
      </c>
      <c r="Z209" s="1">
        <v>0</v>
      </c>
      <c r="AA209" s="2" t="s">
        <v>0</v>
      </c>
      <c r="AB209" s="1">
        <v>0</v>
      </c>
      <c r="AC209" s="1">
        <v>0</v>
      </c>
      <c r="AD209" s="2" t="s">
        <v>0</v>
      </c>
      <c r="AE209" s="1">
        <v>0</v>
      </c>
      <c r="AF209" s="2">
        <v>0</v>
      </c>
      <c r="AG209" s="2" t="s">
        <v>0</v>
      </c>
      <c r="AH209" s="1">
        <v>0</v>
      </c>
      <c r="AI209" s="1">
        <v>0</v>
      </c>
      <c r="AJ209" s="2" t="s">
        <v>0</v>
      </c>
      <c r="AK209" s="1">
        <v>0</v>
      </c>
      <c r="AL209" s="1">
        <v>0</v>
      </c>
      <c r="AM209" s="125" t="s">
        <v>1</v>
      </c>
      <c r="AN209" s="2" t="s">
        <v>1</v>
      </c>
      <c r="AO209" s="125" t="s">
        <v>1</v>
      </c>
      <c r="AP209" s="2" t="s">
        <v>1</v>
      </c>
      <c r="AQ209" s="5"/>
      <c r="AR209" s="5"/>
    </row>
    <row r="210" spans="1:44" x14ac:dyDescent="0.25">
      <c r="A210" s="2" t="s">
        <v>49</v>
      </c>
      <c r="B210" s="125">
        <v>44595</v>
      </c>
      <c r="C210" s="2" t="s">
        <v>6</v>
      </c>
      <c r="D210" s="2" t="s">
        <v>21</v>
      </c>
      <c r="E210" s="2" t="s">
        <v>190</v>
      </c>
      <c r="F210" s="2" t="s">
        <v>3129</v>
      </c>
      <c r="G210" s="2" t="s">
        <v>3</v>
      </c>
      <c r="H210" s="2" t="s">
        <v>3131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3132</v>
      </c>
      <c r="P210" s="2" t="s">
        <v>3133</v>
      </c>
      <c r="Q210" s="1">
        <v>151.2766</v>
      </c>
      <c r="R210" s="1">
        <v>0</v>
      </c>
      <c r="S210" s="1">
        <v>151.2766</v>
      </c>
      <c r="T210" s="1">
        <v>0</v>
      </c>
      <c r="U210" s="2" t="s">
        <v>0</v>
      </c>
      <c r="V210" s="1">
        <v>0</v>
      </c>
      <c r="W210" s="1">
        <v>0</v>
      </c>
      <c r="X210" s="2" t="s">
        <v>0</v>
      </c>
      <c r="Y210" s="1">
        <v>0</v>
      </c>
      <c r="Z210" s="1">
        <v>0</v>
      </c>
      <c r="AA210" s="2" t="s">
        <v>0</v>
      </c>
      <c r="AB210" s="1">
        <v>0</v>
      </c>
      <c r="AC210" s="1">
        <v>0</v>
      </c>
      <c r="AD210" s="2" t="s">
        <v>0</v>
      </c>
      <c r="AE210" s="1">
        <v>0</v>
      </c>
      <c r="AF210" s="2">
        <v>0</v>
      </c>
      <c r="AG210" s="2" t="s">
        <v>0</v>
      </c>
      <c r="AH210" s="1">
        <v>0</v>
      </c>
      <c r="AI210" s="1">
        <v>0</v>
      </c>
      <c r="AJ210" s="2" t="s">
        <v>0</v>
      </c>
      <c r="AK210" s="1">
        <v>0</v>
      </c>
      <c r="AL210" s="1">
        <v>0</v>
      </c>
      <c r="AM210" s="125" t="s">
        <v>1</v>
      </c>
      <c r="AN210" s="2" t="s">
        <v>1</v>
      </c>
      <c r="AO210" s="125" t="s">
        <v>1</v>
      </c>
      <c r="AP210" s="2" t="s">
        <v>1</v>
      </c>
      <c r="AQ210" s="5"/>
      <c r="AR210" s="5"/>
    </row>
    <row r="211" spans="1:44" x14ac:dyDescent="0.25">
      <c r="A211" s="2" t="s">
        <v>47</v>
      </c>
      <c r="B211" s="125">
        <v>44595</v>
      </c>
      <c r="C211" s="2" t="s">
        <v>6</v>
      </c>
      <c r="D211" s="2" t="s">
        <v>21</v>
      </c>
      <c r="E211" s="2" t="s">
        <v>190</v>
      </c>
      <c r="F211" s="2" t="s">
        <v>3129</v>
      </c>
      <c r="G211" s="2" t="s">
        <v>3</v>
      </c>
      <c r="H211" s="2" t="s">
        <v>3134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2137.8451880000002</v>
      </c>
      <c r="R211" s="1">
        <v>0</v>
      </c>
      <c r="S211" s="1">
        <v>1401.1749499999994</v>
      </c>
      <c r="T211" s="1">
        <v>0</v>
      </c>
      <c r="U211" s="2" t="s">
        <v>0</v>
      </c>
      <c r="V211" s="1">
        <v>0</v>
      </c>
      <c r="W211" s="1">
        <v>635.06054999999992</v>
      </c>
      <c r="X211" s="2" t="s">
        <v>0</v>
      </c>
      <c r="Y211" s="1">
        <v>101.60968800000001</v>
      </c>
      <c r="Z211" s="1">
        <v>0</v>
      </c>
      <c r="AA211" s="2" t="s">
        <v>0</v>
      </c>
      <c r="AB211" s="1">
        <v>0</v>
      </c>
      <c r="AC211" s="1">
        <v>0</v>
      </c>
      <c r="AD211" s="2" t="s">
        <v>0</v>
      </c>
      <c r="AE211" s="1">
        <v>0</v>
      </c>
      <c r="AF211" s="2">
        <v>0</v>
      </c>
      <c r="AG211" s="2" t="s">
        <v>0</v>
      </c>
      <c r="AH211" s="1">
        <v>0</v>
      </c>
      <c r="AI211" s="1">
        <v>0</v>
      </c>
      <c r="AJ211" s="2" t="s">
        <v>0</v>
      </c>
      <c r="AK211" s="1">
        <v>0</v>
      </c>
      <c r="AL211" s="1">
        <v>0</v>
      </c>
      <c r="AM211" s="125" t="s">
        <v>1</v>
      </c>
      <c r="AN211" s="2" t="s">
        <v>1</v>
      </c>
      <c r="AO211" s="125" t="s">
        <v>1</v>
      </c>
      <c r="AP211" s="2" t="s">
        <v>1</v>
      </c>
      <c r="AQ211" s="5"/>
      <c r="AR211" s="5"/>
    </row>
    <row r="212" spans="1:44" x14ac:dyDescent="0.25">
      <c r="A212" s="2" t="s">
        <v>46</v>
      </c>
      <c r="B212" s="125">
        <v>44595</v>
      </c>
      <c r="C212" s="2" t="s">
        <v>26</v>
      </c>
      <c r="D212" s="2" t="s">
        <v>879</v>
      </c>
      <c r="E212" s="2" t="s">
        <v>881</v>
      </c>
      <c r="F212" s="2" t="s">
        <v>3135</v>
      </c>
      <c r="G212" s="2" t="s">
        <v>3</v>
      </c>
      <c r="H212" s="2" t="s">
        <v>3136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2</v>
      </c>
      <c r="P212" s="2" t="s">
        <v>1</v>
      </c>
      <c r="Q212" s="1">
        <v>208.07319999999999</v>
      </c>
      <c r="R212" s="1">
        <v>0</v>
      </c>
      <c r="S212" s="1">
        <v>125.69000000000001</v>
      </c>
      <c r="T212" s="1">
        <v>0</v>
      </c>
      <c r="U212" s="2" t="s">
        <v>0</v>
      </c>
      <c r="V212" s="1">
        <v>0</v>
      </c>
      <c r="W212" s="1">
        <v>71.02</v>
      </c>
      <c r="X212" s="2" t="s">
        <v>8</v>
      </c>
      <c r="Y212" s="1">
        <v>11.363199999999999</v>
      </c>
      <c r="Z212" s="1">
        <v>0</v>
      </c>
      <c r="AA212" s="2" t="s">
        <v>0</v>
      </c>
      <c r="AB212" s="1">
        <v>0</v>
      </c>
      <c r="AC212" s="1">
        <v>0</v>
      </c>
      <c r="AD212" s="2" t="s">
        <v>0</v>
      </c>
      <c r="AE212" s="1">
        <v>0</v>
      </c>
      <c r="AF212" s="2">
        <v>0</v>
      </c>
      <c r="AG212" s="2" t="s">
        <v>0</v>
      </c>
      <c r="AH212" s="1">
        <v>0</v>
      </c>
      <c r="AI212" s="1">
        <v>0</v>
      </c>
      <c r="AJ212" s="2" t="s">
        <v>0</v>
      </c>
      <c r="AK212" s="1">
        <v>0</v>
      </c>
      <c r="AL212" s="1">
        <v>0</v>
      </c>
      <c r="AM212" s="125" t="s">
        <v>1</v>
      </c>
      <c r="AN212" s="2" t="s">
        <v>1</v>
      </c>
      <c r="AO212" s="125" t="s">
        <v>1</v>
      </c>
      <c r="AP212" s="2" t="s">
        <v>1</v>
      </c>
      <c r="AQ212" s="5"/>
      <c r="AR212" s="5"/>
    </row>
    <row r="213" spans="1:44" x14ac:dyDescent="0.25">
      <c r="A213" s="2" t="s">
        <v>45</v>
      </c>
      <c r="B213" s="125">
        <v>44595</v>
      </c>
      <c r="C213" s="2" t="s">
        <v>6</v>
      </c>
      <c r="D213" s="2" t="s">
        <v>879</v>
      </c>
      <c r="E213" s="2" t="s">
        <v>880</v>
      </c>
      <c r="F213" s="2" t="s">
        <v>1159</v>
      </c>
      <c r="G213" s="2" t="s">
        <v>3</v>
      </c>
      <c r="H213" s="2" t="s">
        <v>3137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4607.9083179999989</v>
      </c>
      <c r="R213" s="1">
        <v>0</v>
      </c>
      <c r="S213" s="1">
        <v>3400.8657500000008</v>
      </c>
      <c r="T213" s="1">
        <v>0</v>
      </c>
      <c r="U213" s="2" t="s">
        <v>0</v>
      </c>
      <c r="V213" s="1">
        <v>0</v>
      </c>
      <c r="W213" s="1">
        <v>1040.5539999999999</v>
      </c>
      <c r="X213" s="2" t="s">
        <v>8</v>
      </c>
      <c r="Y213" s="1">
        <v>166.48856800000004</v>
      </c>
      <c r="Z213" s="1">
        <v>0</v>
      </c>
      <c r="AA213" s="2" t="s">
        <v>0</v>
      </c>
      <c r="AB213" s="1">
        <v>0</v>
      </c>
      <c r="AC213" s="1">
        <v>0</v>
      </c>
      <c r="AD213" s="2" t="s">
        <v>0</v>
      </c>
      <c r="AE213" s="1">
        <v>0</v>
      </c>
      <c r="AF213" s="2">
        <v>0</v>
      </c>
      <c r="AG213" s="2" t="s">
        <v>0</v>
      </c>
      <c r="AH213" s="1">
        <v>0</v>
      </c>
      <c r="AI213" s="1">
        <v>0</v>
      </c>
      <c r="AJ213" s="2" t="s">
        <v>0</v>
      </c>
      <c r="AK213" s="1">
        <v>0</v>
      </c>
      <c r="AL213" s="1">
        <v>0</v>
      </c>
      <c r="AM213" s="125" t="s">
        <v>1</v>
      </c>
      <c r="AN213" s="2" t="s">
        <v>1</v>
      </c>
      <c r="AO213" s="125" t="s">
        <v>1</v>
      </c>
      <c r="AP213" s="2" t="s">
        <v>1</v>
      </c>
      <c r="AQ213" s="5"/>
      <c r="AR213" s="5"/>
    </row>
    <row r="214" spans="1:44" x14ac:dyDescent="0.25">
      <c r="A214" s="2" t="s">
        <v>44</v>
      </c>
      <c r="B214" s="125">
        <v>44595</v>
      </c>
      <c r="C214" s="2" t="s">
        <v>6</v>
      </c>
      <c r="D214" s="2" t="s">
        <v>16</v>
      </c>
      <c r="E214" s="2" t="s">
        <v>181</v>
      </c>
      <c r="F214" s="2" t="s">
        <v>3138</v>
      </c>
      <c r="G214" s="2" t="s">
        <v>3</v>
      </c>
      <c r="H214" s="2" t="s">
        <v>3028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97</v>
      </c>
      <c r="P214" s="2" t="s">
        <v>1</v>
      </c>
      <c r="Q214" s="1">
        <v>0</v>
      </c>
      <c r="R214" s="1">
        <v>0</v>
      </c>
      <c r="S214" s="1">
        <v>0</v>
      </c>
      <c r="T214" s="1">
        <v>0</v>
      </c>
      <c r="U214" s="2" t="s">
        <v>0</v>
      </c>
      <c r="V214" s="1">
        <v>0</v>
      </c>
      <c r="W214" s="1">
        <v>0</v>
      </c>
      <c r="X214" s="2" t="s">
        <v>8</v>
      </c>
      <c r="Y214" s="1">
        <v>0</v>
      </c>
      <c r="Z214" s="1">
        <v>0</v>
      </c>
      <c r="AA214" s="2" t="s">
        <v>0</v>
      </c>
      <c r="AB214" s="1">
        <v>0</v>
      </c>
      <c r="AC214" s="1">
        <v>0</v>
      </c>
      <c r="AD214" s="2" t="s">
        <v>0</v>
      </c>
      <c r="AE214" s="1">
        <v>0</v>
      </c>
      <c r="AF214" s="2">
        <v>0</v>
      </c>
      <c r="AG214" s="2" t="s">
        <v>0</v>
      </c>
      <c r="AH214" s="1">
        <v>0</v>
      </c>
      <c r="AI214" s="1">
        <v>0</v>
      </c>
      <c r="AJ214" s="2" t="s">
        <v>0</v>
      </c>
      <c r="AK214" s="1">
        <v>0</v>
      </c>
      <c r="AL214" s="1">
        <v>0</v>
      </c>
      <c r="AM214" s="125" t="s">
        <v>1</v>
      </c>
      <c r="AN214" s="2" t="s">
        <v>1</v>
      </c>
      <c r="AO214" s="125" t="s">
        <v>1</v>
      </c>
      <c r="AP214" s="2" t="s">
        <v>1</v>
      </c>
      <c r="AQ214" s="5"/>
      <c r="AR214" s="5"/>
    </row>
    <row r="215" spans="1:44" x14ac:dyDescent="0.25">
      <c r="A215" s="2" t="s">
        <v>43</v>
      </c>
      <c r="B215" s="125">
        <v>44595</v>
      </c>
      <c r="C215" s="2" t="s">
        <v>6</v>
      </c>
      <c r="D215" s="2" t="s">
        <v>16</v>
      </c>
      <c r="E215" s="2" t="s">
        <v>181</v>
      </c>
      <c r="F215" s="2" t="s">
        <v>3139</v>
      </c>
      <c r="G215" s="2" t="s">
        <v>3</v>
      </c>
      <c r="H215" s="2" t="s">
        <v>3028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97</v>
      </c>
      <c r="P215" s="2" t="s">
        <v>1</v>
      </c>
      <c r="Q215" s="1">
        <v>0</v>
      </c>
      <c r="R215" s="1">
        <v>0</v>
      </c>
      <c r="S215" s="1">
        <v>0</v>
      </c>
      <c r="T215" s="1">
        <v>0</v>
      </c>
      <c r="U215" s="2" t="s">
        <v>0</v>
      </c>
      <c r="V215" s="1">
        <v>0</v>
      </c>
      <c r="W215" s="1">
        <v>0</v>
      </c>
      <c r="X215" s="2" t="s">
        <v>8</v>
      </c>
      <c r="Y215" s="1">
        <v>0</v>
      </c>
      <c r="Z215" s="1">
        <v>0</v>
      </c>
      <c r="AA215" s="2" t="s">
        <v>0</v>
      </c>
      <c r="AB215" s="1">
        <v>0</v>
      </c>
      <c r="AC215" s="1">
        <v>0</v>
      </c>
      <c r="AD215" s="2" t="s">
        <v>0</v>
      </c>
      <c r="AE215" s="1">
        <v>0</v>
      </c>
      <c r="AF215" s="2">
        <v>0</v>
      </c>
      <c r="AG215" s="2" t="s">
        <v>0</v>
      </c>
      <c r="AH215" s="1">
        <v>0</v>
      </c>
      <c r="AI215" s="1">
        <v>0</v>
      </c>
      <c r="AJ215" s="2" t="s">
        <v>0</v>
      </c>
      <c r="AK215" s="1">
        <v>0</v>
      </c>
      <c r="AL215" s="1">
        <v>0</v>
      </c>
      <c r="AM215" s="125" t="s">
        <v>1</v>
      </c>
      <c r="AN215" s="2" t="s">
        <v>1</v>
      </c>
      <c r="AO215" s="125" t="s">
        <v>1</v>
      </c>
      <c r="AP215" s="2" t="s">
        <v>1</v>
      </c>
      <c r="AQ215" s="5"/>
      <c r="AR215" s="5"/>
    </row>
    <row r="216" spans="1:44" x14ac:dyDescent="0.25">
      <c r="A216" s="2" t="s">
        <v>42</v>
      </c>
      <c r="B216" s="125">
        <v>44595</v>
      </c>
      <c r="C216" s="2" t="s">
        <v>6</v>
      </c>
      <c r="D216" s="2" t="s">
        <v>13</v>
      </c>
      <c r="E216" s="2" t="s">
        <v>179</v>
      </c>
      <c r="F216" s="2" t="s">
        <v>3140</v>
      </c>
      <c r="G216" s="2" t="s">
        <v>3</v>
      </c>
      <c r="H216" s="2" t="s">
        <v>3141</v>
      </c>
      <c r="I216" s="1" t="s">
        <v>1</v>
      </c>
      <c r="J216" s="1" t="s">
        <v>1</v>
      </c>
      <c r="K216" s="1" t="s">
        <v>1</v>
      </c>
      <c r="L216" s="1" t="s">
        <v>1</v>
      </c>
      <c r="M216" s="1">
        <v>0</v>
      </c>
      <c r="N216" s="2" t="s">
        <v>1</v>
      </c>
      <c r="O216" s="2" t="s">
        <v>2</v>
      </c>
      <c r="P216" s="2" t="s">
        <v>1</v>
      </c>
      <c r="Q216" s="1">
        <v>2063.2828</v>
      </c>
      <c r="R216" s="1">
        <v>0</v>
      </c>
      <c r="S216" s="1">
        <v>1940.7701000000002</v>
      </c>
      <c r="T216" s="1">
        <v>0</v>
      </c>
      <c r="U216" s="2" t="s">
        <v>0</v>
      </c>
      <c r="V216" s="1">
        <v>0</v>
      </c>
      <c r="W216" s="1">
        <v>105.6144</v>
      </c>
      <c r="X216" s="2" t="s">
        <v>0</v>
      </c>
      <c r="Y216" s="1">
        <v>16.898300000000003</v>
      </c>
      <c r="Z216" s="1">
        <v>0</v>
      </c>
      <c r="AA216" s="2" t="s">
        <v>0</v>
      </c>
      <c r="AB216" s="1">
        <v>0</v>
      </c>
      <c r="AC216" s="1">
        <v>0</v>
      </c>
      <c r="AD216" s="2" t="s">
        <v>0</v>
      </c>
      <c r="AE216" s="1">
        <v>0</v>
      </c>
      <c r="AF216" s="2">
        <v>0</v>
      </c>
      <c r="AG216" s="2" t="s">
        <v>0</v>
      </c>
      <c r="AH216" s="1">
        <v>0</v>
      </c>
      <c r="AI216" s="1">
        <v>0</v>
      </c>
      <c r="AJ216" s="2" t="s">
        <v>0</v>
      </c>
      <c r="AK216" s="1">
        <v>0</v>
      </c>
      <c r="AL216" s="1">
        <v>0</v>
      </c>
      <c r="AM216" s="125" t="s">
        <v>1</v>
      </c>
      <c r="AN216" s="2" t="s">
        <v>1</v>
      </c>
      <c r="AO216" s="125" t="s">
        <v>1</v>
      </c>
      <c r="AP216" s="2" t="s">
        <v>1</v>
      </c>
      <c r="AQ216" s="5"/>
      <c r="AR216" s="5"/>
    </row>
    <row r="217" spans="1:44" x14ac:dyDescent="0.25">
      <c r="A217" s="2" t="s">
        <v>40</v>
      </c>
      <c r="B217" s="125">
        <v>44595</v>
      </c>
      <c r="C217" s="2" t="s">
        <v>6</v>
      </c>
      <c r="D217" s="2" t="s">
        <v>13</v>
      </c>
      <c r="E217" s="2" t="s">
        <v>179</v>
      </c>
      <c r="F217" s="2" t="s">
        <v>3142</v>
      </c>
      <c r="G217" s="2" t="s">
        <v>12</v>
      </c>
      <c r="H217" s="2" t="s">
        <v>1</v>
      </c>
      <c r="I217" s="1" t="s">
        <v>1912</v>
      </c>
      <c r="J217" s="1" t="s">
        <v>1</v>
      </c>
      <c r="K217" s="1" t="s">
        <v>3143</v>
      </c>
      <c r="L217" s="1" t="s">
        <v>3074</v>
      </c>
      <c r="M217" s="1">
        <v>9.73</v>
      </c>
      <c r="N217" s="2" t="s">
        <v>11</v>
      </c>
      <c r="O217" s="2" t="s">
        <v>3144</v>
      </c>
      <c r="P217" s="2" t="s">
        <v>3145</v>
      </c>
      <c r="Q217" s="1">
        <v>-9.7255000000000003</v>
      </c>
      <c r="R217" s="1">
        <v>0</v>
      </c>
      <c r="S217" s="1">
        <v>-9.7255000000000003</v>
      </c>
      <c r="T217" s="1">
        <v>0</v>
      </c>
      <c r="U217" s="2" t="s">
        <v>0</v>
      </c>
      <c r="V217" s="1">
        <v>0</v>
      </c>
      <c r="W217" s="1">
        <v>0</v>
      </c>
      <c r="X217" s="2" t="s">
        <v>0</v>
      </c>
      <c r="Y217" s="1">
        <v>0</v>
      </c>
      <c r="Z217" s="1">
        <v>0</v>
      </c>
      <c r="AA217" s="2" t="s">
        <v>0</v>
      </c>
      <c r="AB217" s="1">
        <v>0</v>
      </c>
      <c r="AC217" s="1">
        <v>0</v>
      </c>
      <c r="AD217" s="2" t="s">
        <v>0</v>
      </c>
      <c r="AE217" s="1">
        <v>0</v>
      </c>
      <c r="AF217" s="2">
        <v>0</v>
      </c>
      <c r="AG217" s="2" t="s">
        <v>0</v>
      </c>
      <c r="AH217" s="1">
        <v>0</v>
      </c>
      <c r="AI217" s="1">
        <v>0</v>
      </c>
      <c r="AJ217" s="2" t="s">
        <v>0</v>
      </c>
      <c r="AK217" s="1">
        <v>0</v>
      </c>
      <c r="AL217" s="1">
        <v>0</v>
      </c>
      <c r="AM217" s="125" t="s">
        <v>1</v>
      </c>
      <c r="AN217" s="2" t="s">
        <v>1</v>
      </c>
      <c r="AO217" s="125" t="s">
        <v>1</v>
      </c>
      <c r="AP217" s="2" t="s">
        <v>1</v>
      </c>
      <c r="AQ217" s="5"/>
      <c r="AR217" s="5"/>
    </row>
    <row r="218" spans="1:44" x14ac:dyDescent="0.25">
      <c r="A218" s="2" t="s">
        <v>39</v>
      </c>
      <c r="B218" s="125">
        <v>44595</v>
      </c>
      <c r="C218" s="2" t="s">
        <v>6</v>
      </c>
      <c r="D218" s="2" t="s">
        <v>9</v>
      </c>
      <c r="E218" s="2" t="s">
        <v>3031</v>
      </c>
      <c r="F218" s="2" t="s">
        <v>3146</v>
      </c>
      <c r="G218" s="2" t="s">
        <v>3</v>
      </c>
      <c r="H218" s="2" t="s">
        <v>3147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3148</v>
      </c>
      <c r="P218" s="2" t="s">
        <v>3149</v>
      </c>
      <c r="Q218" s="1">
        <v>3.1551999999999998</v>
      </c>
      <c r="R218" s="1">
        <v>0</v>
      </c>
      <c r="S218" s="1">
        <v>0</v>
      </c>
      <c r="T218" s="1">
        <v>0</v>
      </c>
      <c r="U218" s="2" t="s">
        <v>0</v>
      </c>
      <c r="V218" s="1">
        <v>0</v>
      </c>
      <c r="W218" s="1">
        <v>2.72</v>
      </c>
      <c r="X218" s="2" t="s">
        <v>8</v>
      </c>
      <c r="Y218" s="1">
        <v>0.43519999999999998</v>
      </c>
      <c r="Z218" s="1">
        <v>0</v>
      </c>
      <c r="AA218" s="2" t="s">
        <v>0</v>
      </c>
      <c r="AB218" s="1">
        <v>0</v>
      </c>
      <c r="AC218" s="1">
        <v>0</v>
      </c>
      <c r="AD218" s="2" t="s">
        <v>0</v>
      </c>
      <c r="AE218" s="1">
        <v>0</v>
      </c>
      <c r="AF218" s="2">
        <v>0</v>
      </c>
      <c r="AG218" s="2" t="s">
        <v>0</v>
      </c>
      <c r="AH218" s="1">
        <v>0</v>
      </c>
      <c r="AI218" s="1">
        <v>0</v>
      </c>
      <c r="AJ218" s="2" t="s">
        <v>0</v>
      </c>
      <c r="AK218" s="1">
        <v>0</v>
      </c>
      <c r="AL218" s="1">
        <v>0</v>
      </c>
      <c r="AM218" s="125" t="s">
        <v>1</v>
      </c>
      <c r="AN218" s="2" t="s">
        <v>1</v>
      </c>
      <c r="AO218" s="125" t="s">
        <v>1</v>
      </c>
      <c r="AP218" s="2" t="s">
        <v>1</v>
      </c>
      <c r="AQ218" s="5"/>
      <c r="AR218" s="5"/>
    </row>
    <row r="219" spans="1:44" x14ac:dyDescent="0.25">
      <c r="A219" s="2" t="s">
        <v>38</v>
      </c>
      <c r="B219" s="125">
        <v>44595</v>
      </c>
      <c r="C219" s="2" t="s">
        <v>6</v>
      </c>
      <c r="D219" s="2" t="s">
        <v>9</v>
      </c>
      <c r="E219" s="2" t="s">
        <v>3031</v>
      </c>
      <c r="F219" s="2" t="s">
        <v>3146</v>
      </c>
      <c r="G219" s="2" t="s">
        <v>3</v>
      </c>
      <c r="H219" s="2" t="s">
        <v>3150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63.407600000000002</v>
      </c>
      <c r="R219" s="1">
        <v>0</v>
      </c>
      <c r="S219" s="1">
        <v>45.3</v>
      </c>
      <c r="T219" s="1">
        <v>0</v>
      </c>
      <c r="U219" s="2" t="s">
        <v>0</v>
      </c>
      <c r="V219" s="1">
        <v>0</v>
      </c>
      <c r="W219" s="1">
        <v>15.61</v>
      </c>
      <c r="X219" s="2" t="s">
        <v>0</v>
      </c>
      <c r="Y219" s="1">
        <v>2.4975999999999998</v>
      </c>
      <c r="Z219" s="1">
        <v>0</v>
      </c>
      <c r="AA219" s="2" t="s">
        <v>0</v>
      </c>
      <c r="AB219" s="1">
        <v>0</v>
      </c>
      <c r="AC219" s="1">
        <v>0</v>
      </c>
      <c r="AD219" s="2" t="s">
        <v>0</v>
      </c>
      <c r="AE219" s="1">
        <v>0</v>
      </c>
      <c r="AF219" s="2">
        <v>0</v>
      </c>
      <c r="AG219" s="2" t="s">
        <v>0</v>
      </c>
      <c r="AH219" s="1">
        <v>0</v>
      </c>
      <c r="AI219" s="1">
        <v>0</v>
      </c>
      <c r="AJ219" s="2" t="s">
        <v>0</v>
      </c>
      <c r="AK219" s="1">
        <v>0</v>
      </c>
      <c r="AL219" s="1">
        <v>0</v>
      </c>
      <c r="AM219" s="125" t="s">
        <v>1</v>
      </c>
      <c r="AN219" s="2" t="s">
        <v>1</v>
      </c>
      <c r="AO219" s="125" t="s">
        <v>1</v>
      </c>
      <c r="AP219" s="2" t="s">
        <v>1</v>
      </c>
      <c r="AQ219" s="5"/>
      <c r="AR219" s="5"/>
    </row>
    <row r="220" spans="1:44" x14ac:dyDescent="0.25">
      <c r="A220" s="2" t="s">
        <v>36</v>
      </c>
      <c r="B220" s="125">
        <v>44595</v>
      </c>
      <c r="C220" s="2" t="s">
        <v>6</v>
      </c>
      <c r="D220" s="2" t="s">
        <v>9</v>
      </c>
      <c r="E220" s="2" t="s">
        <v>3031</v>
      </c>
      <c r="F220" s="2" t="s">
        <v>3146</v>
      </c>
      <c r="G220" s="2" t="s">
        <v>3</v>
      </c>
      <c r="H220" s="2" t="s">
        <v>3151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 t="s">
        <v>1</v>
      </c>
      <c r="Q220" s="1">
        <v>914.07250000000022</v>
      </c>
      <c r="R220" s="1">
        <v>0</v>
      </c>
      <c r="S220" s="1">
        <v>299.71329999999989</v>
      </c>
      <c r="T220" s="1">
        <v>0</v>
      </c>
      <c r="U220" s="2" t="s">
        <v>0</v>
      </c>
      <c r="V220" s="1">
        <v>0</v>
      </c>
      <c r="W220" s="1">
        <v>529.62</v>
      </c>
      <c r="X220" s="2" t="s">
        <v>8</v>
      </c>
      <c r="Y220" s="1">
        <v>84.739199999999983</v>
      </c>
      <c r="Z220" s="1">
        <v>0</v>
      </c>
      <c r="AA220" s="2" t="s">
        <v>0</v>
      </c>
      <c r="AB220" s="1">
        <v>0</v>
      </c>
      <c r="AC220" s="1">
        <v>0</v>
      </c>
      <c r="AD220" s="2" t="s">
        <v>0</v>
      </c>
      <c r="AE220" s="1">
        <v>0</v>
      </c>
      <c r="AF220" s="2">
        <v>0</v>
      </c>
      <c r="AG220" s="2" t="s">
        <v>0</v>
      </c>
      <c r="AH220" s="1">
        <v>0</v>
      </c>
      <c r="AI220" s="1">
        <v>0</v>
      </c>
      <c r="AJ220" s="2" t="s">
        <v>0</v>
      </c>
      <c r="AK220" s="1">
        <v>0</v>
      </c>
      <c r="AL220" s="1">
        <v>0</v>
      </c>
      <c r="AM220" s="125" t="s">
        <v>1</v>
      </c>
      <c r="AN220" s="2" t="s">
        <v>1</v>
      </c>
      <c r="AO220" s="125" t="s">
        <v>1</v>
      </c>
      <c r="AP220" s="2" t="s">
        <v>1</v>
      </c>
      <c r="AQ220" s="5"/>
      <c r="AR220" s="5"/>
    </row>
    <row r="221" spans="1:44" x14ac:dyDescent="0.25">
      <c r="A221" s="2" t="s">
        <v>35</v>
      </c>
      <c r="B221" s="125">
        <v>44595</v>
      </c>
      <c r="C221" s="2" t="s">
        <v>6</v>
      </c>
      <c r="D221" s="2" t="s">
        <v>1092</v>
      </c>
      <c r="E221" s="2" t="s">
        <v>726</v>
      </c>
      <c r="F221" s="2" t="s">
        <v>3152</v>
      </c>
      <c r="G221" s="2" t="s">
        <v>3</v>
      </c>
      <c r="H221" s="2" t="s">
        <v>3153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2</v>
      </c>
      <c r="P221" s="2" t="s">
        <v>1</v>
      </c>
      <c r="Q221" s="1">
        <v>3242.6338880000003</v>
      </c>
      <c r="R221" s="1">
        <v>0</v>
      </c>
      <c r="S221" s="1">
        <v>2482.9100500000009</v>
      </c>
      <c r="T221" s="1">
        <v>0</v>
      </c>
      <c r="U221" s="2" t="s">
        <v>0</v>
      </c>
      <c r="V221" s="1">
        <v>0</v>
      </c>
      <c r="W221" s="1">
        <v>654.93424999999991</v>
      </c>
      <c r="X221" s="2" t="s">
        <v>0</v>
      </c>
      <c r="Y221" s="1">
        <v>104.78958799999998</v>
      </c>
      <c r="Z221" s="1">
        <v>0</v>
      </c>
      <c r="AA221" s="2" t="s">
        <v>0</v>
      </c>
      <c r="AB221" s="1">
        <v>0</v>
      </c>
      <c r="AC221" s="1">
        <v>0</v>
      </c>
      <c r="AD221" s="2" t="s">
        <v>0</v>
      </c>
      <c r="AE221" s="1">
        <v>0</v>
      </c>
      <c r="AF221" s="2">
        <v>0</v>
      </c>
      <c r="AG221" s="2" t="s">
        <v>0</v>
      </c>
      <c r="AH221" s="1">
        <v>0</v>
      </c>
      <c r="AI221" s="1">
        <v>0</v>
      </c>
      <c r="AJ221" s="2" t="s">
        <v>0</v>
      </c>
      <c r="AK221" s="1">
        <v>0</v>
      </c>
      <c r="AL221" s="1">
        <v>0</v>
      </c>
      <c r="AM221" s="125" t="s">
        <v>1</v>
      </c>
      <c r="AN221" s="2" t="s">
        <v>1</v>
      </c>
      <c r="AO221" s="125" t="s">
        <v>1</v>
      </c>
      <c r="AP221" s="2" t="s">
        <v>1</v>
      </c>
      <c r="AQ221" s="5"/>
      <c r="AR221" s="5"/>
    </row>
    <row r="222" spans="1:44" x14ac:dyDescent="0.25">
      <c r="A222" s="2" t="s">
        <v>33</v>
      </c>
      <c r="B222" s="125">
        <v>44596</v>
      </c>
      <c r="C222" s="2" t="s">
        <v>26</v>
      </c>
      <c r="D222" s="2" t="s">
        <v>48</v>
      </c>
      <c r="E222" s="2" t="s">
        <v>219</v>
      </c>
      <c r="F222" s="2" t="s">
        <v>1839</v>
      </c>
      <c r="G222" s="2" t="s">
        <v>3</v>
      </c>
      <c r="H222" s="2" t="s">
        <v>3154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1497.7312460000001</v>
      </c>
      <c r="R222" s="1">
        <v>0</v>
      </c>
      <c r="S222" s="1">
        <v>1027.6753499999998</v>
      </c>
      <c r="T222" s="1">
        <v>0</v>
      </c>
      <c r="U222" s="2" t="s">
        <v>0</v>
      </c>
      <c r="V222" s="1">
        <v>0</v>
      </c>
      <c r="W222" s="1">
        <v>405.2206000000001</v>
      </c>
      <c r="X222" s="2" t="s">
        <v>8</v>
      </c>
      <c r="Y222" s="1">
        <v>64.835296</v>
      </c>
      <c r="Z222" s="1">
        <v>0</v>
      </c>
      <c r="AA222" s="2" t="s">
        <v>0</v>
      </c>
      <c r="AB222" s="1">
        <v>0</v>
      </c>
      <c r="AC222" s="1">
        <v>0</v>
      </c>
      <c r="AD222" s="2" t="s">
        <v>0</v>
      </c>
      <c r="AE222" s="1">
        <v>0</v>
      </c>
      <c r="AF222" s="2">
        <v>0</v>
      </c>
      <c r="AG222" s="2" t="s">
        <v>0</v>
      </c>
      <c r="AH222" s="1">
        <v>0</v>
      </c>
      <c r="AI222" s="1">
        <v>0</v>
      </c>
      <c r="AJ222" s="2" t="s">
        <v>0</v>
      </c>
      <c r="AK222" s="1">
        <v>0</v>
      </c>
      <c r="AL222" s="1">
        <v>0</v>
      </c>
      <c r="AM222" s="125" t="s">
        <v>1</v>
      </c>
      <c r="AN222" s="2" t="s">
        <v>1</v>
      </c>
      <c r="AO222" s="125" t="s">
        <v>1</v>
      </c>
      <c r="AP222" s="2" t="s">
        <v>1</v>
      </c>
      <c r="AQ222" s="5"/>
      <c r="AR222" s="5"/>
    </row>
    <row r="223" spans="1:44" x14ac:dyDescent="0.25">
      <c r="A223" s="2" t="s">
        <v>30</v>
      </c>
      <c r="B223" s="125">
        <v>44596</v>
      </c>
      <c r="C223" s="2" t="s">
        <v>26</v>
      </c>
      <c r="D223" s="2" t="s">
        <v>48</v>
      </c>
      <c r="E223" s="2" t="s">
        <v>219</v>
      </c>
      <c r="F223" s="2" t="s">
        <v>3155</v>
      </c>
      <c r="G223" s="2" t="s">
        <v>3</v>
      </c>
      <c r="H223" s="2" t="s">
        <v>3156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1106</v>
      </c>
      <c r="P223" s="2" t="s">
        <v>1068</v>
      </c>
      <c r="Q223" s="1">
        <v>18.784400000000002</v>
      </c>
      <c r="R223" s="1">
        <v>0</v>
      </c>
      <c r="S223" s="1">
        <v>10.850000000000001</v>
      </c>
      <c r="T223" s="1">
        <v>6.84</v>
      </c>
      <c r="U223" s="2" t="s">
        <v>8</v>
      </c>
      <c r="V223" s="1">
        <v>1.0944</v>
      </c>
      <c r="W223" s="1">
        <v>0</v>
      </c>
      <c r="X223" s="2" t="s">
        <v>0</v>
      </c>
      <c r="Y223" s="1">
        <v>0</v>
      </c>
      <c r="Z223" s="1">
        <v>0</v>
      </c>
      <c r="AA223" s="2" t="s">
        <v>0</v>
      </c>
      <c r="AB223" s="1">
        <v>0</v>
      </c>
      <c r="AC223" s="1">
        <v>0</v>
      </c>
      <c r="AD223" s="2" t="s">
        <v>0</v>
      </c>
      <c r="AE223" s="1">
        <v>0</v>
      </c>
      <c r="AF223" s="2">
        <v>0</v>
      </c>
      <c r="AG223" s="2" t="s">
        <v>0</v>
      </c>
      <c r="AH223" s="1">
        <v>0</v>
      </c>
      <c r="AI223" s="1">
        <v>0</v>
      </c>
      <c r="AJ223" s="2" t="s">
        <v>0</v>
      </c>
      <c r="AK223" s="1">
        <v>0</v>
      </c>
      <c r="AL223" s="1">
        <v>0</v>
      </c>
      <c r="AM223" s="125" t="s">
        <v>1</v>
      </c>
      <c r="AN223" s="2" t="s">
        <v>1</v>
      </c>
      <c r="AO223" s="125" t="s">
        <v>1</v>
      </c>
      <c r="AP223" s="2" t="s">
        <v>1</v>
      </c>
      <c r="AQ223" s="5"/>
      <c r="AR223" s="5"/>
    </row>
    <row r="224" spans="1:44" x14ac:dyDescent="0.25">
      <c r="A224" s="2" t="s">
        <v>29</v>
      </c>
      <c r="B224" s="125">
        <v>44596</v>
      </c>
      <c r="C224" s="2" t="s">
        <v>26</v>
      </c>
      <c r="D224" s="2" t="s">
        <v>48</v>
      </c>
      <c r="E224" s="2" t="s">
        <v>219</v>
      </c>
      <c r="F224" s="2" t="s">
        <v>1839</v>
      </c>
      <c r="G224" s="2" t="s">
        <v>3</v>
      </c>
      <c r="H224" s="2" t="s">
        <v>3157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1326.6874539999999</v>
      </c>
      <c r="R224" s="1">
        <v>0</v>
      </c>
      <c r="S224" s="1">
        <v>751.53694999999971</v>
      </c>
      <c r="T224" s="1">
        <v>0</v>
      </c>
      <c r="U224" s="2" t="s">
        <v>0</v>
      </c>
      <c r="V224" s="1">
        <v>0</v>
      </c>
      <c r="W224" s="1">
        <v>495.81940000000003</v>
      </c>
      <c r="X224" s="2" t="s">
        <v>8</v>
      </c>
      <c r="Y224" s="1">
        <v>79.331104000000025</v>
      </c>
      <c r="Z224" s="1">
        <v>0</v>
      </c>
      <c r="AA224" s="2" t="s">
        <v>0</v>
      </c>
      <c r="AB224" s="1">
        <v>0</v>
      </c>
      <c r="AC224" s="1">
        <v>0</v>
      </c>
      <c r="AD224" s="2" t="s">
        <v>0</v>
      </c>
      <c r="AE224" s="1">
        <v>0</v>
      </c>
      <c r="AF224" s="2">
        <v>0</v>
      </c>
      <c r="AG224" s="2" t="s">
        <v>0</v>
      </c>
      <c r="AH224" s="1">
        <v>0</v>
      </c>
      <c r="AI224" s="1">
        <v>0</v>
      </c>
      <c r="AJ224" s="2" t="s">
        <v>0</v>
      </c>
      <c r="AK224" s="1">
        <v>0</v>
      </c>
      <c r="AL224" s="1">
        <v>0</v>
      </c>
      <c r="AM224" s="125" t="s">
        <v>1</v>
      </c>
      <c r="AN224" s="2" t="s">
        <v>1</v>
      </c>
      <c r="AO224" s="125" t="s">
        <v>1</v>
      </c>
      <c r="AP224" s="2" t="s">
        <v>1</v>
      </c>
      <c r="AQ224" s="5"/>
      <c r="AR224" s="5"/>
    </row>
    <row r="225" spans="1:44" x14ac:dyDescent="0.25">
      <c r="A225" s="2" t="s">
        <v>28</v>
      </c>
      <c r="B225" s="125">
        <v>44596</v>
      </c>
      <c r="C225" s="2" t="s">
        <v>1081</v>
      </c>
      <c r="D225" s="2" t="s">
        <v>48</v>
      </c>
      <c r="E225" s="2" t="s">
        <v>1082</v>
      </c>
      <c r="F225" s="2" t="s">
        <v>3158</v>
      </c>
      <c r="G225" s="2" t="s">
        <v>3</v>
      </c>
      <c r="H225" s="2" t="s">
        <v>3159</v>
      </c>
      <c r="I225" s="1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4245.7740760000015</v>
      </c>
      <c r="R225" s="1">
        <v>0</v>
      </c>
      <c r="S225" s="1">
        <v>3229.3849000000018</v>
      </c>
      <c r="T225" s="1">
        <v>0</v>
      </c>
      <c r="U225" s="2" t="s">
        <v>0</v>
      </c>
      <c r="V225" s="1">
        <v>0</v>
      </c>
      <c r="W225" s="1">
        <v>876.19760000000019</v>
      </c>
      <c r="X225" s="2" t="s">
        <v>8</v>
      </c>
      <c r="Y225" s="1">
        <v>140.19157600000003</v>
      </c>
      <c r="Z225" s="1">
        <v>0</v>
      </c>
      <c r="AA225" s="2" t="s">
        <v>0</v>
      </c>
      <c r="AB225" s="1">
        <v>0</v>
      </c>
      <c r="AC225" s="1">
        <v>0</v>
      </c>
      <c r="AD225" s="2" t="s">
        <v>0</v>
      </c>
      <c r="AE225" s="1">
        <v>0</v>
      </c>
      <c r="AF225" s="2">
        <v>0</v>
      </c>
      <c r="AG225" s="2" t="s">
        <v>0</v>
      </c>
      <c r="AH225" s="1">
        <v>0</v>
      </c>
      <c r="AI225" s="1">
        <v>0</v>
      </c>
      <c r="AJ225" s="2" t="s">
        <v>0</v>
      </c>
      <c r="AK225" s="1">
        <v>0</v>
      </c>
      <c r="AL225" s="1">
        <v>0</v>
      </c>
      <c r="AM225" s="125" t="s">
        <v>1</v>
      </c>
      <c r="AN225" s="2" t="s">
        <v>1</v>
      </c>
      <c r="AO225" s="125" t="s">
        <v>1</v>
      </c>
      <c r="AP225" s="2" t="s">
        <v>1</v>
      </c>
      <c r="AQ225" s="5"/>
      <c r="AR225" s="5"/>
    </row>
    <row r="226" spans="1:44" x14ac:dyDescent="0.25">
      <c r="A226" s="2" t="s">
        <v>27</v>
      </c>
      <c r="B226" s="125">
        <v>44596</v>
      </c>
      <c r="C226" s="2" t="s">
        <v>6</v>
      </c>
      <c r="D226" s="2" t="s">
        <v>48</v>
      </c>
      <c r="E226" s="2" t="s">
        <v>228</v>
      </c>
      <c r="F226" s="2" t="s">
        <v>3160</v>
      </c>
      <c r="G226" s="2" t="s">
        <v>3</v>
      </c>
      <c r="H226" s="2" t="s">
        <v>3161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3339.1303039999998</v>
      </c>
      <c r="R226" s="1">
        <v>0</v>
      </c>
      <c r="S226" s="1">
        <v>2413.1986500000016</v>
      </c>
      <c r="T226" s="1">
        <v>0</v>
      </c>
      <c r="U226" s="2" t="s">
        <v>0</v>
      </c>
      <c r="V226" s="1">
        <v>0</v>
      </c>
      <c r="W226" s="1">
        <v>798.21695</v>
      </c>
      <c r="X226" s="2" t="s">
        <v>0</v>
      </c>
      <c r="Y226" s="1">
        <v>127.71470399999998</v>
      </c>
      <c r="Z226" s="1">
        <v>0</v>
      </c>
      <c r="AA226" s="2" t="s">
        <v>0</v>
      </c>
      <c r="AB226" s="1">
        <v>0</v>
      </c>
      <c r="AC226" s="1">
        <v>0</v>
      </c>
      <c r="AD226" s="2" t="s">
        <v>0</v>
      </c>
      <c r="AE226" s="1">
        <v>0</v>
      </c>
      <c r="AF226" s="2">
        <v>0</v>
      </c>
      <c r="AG226" s="2" t="s">
        <v>0</v>
      </c>
      <c r="AH226" s="1">
        <v>0</v>
      </c>
      <c r="AI226" s="1">
        <v>0</v>
      </c>
      <c r="AJ226" s="2" t="s">
        <v>0</v>
      </c>
      <c r="AK226" s="1">
        <v>0</v>
      </c>
      <c r="AL226" s="1">
        <v>0</v>
      </c>
      <c r="AM226" s="125" t="s">
        <v>1</v>
      </c>
      <c r="AN226" s="2" t="s">
        <v>1</v>
      </c>
      <c r="AO226" s="125" t="s">
        <v>1</v>
      </c>
      <c r="AP226" s="2" t="s">
        <v>1</v>
      </c>
      <c r="AQ226" s="5"/>
      <c r="AR226" s="5"/>
    </row>
    <row r="227" spans="1:44" x14ac:dyDescent="0.25">
      <c r="A227" s="2" t="s">
        <v>24</v>
      </c>
      <c r="B227" s="125">
        <v>44596</v>
      </c>
      <c r="C227" s="2" t="s">
        <v>6</v>
      </c>
      <c r="D227" s="2" t="s">
        <v>48</v>
      </c>
      <c r="E227" s="2" t="s">
        <v>2845</v>
      </c>
      <c r="F227" s="2" t="s">
        <v>3162</v>
      </c>
      <c r="G227" s="2" t="s">
        <v>3</v>
      </c>
      <c r="H227" s="2" t="s">
        <v>3163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f>SUM(S227:Z227)</f>
        <v>2368.6867999999999</v>
      </c>
      <c r="R227" s="1">
        <v>0</v>
      </c>
      <c r="S227" s="1">
        <v>1680.83</v>
      </c>
      <c r="T227" s="1">
        <v>0</v>
      </c>
      <c r="U227" s="2" t="s">
        <v>0</v>
      </c>
      <c r="V227" s="1">
        <v>0</v>
      </c>
      <c r="W227" s="1">
        <v>592.98</v>
      </c>
      <c r="X227" s="2" t="s">
        <v>0</v>
      </c>
      <c r="Y227" s="1">
        <f>+W227*0.16</f>
        <v>94.876800000000003</v>
      </c>
      <c r="Z227" s="1">
        <v>0</v>
      </c>
      <c r="AA227" s="2" t="s">
        <v>0</v>
      </c>
      <c r="AB227" s="1">
        <v>0</v>
      </c>
      <c r="AC227" s="1">
        <v>0</v>
      </c>
      <c r="AD227" s="2" t="s">
        <v>0</v>
      </c>
      <c r="AE227" s="1">
        <v>0</v>
      </c>
      <c r="AF227" s="2">
        <v>0</v>
      </c>
      <c r="AG227" s="2" t="s">
        <v>0</v>
      </c>
      <c r="AH227" s="1">
        <v>0</v>
      </c>
      <c r="AI227" s="1">
        <v>0</v>
      </c>
      <c r="AJ227" s="2" t="s">
        <v>0</v>
      </c>
      <c r="AK227" s="1">
        <v>0</v>
      </c>
      <c r="AL227" s="1">
        <v>0</v>
      </c>
      <c r="AM227" s="125" t="s">
        <v>1</v>
      </c>
      <c r="AN227" s="2" t="s">
        <v>1</v>
      </c>
      <c r="AO227" s="125" t="s">
        <v>1</v>
      </c>
      <c r="AP227" s="2">
        <v>0</v>
      </c>
      <c r="AQ227" s="5"/>
      <c r="AR227" s="5"/>
    </row>
    <row r="228" spans="1:44" x14ac:dyDescent="0.25">
      <c r="A228" s="2" t="s">
        <v>22</v>
      </c>
      <c r="B228" s="125">
        <v>44596</v>
      </c>
      <c r="C228" s="2" t="s">
        <v>26</v>
      </c>
      <c r="D228" s="2" t="s">
        <v>41</v>
      </c>
      <c r="E228" s="2" t="s">
        <v>210</v>
      </c>
      <c r="F228" s="2" t="s">
        <v>1388</v>
      </c>
      <c r="G228" s="2" t="s">
        <v>3</v>
      </c>
      <c r="H228" s="2" t="s">
        <v>3164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2</v>
      </c>
      <c r="P228" s="2" t="s">
        <v>1</v>
      </c>
      <c r="Q228" s="1">
        <v>1622.1329819999999</v>
      </c>
      <c r="R228" s="1">
        <v>0</v>
      </c>
      <c r="S228" s="1">
        <v>1160.3338499999995</v>
      </c>
      <c r="T228" s="1">
        <v>0</v>
      </c>
      <c r="U228" s="2" t="s">
        <v>0</v>
      </c>
      <c r="V228" s="1">
        <v>0</v>
      </c>
      <c r="W228" s="1">
        <v>398.10270000000003</v>
      </c>
      <c r="X228" s="2" t="s">
        <v>0</v>
      </c>
      <c r="Y228" s="1">
        <v>63.696432000000009</v>
      </c>
      <c r="Z228" s="1">
        <v>0</v>
      </c>
      <c r="AA228" s="2" t="s">
        <v>0</v>
      </c>
      <c r="AB228" s="1">
        <v>0</v>
      </c>
      <c r="AC228" s="1">
        <v>0</v>
      </c>
      <c r="AD228" s="2" t="s">
        <v>0</v>
      </c>
      <c r="AE228" s="1">
        <v>0</v>
      </c>
      <c r="AF228" s="2">
        <v>0</v>
      </c>
      <c r="AG228" s="2" t="s">
        <v>0</v>
      </c>
      <c r="AH228" s="1">
        <v>0</v>
      </c>
      <c r="AI228" s="1">
        <v>0</v>
      </c>
      <c r="AJ228" s="2" t="s">
        <v>0</v>
      </c>
      <c r="AK228" s="1">
        <v>0</v>
      </c>
      <c r="AL228" s="1">
        <v>0</v>
      </c>
      <c r="AM228" s="125" t="s">
        <v>1</v>
      </c>
      <c r="AN228" s="2" t="s">
        <v>1</v>
      </c>
      <c r="AO228" s="125" t="s">
        <v>1</v>
      </c>
      <c r="AP228" s="2" t="s">
        <v>1</v>
      </c>
      <c r="AQ228" s="5"/>
      <c r="AR228" s="5"/>
    </row>
    <row r="229" spans="1:44" x14ac:dyDescent="0.25">
      <c r="A229" s="2" t="s">
        <v>20</v>
      </c>
      <c r="B229" s="125">
        <v>44596</v>
      </c>
      <c r="C229" s="2" t="s">
        <v>26</v>
      </c>
      <c r="D229" s="2" t="s">
        <v>41</v>
      </c>
      <c r="E229" s="2" t="s">
        <v>210</v>
      </c>
      <c r="F229" s="2" t="s">
        <v>1387</v>
      </c>
      <c r="G229" s="2" t="s">
        <v>3</v>
      </c>
      <c r="H229" s="2" t="s">
        <v>3165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1106</v>
      </c>
      <c r="P229" s="2" t="s">
        <v>1068</v>
      </c>
      <c r="Q229" s="1">
        <v>18.038927999999999</v>
      </c>
      <c r="R229" s="1">
        <v>0</v>
      </c>
      <c r="S229" s="1">
        <v>0</v>
      </c>
      <c r="T229" s="1">
        <v>15.550800000000001</v>
      </c>
      <c r="U229" s="2" t="s">
        <v>8</v>
      </c>
      <c r="V229" s="1">
        <v>2.4881280000000001</v>
      </c>
      <c r="W229" s="1">
        <v>0</v>
      </c>
      <c r="X229" s="2" t="s">
        <v>0</v>
      </c>
      <c r="Y229" s="1">
        <v>0</v>
      </c>
      <c r="Z229" s="1">
        <v>0</v>
      </c>
      <c r="AA229" s="2" t="s">
        <v>0</v>
      </c>
      <c r="AB229" s="1">
        <v>0</v>
      </c>
      <c r="AC229" s="1">
        <v>0</v>
      </c>
      <c r="AD229" s="2" t="s">
        <v>0</v>
      </c>
      <c r="AE229" s="1">
        <v>0</v>
      </c>
      <c r="AF229" s="2">
        <v>0</v>
      </c>
      <c r="AG229" s="2" t="s">
        <v>0</v>
      </c>
      <c r="AH229" s="1">
        <v>0</v>
      </c>
      <c r="AI229" s="1">
        <v>0</v>
      </c>
      <c r="AJ229" s="2" t="s">
        <v>0</v>
      </c>
      <c r="AK229" s="1">
        <v>0</v>
      </c>
      <c r="AL229" s="1">
        <v>0</v>
      </c>
      <c r="AM229" s="125" t="s">
        <v>1</v>
      </c>
      <c r="AN229" s="2" t="s">
        <v>1</v>
      </c>
      <c r="AO229" s="125" t="s">
        <v>1</v>
      </c>
      <c r="AP229" s="2" t="s">
        <v>1</v>
      </c>
      <c r="AQ229" s="5"/>
      <c r="AR229" s="5"/>
    </row>
    <row r="230" spans="1:44" x14ac:dyDescent="0.25">
      <c r="A230" s="2" t="s">
        <v>19</v>
      </c>
      <c r="B230" s="125">
        <v>44596</v>
      </c>
      <c r="C230" s="2" t="s">
        <v>26</v>
      </c>
      <c r="D230" s="2" t="s">
        <v>41</v>
      </c>
      <c r="E230" s="2" t="s">
        <v>210</v>
      </c>
      <c r="F230" s="2" t="s">
        <v>1388</v>
      </c>
      <c r="G230" s="2" t="s">
        <v>3</v>
      </c>
      <c r="H230" s="2" t="s">
        <v>3166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538.6163499999999</v>
      </c>
      <c r="R230" s="1">
        <v>0</v>
      </c>
      <c r="S230" s="1">
        <v>368.20074999999997</v>
      </c>
      <c r="T230" s="1">
        <v>0</v>
      </c>
      <c r="U230" s="2" t="s">
        <v>0</v>
      </c>
      <c r="V230" s="1">
        <v>0</v>
      </c>
      <c r="W230" s="1">
        <v>146.91</v>
      </c>
      <c r="X230" s="2" t="s">
        <v>8</v>
      </c>
      <c r="Y230" s="1">
        <v>23.505600000000001</v>
      </c>
      <c r="Z230" s="1">
        <v>0</v>
      </c>
      <c r="AA230" s="2" t="s">
        <v>0</v>
      </c>
      <c r="AB230" s="1">
        <v>0</v>
      </c>
      <c r="AC230" s="1">
        <v>0</v>
      </c>
      <c r="AD230" s="2" t="s">
        <v>0</v>
      </c>
      <c r="AE230" s="1">
        <v>0</v>
      </c>
      <c r="AF230" s="2">
        <v>0</v>
      </c>
      <c r="AG230" s="2" t="s">
        <v>0</v>
      </c>
      <c r="AH230" s="1">
        <v>0</v>
      </c>
      <c r="AI230" s="1">
        <v>0</v>
      </c>
      <c r="AJ230" s="2" t="s">
        <v>0</v>
      </c>
      <c r="AK230" s="1">
        <v>0</v>
      </c>
      <c r="AL230" s="1">
        <v>0</v>
      </c>
      <c r="AM230" s="125" t="s">
        <v>1</v>
      </c>
      <c r="AN230" s="2" t="s">
        <v>1</v>
      </c>
      <c r="AO230" s="125" t="s">
        <v>1</v>
      </c>
      <c r="AP230" s="2" t="s">
        <v>1</v>
      </c>
      <c r="AQ230" s="5"/>
      <c r="AR230" s="5"/>
    </row>
    <row r="231" spans="1:44" x14ac:dyDescent="0.25">
      <c r="A231" s="2" t="s">
        <v>17</v>
      </c>
      <c r="B231" s="125">
        <v>44596</v>
      </c>
      <c r="C231" s="2" t="s">
        <v>1081</v>
      </c>
      <c r="D231" s="2" t="s">
        <v>41</v>
      </c>
      <c r="E231" s="2" t="s">
        <v>1083</v>
      </c>
      <c r="F231" s="2" t="s">
        <v>3158</v>
      </c>
      <c r="G231" s="2" t="s">
        <v>3</v>
      </c>
      <c r="H231" s="2" t="s">
        <v>3167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2</v>
      </c>
      <c r="P231" s="2" t="s">
        <v>1</v>
      </c>
      <c r="Q231" s="1">
        <v>2326.8341559999999</v>
      </c>
      <c r="R231" s="1">
        <v>0</v>
      </c>
      <c r="S231" s="1">
        <v>1796.3654999999999</v>
      </c>
      <c r="T231" s="1">
        <v>0</v>
      </c>
      <c r="U231" s="2" t="s">
        <v>0</v>
      </c>
      <c r="V231" s="1">
        <v>0</v>
      </c>
      <c r="W231" s="1">
        <v>457.30060000000003</v>
      </c>
      <c r="X231" s="2" t="s">
        <v>0</v>
      </c>
      <c r="Y231" s="1">
        <v>73.168055999999993</v>
      </c>
      <c r="Z231" s="1">
        <v>0</v>
      </c>
      <c r="AA231" s="2" t="s">
        <v>0</v>
      </c>
      <c r="AB231" s="1">
        <v>0</v>
      </c>
      <c r="AC231" s="1">
        <v>0</v>
      </c>
      <c r="AD231" s="2" t="s">
        <v>0</v>
      </c>
      <c r="AE231" s="1">
        <v>0</v>
      </c>
      <c r="AF231" s="2">
        <v>0</v>
      </c>
      <c r="AG231" s="2" t="s">
        <v>0</v>
      </c>
      <c r="AH231" s="1">
        <v>0</v>
      </c>
      <c r="AI231" s="1">
        <v>0</v>
      </c>
      <c r="AJ231" s="2" t="s">
        <v>0</v>
      </c>
      <c r="AK231" s="1">
        <v>0</v>
      </c>
      <c r="AL231" s="1">
        <v>0</v>
      </c>
      <c r="AM231" s="125" t="s">
        <v>1</v>
      </c>
      <c r="AN231" s="2" t="s">
        <v>1</v>
      </c>
      <c r="AO231" s="125" t="s">
        <v>1</v>
      </c>
      <c r="AP231" s="2" t="s">
        <v>1</v>
      </c>
      <c r="AQ231" s="5"/>
      <c r="AR231" s="5"/>
    </row>
    <row r="232" spans="1:44" x14ac:dyDescent="0.25">
      <c r="A232" s="2" t="s">
        <v>15</v>
      </c>
      <c r="B232" s="125">
        <v>44596</v>
      </c>
      <c r="C232" s="2" t="s">
        <v>6</v>
      </c>
      <c r="D232" s="2" t="s">
        <v>41</v>
      </c>
      <c r="E232" s="2" t="s">
        <v>217</v>
      </c>
      <c r="F232" s="2" t="s">
        <v>1134</v>
      </c>
      <c r="G232" s="2" t="s">
        <v>3</v>
      </c>
      <c r="H232" s="2" t="s">
        <v>3168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1897.5624999999998</v>
      </c>
      <c r="R232" s="1">
        <v>0</v>
      </c>
      <c r="S232" s="1">
        <v>1372.4277999999999</v>
      </c>
      <c r="T232" s="1">
        <v>0</v>
      </c>
      <c r="U232" s="2" t="s">
        <v>0</v>
      </c>
      <c r="V232" s="1">
        <v>0</v>
      </c>
      <c r="W232" s="1">
        <v>452.70230000000004</v>
      </c>
      <c r="X232" s="2" t="s">
        <v>8</v>
      </c>
      <c r="Y232" s="1">
        <v>72.432400000000001</v>
      </c>
      <c r="Z232" s="1">
        <v>0</v>
      </c>
      <c r="AA232" s="2" t="s">
        <v>0</v>
      </c>
      <c r="AB232" s="1">
        <v>0</v>
      </c>
      <c r="AC232" s="1">
        <v>0</v>
      </c>
      <c r="AD232" s="2" t="s">
        <v>0</v>
      </c>
      <c r="AE232" s="1">
        <v>0</v>
      </c>
      <c r="AF232" s="2">
        <v>0</v>
      </c>
      <c r="AG232" s="2" t="s">
        <v>0</v>
      </c>
      <c r="AH232" s="1">
        <v>0</v>
      </c>
      <c r="AI232" s="1">
        <v>0</v>
      </c>
      <c r="AJ232" s="2" t="s">
        <v>0</v>
      </c>
      <c r="AK232" s="1">
        <v>0</v>
      </c>
      <c r="AL232" s="1">
        <v>0</v>
      </c>
      <c r="AM232" s="125" t="s">
        <v>1</v>
      </c>
      <c r="AN232" s="2" t="s">
        <v>1</v>
      </c>
      <c r="AO232" s="125" t="s">
        <v>1</v>
      </c>
      <c r="AP232" s="2" t="s">
        <v>1</v>
      </c>
      <c r="AQ232" s="5"/>
      <c r="AR232" s="5"/>
    </row>
    <row r="233" spans="1:44" x14ac:dyDescent="0.25">
      <c r="A233" s="2" t="s">
        <v>14</v>
      </c>
      <c r="B233" s="125">
        <v>44596</v>
      </c>
      <c r="C233" s="2" t="s">
        <v>6</v>
      </c>
      <c r="D233" s="2" t="s">
        <v>41</v>
      </c>
      <c r="E233" s="2" t="s">
        <v>217</v>
      </c>
      <c r="F233" s="2" t="s">
        <v>1134</v>
      </c>
      <c r="G233" s="2" t="s">
        <v>3</v>
      </c>
      <c r="H233" s="2" t="s">
        <v>3169</v>
      </c>
      <c r="I233" s="1" t="s">
        <v>1</v>
      </c>
      <c r="J233" s="1" t="s">
        <v>1</v>
      </c>
      <c r="K233" s="1" t="s">
        <v>1</v>
      </c>
      <c r="L233" s="1" t="s">
        <v>1</v>
      </c>
      <c r="M233" s="1">
        <v>0</v>
      </c>
      <c r="N233" s="2" t="s">
        <v>1</v>
      </c>
      <c r="O233" s="2" t="s">
        <v>1569</v>
      </c>
      <c r="P233" s="2" t="s">
        <v>3170</v>
      </c>
      <c r="Q233" s="1">
        <v>23.219750000000001</v>
      </c>
      <c r="R233" s="1">
        <v>0</v>
      </c>
      <c r="S233" s="1">
        <v>17.964949999999998</v>
      </c>
      <c r="T233" s="1">
        <v>4.53</v>
      </c>
      <c r="U233" s="2" t="s">
        <v>8</v>
      </c>
      <c r="V233" s="1">
        <v>0.7248</v>
      </c>
      <c r="W233" s="1">
        <v>0</v>
      </c>
      <c r="X233" s="2" t="s">
        <v>0</v>
      </c>
      <c r="Y233" s="1">
        <v>0</v>
      </c>
      <c r="Z233" s="1">
        <v>0</v>
      </c>
      <c r="AA233" s="2" t="s">
        <v>0</v>
      </c>
      <c r="AB233" s="1">
        <v>0</v>
      </c>
      <c r="AC233" s="1">
        <v>0</v>
      </c>
      <c r="AD233" s="2" t="s">
        <v>0</v>
      </c>
      <c r="AE233" s="1">
        <v>0</v>
      </c>
      <c r="AF233" s="2">
        <v>0</v>
      </c>
      <c r="AG233" s="2" t="s">
        <v>0</v>
      </c>
      <c r="AH233" s="1">
        <v>0</v>
      </c>
      <c r="AI233" s="1">
        <v>0</v>
      </c>
      <c r="AJ233" s="2" t="s">
        <v>0</v>
      </c>
      <c r="AK233" s="1">
        <v>0</v>
      </c>
      <c r="AL233" s="1">
        <v>0</v>
      </c>
      <c r="AM233" s="125" t="s">
        <v>1</v>
      </c>
      <c r="AN233" s="2" t="s">
        <v>1</v>
      </c>
      <c r="AO233" s="125" t="s">
        <v>1</v>
      </c>
      <c r="AP233" s="2" t="s">
        <v>1</v>
      </c>
      <c r="AQ233" s="5"/>
      <c r="AR233" s="5"/>
    </row>
    <row r="234" spans="1:44" x14ac:dyDescent="0.25">
      <c r="A234" s="2" t="s">
        <v>10</v>
      </c>
      <c r="B234" s="125">
        <v>44596</v>
      </c>
      <c r="C234" s="2" t="s">
        <v>6</v>
      </c>
      <c r="D234" s="2" t="s">
        <v>41</v>
      </c>
      <c r="E234" s="2" t="s">
        <v>217</v>
      </c>
      <c r="F234" s="2" t="s">
        <v>1134</v>
      </c>
      <c r="G234" s="2" t="s">
        <v>3</v>
      </c>
      <c r="H234" s="2" t="s">
        <v>3171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2116.2307220000002</v>
      </c>
      <c r="R234" s="1">
        <v>0</v>
      </c>
      <c r="S234" s="1">
        <v>1610.2570500000002</v>
      </c>
      <c r="T234" s="1">
        <v>0</v>
      </c>
      <c r="U234" s="2" t="s">
        <v>0</v>
      </c>
      <c r="V234" s="1">
        <v>0</v>
      </c>
      <c r="W234" s="1">
        <v>436.18419999999998</v>
      </c>
      <c r="X234" s="2" t="s">
        <v>0</v>
      </c>
      <c r="Y234" s="1">
        <v>69.789471999999989</v>
      </c>
      <c r="Z234" s="1">
        <v>0</v>
      </c>
      <c r="AA234" s="2" t="s">
        <v>0</v>
      </c>
      <c r="AB234" s="1">
        <v>0</v>
      </c>
      <c r="AC234" s="1">
        <v>0</v>
      </c>
      <c r="AD234" s="2" t="s">
        <v>0</v>
      </c>
      <c r="AE234" s="1">
        <v>0</v>
      </c>
      <c r="AF234" s="2">
        <v>0</v>
      </c>
      <c r="AG234" s="2" t="s">
        <v>0</v>
      </c>
      <c r="AH234" s="1">
        <v>0</v>
      </c>
      <c r="AI234" s="1">
        <v>0</v>
      </c>
      <c r="AJ234" s="2" t="s">
        <v>0</v>
      </c>
      <c r="AK234" s="1">
        <v>0</v>
      </c>
      <c r="AL234" s="1">
        <v>0</v>
      </c>
      <c r="AM234" s="125" t="s">
        <v>1</v>
      </c>
      <c r="AN234" s="2" t="s">
        <v>1</v>
      </c>
      <c r="AO234" s="125" t="s">
        <v>1</v>
      </c>
      <c r="AP234" s="2" t="s">
        <v>1</v>
      </c>
      <c r="AQ234" s="5"/>
      <c r="AR234" s="5"/>
    </row>
    <row r="235" spans="1:44" x14ac:dyDescent="0.25">
      <c r="A235" s="2" t="s">
        <v>7</v>
      </c>
      <c r="B235" s="125">
        <v>44596</v>
      </c>
      <c r="C235" s="2" t="s">
        <v>34</v>
      </c>
      <c r="D235" s="2" t="s">
        <v>41</v>
      </c>
      <c r="E235" s="2" t="s">
        <v>215</v>
      </c>
      <c r="F235" s="2" t="s">
        <v>2222</v>
      </c>
      <c r="G235" s="2" t="s">
        <v>3</v>
      </c>
      <c r="H235" s="2" t="s">
        <v>3172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2568.6688999999988</v>
      </c>
      <c r="R235" s="1">
        <v>0</v>
      </c>
      <c r="S235" s="1">
        <v>2356.7338</v>
      </c>
      <c r="T235" s="1">
        <v>0</v>
      </c>
      <c r="U235" s="2" t="s">
        <v>0</v>
      </c>
      <c r="V235" s="1">
        <v>0</v>
      </c>
      <c r="W235" s="1">
        <v>182.70269999999999</v>
      </c>
      <c r="X235" s="2" t="s">
        <v>0</v>
      </c>
      <c r="Y235" s="1">
        <v>29.232400000000002</v>
      </c>
      <c r="Z235" s="1">
        <v>0</v>
      </c>
      <c r="AA235" s="2" t="s">
        <v>0</v>
      </c>
      <c r="AB235" s="1">
        <v>0</v>
      </c>
      <c r="AC235" s="1">
        <v>0</v>
      </c>
      <c r="AD235" s="2" t="s">
        <v>0</v>
      </c>
      <c r="AE235" s="1">
        <v>0</v>
      </c>
      <c r="AF235" s="2">
        <v>0</v>
      </c>
      <c r="AG235" s="2" t="s">
        <v>0</v>
      </c>
      <c r="AH235" s="1">
        <v>0</v>
      </c>
      <c r="AI235" s="1">
        <v>0</v>
      </c>
      <c r="AJ235" s="2" t="s">
        <v>0</v>
      </c>
      <c r="AK235" s="1">
        <v>0</v>
      </c>
      <c r="AL235" s="1">
        <v>0</v>
      </c>
      <c r="AM235" s="125" t="s">
        <v>1</v>
      </c>
      <c r="AN235" s="2" t="s">
        <v>1</v>
      </c>
      <c r="AO235" s="125" t="s">
        <v>1</v>
      </c>
      <c r="AP235" s="2" t="s">
        <v>1</v>
      </c>
      <c r="AQ235" s="5"/>
      <c r="AR235" s="5"/>
    </row>
    <row r="236" spans="1:44" x14ac:dyDescent="0.25">
      <c r="A236" s="2" t="s">
        <v>356</v>
      </c>
      <c r="B236" s="125">
        <v>44596</v>
      </c>
      <c r="C236" s="2" t="s">
        <v>26</v>
      </c>
      <c r="D236" s="2" t="s">
        <v>37</v>
      </c>
      <c r="E236" s="2" t="s">
        <v>4</v>
      </c>
      <c r="F236" s="2" t="s">
        <v>1344</v>
      </c>
      <c r="G236" s="2" t="s">
        <v>3</v>
      </c>
      <c r="H236" s="2" t="s">
        <v>3173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3174</v>
      </c>
      <c r="P236" s="2" t="s">
        <v>3175</v>
      </c>
      <c r="Q236" s="1">
        <v>12.7136</v>
      </c>
      <c r="R236" s="1">
        <v>0</v>
      </c>
      <c r="S236" s="1">
        <v>0</v>
      </c>
      <c r="T236" s="1">
        <v>10.96</v>
      </c>
      <c r="U236" s="2" t="s">
        <v>8</v>
      </c>
      <c r="V236" s="1">
        <v>1.7536</v>
      </c>
      <c r="W236" s="1">
        <v>0</v>
      </c>
      <c r="X236" s="2" t="s">
        <v>0</v>
      </c>
      <c r="Y236" s="1">
        <v>0</v>
      </c>
      <c r="Z236" s="1">
        <v>0</v>
      </c>
      <c r="AA236" s="2" t="s">
        <v>0</v>
      </c>
      <c r="AB236" s="1">
        <v>0</v>
      </c>
      <c r="AC236" s="1">
        <v>0</v>
      </c>
      <c r="AD236" s="2" t="s">
        <v>0</v>
      </c>
      <c r="AE236" s="1">
        <v>0</v>
      </c>
      <c r="AF236" s="2">
        <v>0</v>
      </c>
      <c r="AG236" s="2" t="s">
        <v>0</v>
      </c>
      <c r="AH236" s="1">
        <v>0</v>
      </c>
      <c r="AI236" s="1">
        <v>0</v>
      </c>
      <c r="AJ236" s="2" t="s">
        <v>0</v>
      </c>
      <c r="AK236" s="1">
        <v>0</v>
      </c>
      <c r="AL236" s="1">
        <v>0</v>
      </c>
      <c r="AM236" s="125" t="s">
        <v>1</v>
      </c>
      <c r="AN236" s="2" t="s">
        <v>1</v>
      </c>
      <c r="AO236" s="125" t="s">
        <v>1</v>
      </c>
      <c r="AP236" s="2" t="s">
        <v>1</v>
      </c>
      <c r="AQ236" s="5"/>
      <c r="AR236" s="5"/>
    </row>
    <row r="237" spans="1:44" x14ac:dyDescent="0.25">
      <c r="A237" s="2" t="s">
        <v>357</v>
      </c>
      <c r="B237" s="125">
        <v>44596</v>
      </c>
      <c r="C237" s="2" t="s">
        <v>26</v>
      </c>
      <c r="D237" s="2" t="s">
        <v>37</v>
      </c>
      <c r="E237" s="2" t="s">
        <v>4</v>
      </c>
      <c r="F237" s="2" t="s">
        <v>1316</v>
      </c>
      <c r="G237" s="2" t="s">
        <v>3</v>
      </c>
      <c r="H237" s="2" t="s">
        <v>3176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2</v>
      </c>
      <c r="P237" s="2" t="s">
        <v>1</v>
      </c>
      <c r="Q237" s="1">
        <v>8.8864000000000001</v>
      </c>
      <c r="R237" s="1">
        <v>0</v>
      </c>
      <c r="S237" s="1">
        <v>6.5199999999999987</v>
      </c>
      <c r="T237" s="1">
        <v>0</v>
      </c>
      <c r="U237" s="2" t="s">
        <v>0</v>
      </c>
      <c r="V237" s="1">
        <v>0</v>
      </c>
      <c r="W237" s="1">
        <v>2.04</v>
      </c>
      <c r="X237" s="2" t="s">
        <v>8</v>
      </c>
      <c r="Y237" s="1">
        <v>0.32640000000000002</v>
      </c>
      <c r="Z237" s="1">
        <v>0</v>
      </c>
      <c r="AA237" s="2" t="s">
        <v>0</v>
      </c>
      <c r="AB237" s="1">
        <v>0</v>
      </c>
      <c r="AC237" s="1">
        <v>0</v>
      </c>
      <c r="AD237" s="2" t="s">
        <v>0</v>
      </c>
      <c r="AE237" s="1">
        <v>0</v>
      </c>
      <c r="AF237" s="2">
        <v>0</v>
      </c>
      <c r="AG237" s="2" t="s">
        <v>0</v>
      </c>
      <c r="AH237" s="1">
        <v>0</v>
      </c>
      <c r="AI237" s="1">
        <v>0</v>
      </c>
      <c r="AJ237" s="2" t="s">
        <v>0</v>
      </c>
      <c r="AK237" s="1">
        <v>0</v>
      </c>
      <c r="AL237" s="1">
        <v>0</v>
      </c>
      <c r="AM237" s="125" t="s">
        <v>1</v>
      </c>
      <c r="AN237" s="2" t="s">
        <v>1</v>
      </c>
      <c r="AO237" s="125" t="s">
        <v>1</v>
      </c>
      <c r="AP237" s="2" t="s">
        <v>1</v>
      </c>
      <c r="AQ237" s="5"/>
      <c r="AR237" s="5"/>
    </row>
    <row r="238" spans="1:44" x14ac:dyDescent="0.25">
      <c r="A238" s="2" t="s">
        <v>358</v>
      </c>
      <c r="B238" s="125">
        <v>44596</v>
      </c>
      <c r="C238" s="2" t="s">
        <v>26</v>
      </c>
      <c r="D238" s="2" t="s">
        <v>37</v>
      </c>
      <c r="E238" s="2" t="s">
        <v>4</v>
      </c>
      <c r="F238" s="2" t="s">
        <v>1344</v>
      </c>
      <c r="G238" s="2" t="s">
        <v>3</v>
      </c>
      <c r="H238" s="2" t="s">
        <v>3177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1062</v>
      </c>
      <c r="P238" s="2" t="s">
        <v>725</v>
      </c>
      <c r="Q238" s="1">
        <v>15.027200000000001</v>
      </c>
      <c r="R238" s="1">
        <v>0</v>
      </c>
      <c r="S238" s="1">
        <v>15.027200000000001</v>
      </c>
      <c r="T238" s="1">
        <v>0</v>
      </c>
      <c r="U238" s="2" t="s">
        <v>0</v>
      </c>
      <c r="V238" s="1">
        <v>0</v>
      </c>
      <c r="W238" s="1">
        <v>0</v>
      </c>
      <c r="X238" s="2" t="s">
        <v>0</v>
      </c>
      <c r="Y238" s="1">
        <v>0</v>
      </c>
      <c r="Z238" s="1">
        <v>0</v>
      </c>
      <c r="AA238" s="2" t="s">
        <v>0</v>
      </c>
      <c r="AB238" s="1">
        <v>0</v>
      </c>
      <c r="AC238" s="1">
        <v>0</v>
      </c>
      <c r="AD238" s="2" t="s">
        <v>0</v>
      </c>
      <c r="AE238" s="1">
        <v>0</v>
      </c>
      <c r="AF238" s="2">
        <v>0</v>
      </c>
      <c r="AG238" s="2" t="s">
        <v>0</v>
      </c>
      <c r="AH238" s="1">
        <v>0</v>
      </c>
      <c r="AI238" s="1">
        <v>0</v>
      </c>
      <c r="AJ238" s="2" t="s">
        <v>0</v>
      </c>
      <c r="AK238" s="1">
        <v>0</v>
      </c>
      <c r="AL238" s="1">
        <v>0</v>
      </c>
      <c r="AM238" s="125" t="s">
        <v>1</v>
      </c>
      <c r="AN238" s="2" t="s">
        <v>1</v>
      </c>
      <c r="AO238" s="125" t="s">
        <v>1</v>
      </c>
      <c r="AP238" s="2" t="s">
        <v>1</v>
      </c>
      <c r="AQ238" s="5"/>
      <c r="AR238" s="5"/>
    </row>
    <row r="239" spans="1:44" x14ac:dyDescent="0.25">
      <c r="A239" s="2" t="s">
        <v>359</v>
      </c>
      <c r="B239" s="125">
        <v>44596</v>
      </c>
      <c r="C239" s="2" t="s">
        <v>26</v>
      </c>
      <c r="D239" s="2" t="s">
        <v>37</v>
      </c>
      <c r="E239" s="2" t="s">
        <v>4</v>
      </c>
      <c r="F239" s="2" t="s">
        <v>1316</v>
      </c>
      <c r="G239" s="2" t="s">
        <v>3</v>
      </c>
      <c r="H239" s="2" t="s">
        <v>3178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4616.6017239999992</v>
      </c>
      <c r="R239" s="1">
        <v>0</v>
      </c>
      <c r="S239" s="1">
        <v>3169.01145</v>
      </c>
      <c r="T239" s="1">
        <v>0</v>
      </c>
      <c r="U239" s="2" t="s">
        <v>0</v>
      </c>
      <c r="V239" s="1">
        <v>0</v>
      </c>
      <c r="W239" s="1">
        <v>1247.9226499999997</v>
      </c>
      <c r="X239" s="2" t="s">
        <v>8</v>
      </c>
      <c r="Y239" s="1">
        <v>199.66762399999999</v>
      </c>
      <c r="Z239" s="1">
        <v>0</v>
      </c>
      <c r="AA239" s="2" t="s">
        <v>0</v>
      </c>
      <c r="AB239" s="1">
        <v>0</v>
      </c>
      <c r="AC239" s="1">
        <v>0</v>
      </c>
      <c r="AD239" s="2" t="s">
        <v>0</v>
      </c>
      <c r="AE239" s="1">
        <v>0</v>
      </c>
      <c r="AF239" s="2">
        <v>0</v>
      </c>
      <c r="AG239" s="2" t="s">
        <v>0</v>
      </c>
      <c r="AH239" s="1">
        <v>0</v>
      </c>
      <c r="AI239" s="1">
        <v>0</v>
      </c>
      <c r="AJ239" s="2" t="s">
        <v>0</v>
      </c>
      <c r="AK239" s="1">
        <v>0</v>
      </c>
      <c r="AL239" s="1">
        <v>0</v>
      </c>
      <c r="AM239" s="125" t="s">
        <v>1</v>
      </c>
      <c r="AN239" s="2" t="s">
        <v>1</v>
      </c>
      <c r="AO239" s="125" t="s">
        <v>1</v>
      </c>
      <c r="AP239" s="2" t="s">
        <v>1</v>
      </c>
      <c r="AQ239" s="5"/>
      <c r="AR239" s="5"/>
    </row>
    <row r="240" spans="1:44" x14ac:dyDescent="0.25">
      <c r="A240" s="2" t="s">
        <v>360</v>
      </c>
      <c r="B240" s="125">
        <v>44596</v>
      </c>
      <c r="C240" s="2" t="s">
        <v>1081</v>
      </c>
      <c r="D240" s="2" t="s">
        <v>37</v>
      </c>
      <c r="E240" s="2" t="s">
        <v>1084</v>
      </c>
      <c r="F240" s="2" t="s">
        <v>3158</v>
      </c>
      <c r="G240" s="2" t="s">
        <v>3</v>
      </c>
      <c r="H240" s="2" t="s">
        <v>3179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2</v>
      </c>
      <c r="P240" s="2" t="s">
        <v>1</v>
      </c>
      <c r="Q240" s="1">
        <v>3700.6788740000011</v>
      </c>
      <c r="R240" s="1">
        <v>0</v>
      </c>
      <c r="S240" s="1">
        <v>2973.0614500000001</v>
      </c>
      <c r="T240" s="1">
        <v>0</v>
      </c>
      <c r="U240" s="2" t="s">
        <v>0</v>
      </c>
      <c r="V240" s="1">
        <v>0</v>
      </c>
      <c r="W240" s="1">
        <v>627.25639999999999</v>
      </c>
      <c r="X240" s="2" t="s">
        <v>0</v>
      </c>
      <c r="Y240" s="1">
        <v>100.36102400000001</v>
      </c>
      <c r="Z240" s="1">
        <v>0</v>
      </c>
      <c r="AA240" s="2" t="s">
        <v>0</v>
      </c>
      <c r="AB240" s="1">
        <v>0</v>
      </c>
      <c r="AC240" s="1">
        <v>0</v>
      </c>
      <c r="AD240" s="2" t="s">
        <v>0</v>
      </c>
      <c r="AE240" s="1">
        <v>0</v>
      </c>
      <c r="AF240" s="2">
        <v>0</v>
      </c>
      <c r="AG240" s="2" t="s">
        <v>0</v>
      </c>
      <c r="AH240" s="1">
        <v>0</v>
      </c>
      <c r="AI240" s="1">
        <v>0</v>
      </c>
      <c r="AJ240" s="2" t="s">
        <v>0</v>
      </c>
      <c r="AK240" s="1">
        <v>0</v>
      </c>
      <c r="AL240" s="1">
        <v>0</v>
      </c>
      <c r="AM240" s="125" t="s">
        <v>1</v>
      </c>
      <c r="AN240" s="2" t="s">
        <v>1</v>
      </c>
      <c r="AO240" s="125" t="s">
        <v>1</v>
      </c>
      <c r="AP240" s="2" t="s">
        <v>1</v>
      </c>
      <c r="AQ240" s="5"/>
      <c r="AR240" s="5"/>
    </row>
    <row r="241" spans="1:44" x14ac:dyDescent="0.25">
      <c r="A241" s="2" t="s">
        <v>361</v>
      </c>
      <c r="B241" s="125">
        <v>44596</v>
      </c>
      <c r="C241" s="2" t="s">
        <v>6</v>
      </c>
      <c r="D241" s="2" t="s">
        <v>37</v>
      </c>
      <c r="E241" s="2" t="s">
        <v>208</v>
      </c>
      <c r="F241" s="2" t="s">
        <v>3000</v>
      </c>
      <c r="G241" s="2" t="s">
        <v>3</v>
      </c>
      <c r="H241" s="2" t="s">
        <v>3180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6137.2298979999987</v>
      </c>
      <c r="R241" s="1">
        <v>0</v>
      </c>
      <c r="S241" s="1">
        <v>4824.4233700000004</v>
      </c>
      <c r="T241" s="1">
        <v>0</v>
      </c>
      <c r="U241" s="2" t="s">
        <v>0</v>
      </c>
      <c r="V241" s="1">
        <v>0</v>
      </c>
      <c r="W241" s="1">
        <v>1131.7297000000001</v>
      </c>
      <c r="X241" s="2" t="s">
        <v>0</v>
      </c>
      <c r="Y241" s="1">
        <v>181.07682800000001</v>
      </c>
      <c r="Z241" s="1">
        <v>0</v>
      </c>
      <c r="AA241" s="2" t="s">
        <v>0</v>
      </c>
      <c r="AB241" s="1">
        <v>0</v>
      </c>
      <c r="AC241" s="1">
        <v>0</v>
      </c>
      <c r="AD241" s="2" t="s">
        <v>0</v>
      </c>
      <c r="AE241" s="1">
        <v>0</v>
      </c>
      <c r="AF241" s="2">
        <v>0</v>
      </c>
      <c r="AG241" s="2" t="s">
        <v>0</v>
      </c>
      <c r="AH241" s="1">
        <v>0</v>
      </c>
      <c r="AI241" s="1">
        <v>0</v>
      </c>
      <c r="AJ241" s="2" t="s">
        <v>0</v>
      </c>
      <c r="AK241" s="1">
        <v>0</v>
      </c>
      <c r="AL241" s="1">
        <v>0</v>
      </c>
      <c r="AM241" s="125" t="s">
        <v>1</v>
      </c>
      <c r="AN241" s="2" t="s">
        <v>1</v>
      </c>
      <c r="AO241" s="125" t="s">
        <v>1</v>
      </c>
      <c r="AP241" s="2" t="s">
        <v>1</v>
      </c>
      <c r="AQ241" s="5"/>
      <c r="AR241" s="5"/>
    </row>
    <row r="242" spans="1:44" x14ac:dyDescent="0.25">
      <c r="A242" s="2" t="s">
        <v>362</v>
      </c>
      <c r="B242" s="125">
        <v>44596</v>
      </c>
      <c r="C242" s="2" t="s">
        <v>6</v>
      </c>
      <c r="D242" s="2" t="s">
        <v>37</v>
      </c>
      <c r="E242" s="2" t="s">
        <v>208</v>
      </c>
      <c r="F242" s="2" t="s">
        <v>3000</v>
      </c>
      <c r="G242" s="2" t="s">
        <v>12</v>
      </c>
      <c r="H242" s="2" t="s">
        <v>1</v>
      </c>
      <c r="I242" s="1" t="s">
        <v>3181</v>
      </c>
      <c r="J242" s="1" t="s">
        <v>1</v>
      </c>
      <c r="K242" s="1" t="s">
        <v>3182</v>
      </c>
      <c r="L242" s="1" t="s">
        <v>3183</v>
      </c>
      <c r="M242" s="1">
        <v>11.03</v>
      </c>
      <c r="N242" s="2" t="s">
        <v>11</v>
      </c>
      <c r="O242" s="2" t="s">
        <v>3184</v>
      </c>
      <c r="P242" s="2" t="s">
        <v>3185</v>
      </c>
      <c r="Q242" s="1">
        <v>-11.025600000000001</v>
      </c>
      <c r="R242" s="1">
        <v>0</v>
      </c>
      <c r="S242" s="1">
        <v>-2.7200000000000006</v>
      </c>
      <c r="T242" s="1">
        <v>0</v>
      </c>
      <c r="U242" s="2" t="s">
        <v>0</v>
      </c>
      <c r="V242" s="1">
        <v>0</v>
      </c>
      <c r="W242" s="1">
        <v>-7.16</v>
      </c>
      <c r="X242" s="2" t="s">
        <v>8</v>
      </c>
      <c r="Y242" s="1">
        <v>-1.1456</v>
      </c>
      <c r="Z242" s="1">
        <v>0</v>
      </c>
      <c r="AA242" s="2" t="s">
        <v>0</v>
      </c>
      <c r="AB242" s="1">
        <v>0</v>
      </c>
      <c r="AC242" s="1">
        <v>0</v>
      </c>
      <c r="AD242" s="2" t="s">
        <v>0</v>
      </c>
      <c r="AE242" s="1">
        <v>0</v>
      </c>
      <c r="AF242" s="2">
        <v>0</v>
      </c>
      <c r="AG242" s="2" t="s">
        <v>0</v>
      </c>
      <c r="AH242" s="1">
        <v>0</v>
      </c>
      <c r="AI242" s="1">
        <v>0</v>
      </c>
      <c r="AJ242" s="2" t="s">
        <v>0</v>
      </c>
      <c r="AK242" s="1">
        <v>0</v>
      </c>
      <c r="AL242" s="1">
        <v>0</v>
      </c>
      <c r="AM242" s="125" t="s">
        <v>1</v>
      </c>
      <c r="AN242" s="2" t="s">
        <v>1</v>
      </c>
      <c r="AO242" s="125" t="s">
        <v>1</v>
      </c>
      <c r="AP242" s="2" t="s">
        <v>1</v>
      </c>
      <c r="AQ242" s="5"/>
      <c r="AR242" s="5"/>
    </row>
    <row r="243" spans="1:44" x14ac:dyDescent="0.25">
      <c r="A243" s="2" t="s">
        <v>363</v>
      </c>
      <c r="B243" s="125">
        <v>44596</v>
      </c>
      <c r="C243" s="2" t="s">
        <v>34</v>
      </c>
      <c r="D243" s="2" t="s">
        <v>37</v>
      </c>
      <c r="E243" s="2" t="s">
        <v>206</v>
      </c>
      <c r="F243" s="2" t="s">
        <v>1317</v>
      </c>
      <c r="G243" s="2" t="s">
        <v>3</v>
      </c>
      <c r="H243" s="2" t="s">
        <v>3186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2690.6704499999987</v>
      </c>
      <c r="R243" s="1">
        <v>0</v>
      </c>
      <c r="S243" s="1">
        <v>2458.1829999999991</v>
      </c>
      <c r="T243" s="1">
        <v>0</v>
      </c>
      <c r="U243" s="2" t="s">
        <v>0</v>
      </c>
      <c r="V243" s="1">
        <v>0</v>
      </c>
      <c r="W243" s="1">
        <v>200.42025000000001</v>
      </c>
      <c r="X243" s="2" t="s">
        <v>0</v>
      </c>
      <c r="Y243" s="1">
        <v>32.0672</v>
      </c>
      <c r="Z243" s="1">
        <v>0</v>
      </c>
      <c r="AA243" s="2" t="s">
        <v>0</v>
      </c>
      <c r="AB243" s="1">
        <v>0</v>
      </c>
      <c r="AC243" s="1">
        <v>0</v>
      </c>
      <c r="AD243" s="2" t="s">
        <v>0</v>
      </c>
      <c r="AE243" s="1">
        <v>0</v>
      </c>
      <c r="AF243" s="2">
        <v>0</v>
      </c>
      <c r="AG243" s="2" t="s">
        <v>0</v>
      </c>
      <c r="AH243" s="1">
        <v>0</v>
      </c>
      <c r="AI243" s="1">
        <v>0</v>
      </c>
      <c r="AJ243" s="2" t="s">
        <v>0</v>
      </c>
      <c r="AK243" s="1">
        <v>0</v>
      </c>
      <c r="AL243" s="1">
        <v>0</v>
      </c>
      <c r="AM243" s="125" t="s">
        <v>1</v>
      </c>
      <c r="AN243" s="2" t="s">
        <v>1</v>
      </c>
      <c r="AO243" s="125" t="s">
        <v>1</v>
      </c>
      <c r="AP243" s="2" t="s">
        <v>1</v>
      </c>
      <c r="AQ243" s="5"/>
      <c r="AR243" s="5"/>
    </row>
    <row r="244" spans="1:44" x14ac:dyDescent="0.25">
      <c r="A244" s="2" t="s">
        <v>364</v>
      </c>
      <c r="B244" s="125">
        <v>44596</v>
      </c>
      <c r="C244" s="2" t="s">
        <v>26</v>
      </c>
      <c r="D244" s="2" t="s">
        <v>32</v>
      </c>
      <c r="E244" s="2" t="s">
        <v>31</v>
      </c>
      <c r="F244" s="2" t="s">
        <v>1388</v>
      </c>
      <c r="G244" s="2" t="s">
        <v>3</v>
      </c>
      <c r="H244" s="2" t="s">
        <v>3187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2</v>
      </c>
      <c r="P244" s="2" t="s">
        <v>1</v>
      </c>
      <c r="Q244" s="1">
        <v>77.891311999999999</v>
      </c>
      <c r="R244" s="1">
        <v>0</v>
      </c>
      <c r="S244" s="1">
        <v>45.078449999999989</v>
      </c>
      <c r="T244" s="1">
        <v>0</v>
      </c>
      <c r="U244" s="2" t="s">
        <v>0</v>
      </c>
      <c r="V244" s="1">
        <v>0</v>
      </c>
      <c r="W244" s="1">
        <v>28.286950000000001</v>
      </c>
      <c r="X244" s="2" t="s">
        <v>8</v>
      </c>
      <c r="Y244" s="1">
        <v>4.5259119999999999</v>
      </c>
      <c r="Z244" s="1">
        <v>0</v>
      </c>
      <c r="AA244" s="2" t="s">
        <v>0</v>
      </c>
      <c r="AB244" s="1">
        <v>0</v>
      </c>
      <c r="AC244" s="1">
        <v>0</v>
      </c>
      <c r="AD244" s="2" t="s">
        <v>0</v>
      </c>
      <c r="AE244" s="1">
        <v>0</v>
      </c>
      <c r="AF244" s="2">
        <v>0</v>
      </c>
      <c r="AG244" s="2" t="s">
        <v>0</v>
      </c>
      <c r="AH244" s="1">
        <v>0</v>
      </c>
      <c r="AI244" s="1">
        <v>0</v>
      </c>
      <c r="AJ244" s="2" t="s">
        <v>0</v>
      </c>
      <c r="AK244" s="1">
        <v>0</v>
      </c>
      <c r="AL244" s="1">
        <v>0</v>
      </c>
      <c r="AM244" s="125" t="s">
        <v>1</v>
      </c>
      <c r="AN244" s="2" t="s">
        <v>1</v>
      </c>
      <c r="AO244" s="125" t="s">
        <v>1</v>
      </c>
      <c r="AP244" s="2" t="s">
        <v>1</v>
      </c>
      <c r="AQ244" s="5"/>
      <c r="AR244" s="5"/>
    </row>
    <row r="245" spans="1:44" x14ac:dyDescent="0.25">
      <c r="A245" s="2" t="s">
        <v>365</v>
      </c>
      <c r="B245" s="125">
        <v>44596</v>
      </c>
      <c r="C245" s="2" t="s">
        <v>26</v>
      </c>
      <c r="D245" s="2" t="s">
        <v>32</v>
      </c>
      <c r="E245" s="2" t="s">
        <v>31</v>
      </c>
      <c r="F245" s="2" t="s">
        <v>1387</v>
      </c>
      <c r="G245" s="2" t="s">
        <v>3</v>
      </c>
      <c r="H245" s="2" t="s">
        <v>3188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891</v>
      </c>
      <c r="P245" s="2" t="s">
        <v>892</v>
      </c>
      <c r="Q245" s="1">
        <v>14.7552</v>
      </c>
      <c r="R245" s="1">
        <v>0</v>
      </c>
      <c r="S245" s="1">
        <v>0</v>
      </c>
      <c r="T245" s="1">
        <v>12.72</v>
      </c>
      <c r="U245" s="2" t="s">
        <v>8</v>
      </c>
      <c r="V245" s="1">
        <v>2.0352000000000001</v>
      </c>
      <c r="W245" s="1">
        <v>0</v>
      </c>
      <c r="X245" s="2" t="s">
        <v>0</v>
      </c>
      <c r="Y245" s="1">
        <v>0</v>
      </c>
      <c r="Z245" s="1">
        <v>0</v>
      </c>
      <c r="AA245" s="2" t="s">
        <v>0</v>
      </c>
      <c r="AB245" s="1">
        <v>0</v>
      </c>
      <c r="AC245" s="1">
        <v>0</v>
      </c>
      <c r="AD245" s="2" t="s">
        <v>0</v>
      </c>
      <c r="AE245" s="1">
        <v>0</v>
      </c>
      <c r="AF245" s="2">
        <v>0</v>
      </c>
      <c r="AG245" s="2" t="s">
        <v>0</v>
      </c>
      <c r="AH245" s="1">
        <v>0</v>
      </c>
      <c r="AI245" s="1">
        <v>0</v>
      </c>
      <c r="AJ245" s="2" t="s">
        <v>0</v>
      </c>
      <c r="AK245" s="1">
        <v>0</v>
      </c>
      <c r="AL245" s="1">
        <v>0</v>
      </c>
      <c r="AM245" s="125" t="s">
        <v>1</v>
      </c>
      <c r="AN245" s="2" t="s">
        <v>1</v>
      </c>
      <c r="AO245" s="125" t="s">
        <v>1</v>
      </c>
      <c r="AP245" s="2" t="s">
        <v>1</v>
      </c>
      <c r="AQ245" s="5"/>
      <c r="AR245" s="5"/>
    </row>
    <row r="246" spans="1:44" x14ac:dyDescent="0.25">
      <c r="A246" s="2" t="s">
        <v>366</v>
      </c>
      <c r="B246" s="125">
        <v>44596</v>
      </c>
      <c r="C246" s="2" t="s">
        <v>26</v>
      </c>
      <c r="D246" s="2" t="s">
        <v>32</v>
      </c>
      <c r="E246" s="2" t="s">
        <v>31</v>
      </c>
      <c r="F246" s="2" t="s">
        <v>1388</v>
      </c>
      <c r="G246" s="2" t="s">
        <v>3</v>
      </c>
      <c r="H246" s="2" t="s">
        <v>3189</v>
      </c>
      <c r="I246" s="1" t="s">
        <v>1</v>
      </c>
      <c r="J246" s="1" t="s">
        <v>1</v>
      </c>
      <c r="K246" s="1" t="s">
        <v>1</v>
      </c>
      <c r="L246" s="1" t="s">
        <v>1</v>
      </c>
      <c r="M246" s="1">
        <v>0</v>
      </c>
      <c r="N246" s="2" t="s">
        <v>1</v>
      </c>
      <c r="O246" s="2" t="s">
        <v>2</v>
      </c>
      <c r="P246" s="2" t="s">
        <v>1</v>
      </c>
      <c r="Q246" s="1">
        <v>2695.6682959999998</v>
      </c>
      <c r="R246" s="1">
        <v>0</v>
      </c>
      <c r="S246" s="1">
        <v>2080.4340499999998</v>
      </c>
      <c r="T246" s="1">
        <v>0</v>
      </c>
      <c r="U246" s="2" t="s">
        <v>0</v>
      </c>
      <c r="V246" s="1">
        <v>0</v>
      </c>
      <c r="W246" s="1">
        <v>530.37435000000005</v>
      </c>
      <c r="X246" s="2" t="s">
        <v>8</v>
      </c>
      <c r="Y246" s="1">
        <v>84.85989600000002</v>
      </c>
      <c r="Z246" s="1">
        <v>0</v>
      </c>
      <c r="AA246" s="2" t="s">
        <v>0</v>
      </c>
      <c r="AB246" s="1">
        <v>0</v>
      </c>
      <c r="AC246" s="1">
        <v>0</v>
      </c>
      <c r="AD246" s="2" t="s">
        <v>0</v>
      </c>
      <c r="AE246" s="1">
        <v>0</v>
      </c>
      <c r="AF246" s="2">
        <v>0</v>
      </c>
      <c r="AG246" s="2" t="s">
        <v>0</v>
      </c>
      <c r="AH246" s="1">
        <v>0</v>
      </c>
      <c r="AI246" s="1">
        <v>0</v>
      </c>
      <c r="AJ246" s="2" t="s">
        <v>0</v>
      </c>
      <c r="AK246" s="1">
        <v>0</v>
      </c>
      <c r="AL246" s="1">
        <v>0</v>
      </c>
      <c r="AM246" s="125" t="s">
        <v>1</v>
      </c>
      <c r="AN246" s="2" t="s">
        <v>1</v>
      </c>
      <c r="AO246" s="125" t="s">
        <v>1</v>
      </c>
      <c r="AP246" s="2" t="s">
        <v>1</v>
      </c>
      <c r="AQ246" s="5"/>
      <c r="AR246" s="5"/>
    </row>
    <row r="247" spans="1:44" x14ac:dyDescent="0.25">
      <c r="A247" s="2" t="s">
        <v>367</v>
      </c>
      <c r="B247" s="125">
        <v>44596</v>
      </c>
      <c r="C247" s="2" t="s">
        <v>26</v>
      </c>
      <c r="D247" s="2" t="s">
        <v>32</v>
      </c>
      <c r="E247" s="2" t="s">
        <v>31</v>
      </c>
      <c r="F247" s="2" t="s">
        <v>1387</v>
      </c>
      <c r="G247" s="2" t="s">
        <v>3</v>
      </c>
      <c r="H247" s="2" t="s">
        <v>3190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3191</v>
      </c>
      <c r="P247" s="2" t="s">
        <v>3192</v>
      </c>
      <c r="Q247" s="1">
        <v>83.317149999999998</v>
      </c>
      <c r="R247" s="1">
        <v>0</v>
      </c>
      <c r="S247" s="1">
        <v>70.800749999999994</v>
      </c>
      <c r="T247" s="1">
        <v>10.79</v>
      </c>
      <c r="U247" s="2" t="s">
        <v>8</v>
      </c>
      <c r="V247" s="1">
        <v>1.7263999999999999</v>
      </c>
      <c r="W247" s="1">
        <v>0</v>
      </c>
      <c r="X247" s="2" t="s">
        <v>0</v>
      </c>
      <c r="Y247" s="1">
        <v>0</v>
      </c>
      <c r="Z247" s="1">
        <v>0</v>
      </c>
      <c r="AA247" s="2" t="s">
        <v>0</v>
      </c>
      <c r="AB247" s="1">
        <v>0</v>
      </c>
      <c r="AC247" s="1">
        <v>0</v>
      </c>
      <c r="AD247" s="2" t="s">
        <v>0</v>
      </c>
      <c r="AE247" s="1">
        <v>0</v>
      </c>
      <c r="AF247" s="2">
        <v>0</v>
      </c>
      <c r="AG247" s="2" t="s">
        <v>0</v>
      </c>
      <c r="AH247" s="1">
        <v>0</v>
      </c>
      <c r="AI247" s="1">
        <v>0</v>
      </c>
      <c r="AJ247" s="2" t="s">
        <v>0</v>
      </c>
      <c r="AK247" s="1">
        <v>0</v>
      </c>
      <c r="AL247" s="1">
        <v>0</v>
      </c>
      <c r="AM247" s="125" t="s">
        <v>1</v>
      </c>
      <c r="AN247" s="2" t="s">
        <v>1</v>
      </c>
      <c r="AO247" s="125" t="s">
        <v>1</v>
      </c>
      <c r="AP247" s="2" t="s">
        <v>1</v>
      </c>
      <c r="AQ247" s="5"/>
      <c r="AR247" s="5"/>
    </row>
    <row r="248" spans="1:44" x14ac:dyDescent="0.25">
      <c r="A248" s="2" t="s">
        <v>368</v>
      </c>
      <c r="B248" s="125">
        <v>44596</v>
      </c>
      <c r="C248" s="2" t="s">
        <v>26</v>
      </c>
      <c r="D248" s="2" t="s">
        <v>32</v>
      </c>
      <c r="E248" s="2" t="s">
        <v>31</v>
      </c>
      <c r="F248" s="2" t="s">
        <v>1388</v>
      </c>
      <c r="G248" s="2" t="s">
        <v>3</v>
      </c>
      <c r="H248" s="2" t="s">
        <v>3193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2</v>
      </c>
      <c r="P248" s="2" t="s">
        <v>1</v>
      </c>
      <c r="Q248" s="1">
        <v>1637.034136</v>
      </c>
      <c r="R248" s="1">
        <v>0</v>
      </c>
      <c r="S248" s="1">
        <v>1345.7533999999998</v>
      </c>
      <c r="T248" s="1">
        <v>0</v>
      </c>
      <c r="U248" s="2" t="s">
        <v>0</v>
      </c>
      <c r="V248" s="1">
        <v>0</v>
      </c>
      <c r="W248" s="1">
        <v>251.10410000000002</v>
      </c>
      <c r="X248" s="2" t="s">
        <v>8</v>
      </c>
      <c r="Y248" s="1">
        <v>40.176636000000002</v>
      </c>
      <c r="Z248" s="1">
        <v>0</v>
      </c>
      <c r="AA248" s="2" t="s">
        <v>0</v>
      </c>
      <c r="AB248" s="1">
        <v>0</v>
      </c>
      <c r="AC248" s="1">
        <v>0</v>
      </c>
      <c r="AD248" s="2" t="s">
        <v>0</v>
      </c>
      <c r="AE248" s="1">
        <v>0</v>
      </c>
      <c r="AF248" s="2">
        <v>0</v>
      </c>
      <c r="AG248" s="2" t="s">
        <v>0</v>
      </c>
      <c r="AH248" s="1">
        <v>0</v>
      </c>
      <c r="AI248" s="1">
        <v>0</v>
      </c>
      <c r="AJ248" s="2" t="s">
        <v>0</v>
      </c>
      <c r="AK248" s="1">
        <v>0</v>
      </c>
      <c r="AL248" s="1">
        <v>0</v>
      </c>
      <c r="AM248" s="125" t="s">
        <v>1</v>
      </c>
      <c r="AN248" s="2" t="s">
        <v>1</v>
      </c>
      <c r="AO248" s="125" t="s">
        <v>1</v>
      </c>
      <c r="AP248" s="2" t="s">
        <v>1</v>
      </c>
      <c r="AQ248" s="5"/>
      <c r="AR248" s="5"/>
    </row>
    <row r="249" spans="1:44" x14ac:dyDescent="0.25">
      <c r="A249" s="2" t="s">
        <v>369</v>
      </c>
      <c r="B249" s="125">
        <v>44596</v>
      </c>
      <c r="C249" s="2" t="s">
        <v>6</v>
      </c>
      <c r="D249" s="2" t="s">
        <v>32</v>
      </c>
      <c r="E249" s="2" t="s">
        <v>202</v>
      </c>
      <c r="F249" s="2" t="s">
        <v>1150</v>
      </c>
      <c r="G249" s="2" t="s">
        <v>3</v>
      </c>
      <c r="H249" s="2" t="s">
        <v>3194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4209.0026459999999</v>
      </c>
      <c r="R249" s="1">
        <v>0</v>
      </c>
      <c r="S249" s="1">
        <v>3028.9985000000001</v>
      </c>
      <c r="T249" s="1">
        <v>0</v>
      </c>
      <c r="U249" s="2" t="s">
        <v>0</v>
      </c>
      <c r="V249" s="1">
        <v>0</v>
      </c>
      <c r="W249" s="1">
        <v>1017.2450500000001</v>
      </c>
      <c r="X249" s="2" t="s">
        <v>8</v>
      </c>
      <c r="Y249" s="1">
        <v>162.75909600000003</v>
      </c>
      <c r="Z249" s="1">
        <v>0</v>
      </c>
      <c r="AA249" s="2" t="s">
        <v>0</v>
      </c>
      <c r="AB249" s="1">
        <v>0</v>
      </c>
      <c r="AC249" s="1">
        <v>0</v>
      </c>
      <c r="AD249" s="2" t="s">
        <v>0</v>
      </c>
      <c r="AE249" s="1">
        <v>0</v>
      </c>
      <c r="AF249" s="2">
        <v>0</v>
      </c>
      <c r="AG249" s="2" t="s">
        <v>0</v>
      </c>
      <c r="AH249" s="1">
        <v>0</v>
      </c>
      <c r="AI249" s="1">
        <v>0</v>
      </c>
      <c r="AJ249" s="2" t="s">
        <v>0</v>
      </c>
      <c r="AK249" s="1">
        <v>0</v>
      </c>
      <c r="AL249" s="1">
        <v>0</v>
      </c>
      <c r="AM249" s="125" t="s">
        <v>1</v>
      </c>
      <c r="AN249" s="2" t="s">
        <v>1</v>
      </c>
      <c r="AO249" s="125" t="s">
        <v>1</v>
      </c>
      <c r="AP249" s="2" t="s">
        <v>1</v>
      </c>
      <c r="AQ249" s="5"/>
      <c r="AR249" s="5"/>
    </row>
    <row r="250" spans="1:44" x14ac:dyDescent="0.25">
      <c r="A250" s="2" t="s">
        <v>370</v>
      </c>
      <c r="B250" s="125">
        <v>44596</v>
      </c>
      <c r="C250" s="2" t="s">
        <v>6</v>
      </c>
      <c r="D250" s="2" t="s">
        <v>32</v>
      </c>
      <c r="E250" s="2" t="s">
        <v>202</v>
      </c>
      <c r="F250" s="2" t="s">
        <v>1150</v>
      </c>
      <c r="G250" s="2" t="s">
        <v>3</v>
      </c>
      <c r="H250" s="2" t="s">
        <v>3195</v>
      </c>
      <c r="I250" s="1" t="s">
        <v>1</v>
      </c>
      <c r="J250" s="1" t="s">
        <v>1</v>
      </c>
      <c r="K250" s="1" t="s">
        <v>1</v>
      </c>
      <c r="L250" s="1" t="s">
        <v>1</v>
      </c>
      <c r="M250" s="1">
        <v>0</v>
      </c>
      <c r="N250" s="2" t="s">
        <v>1</v>
      </c>
      <c r="O250" s="2" t="s">
        <v>1100</v>
      </c>
      <c r="P250" s="2" t="s">
        <v>3196</v>
      </c>
      <c r="Q250" s="1">
        <v>21.798449999999999</v>
      </c>
      <c r="R250" s="1">
        <v>0</v>
      </c>
      <c r="S250" s="1">
        <v>21.798449999999999</v>
      </c>
      <c r="T250" s="1">
        <v>0</v>
      </c>
      <c r="U250" s="2" t="s">
        <v>0</v>
      </c>
      <c r="V250" s="1">
        <v>0</v>
      </c>
      <c r="W250" s="1">
        <v>0</v>
      </c>
      <c r="X250" s="2" t="s">
        <v>0</v>
      </c>
      <c r="Y250" s="1">
        <v>0</v>
      </c>
      <c r="Z250" s="1">
        <v>0</v>
      </c>
      <c r="AA250" s="2" t="s">
        <v>0</v>
      </c>
      <c r="AB250" s="1">
        <v>0</v>
      </c>
      <c r="AC250" s="1">
        <v>0</v>
      </c>
      <c r="AD250" s="2" t="s">
        <v>0</v>
      </c>
      <c r="AE250" s="1">
        <v>0</v>
      </c>
      <c r="AF250" s="2">
        <v>0</v>
      </c>
      <c r="AG250" s="2" t="s">
        <v>0</v>
      </c>
      <c r="AH250" s="1">
        <v>0</v>
      </c>
      <c r="AI250" s="1">
        <v>0</v>
      </c>
      <c r="AJ250" s="2" t="s">
        <v>0</v>
      </c>
      <c r="AK250" s="1">
        <v>0</v>
      </c>
      <c r="AL250" s="1">
        <v>0</v>
      </c>
      <c r="AM250" s="125" t="s">
        <v>1</v>
      </c>
      <c r="AN250" s="2" t="s">
        <v>1</v>
      </c>
      <c r="AO250" s="125" t="s">
        <v>1</v>
      </c>
      <c r="AP250" s="2" t="s">
        <v>1</v>
      </c>
      <c r="AQ250" s="5"/>
      <c r="AR250" s="5"/>
    </row>
    <row r="251" spans="1:44" x14ac:dyDescent="0.25">
      <c r="A251" s="2" t="s">
        <v>371</v>
      </c>
      <c r="B251" s="125">
        <v>44596</v>
      </c>
      <c r="C251" s="2" t="s">
        <v>6</v>
      </c>
      <c r="D251" s="2" t="s">
        <v>32</v>
      </c>
      <c r="E251" s="2" t="s">
        <v>202</v>
      </c>
      <c r="F251" s="2" t="s">
        <v>1150</v>
      </c>
      <c r="G251" s="2" t="s">
        <v>3</v>
      </c>
      <c r="H251" s="2" t="s">
        <v>3197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2705.9970700000003</v>
      </c>
      <c r="R251" s="1">
        <v>0</v>
      </c>
      <c r="S251" s="1">
        <v>2111.0464999999999</v>
      </c>
      <c r="T251" s="1">
        <v>0</v>
      </c>
      <c r="U251" s="2" t="s">
        <v>0</v>
      </c>
      <c r="V251" s="1">
        <v>0</v>
      </c>
      <c r="W251" s="1">
        <v>512.88844999999992</v>
      </c>
      <c r="X251" s="2" t="s">
        <v>8</v>
      </c>
      <c r="Y251" s="1">
        <v>82.062119999999979</v>
      </c>
      <c r="Z251" s="1">
        <v>0</v>
      </c>
      <c r="AA251" s="2" t="s">
        <v>0</v>
      </c>
      <c r="AB251" s="1">
        <v>0</v>
      </c>
      <c r="AC251" s="1">
        <v>0</v>
      </c>
      <c r="AD251" s="2" t="s">
        <v>0</v>
      </c>
      <c r="AE251" s="1">
        <v>0</v>
      </c>
      <c r="AF251" s="2">
        <v>0</v>
      </c>
      <c r="AG251" s="2" t="s">
        <v>0</v>
      </c>
      <c r="AH251" s="1">
        <v>0</v>
      </c>
      <c r="AI251" s="1">
        <v>0</v>
      </c>
      <c r="AJ251" s="2" t="s">
        <v>0</v>
      </c>
      <c r="AK251" s="1">
        <v>0</v>
      </c>
      <c r="AL251" s="1">
        <v>0</v>
      </c>
      <c r="AM251" s="125" t="s">
        <v>1</v>
      </c>
      <c r="AN251" s="2" t="s">
        <v>1</v>
      </c>
      <c r="AO251" s="125" t="s">
        <v>1</v>
      </c>
      <c r="AP251" s="2" t="s">
        <v>1</v>
      </c>
      <c r="AQ251" s="5"/>
      <c r="AR251" s="5"/>
    </row>
    <row r="252" spans="1:44" x14ac:dyDescent="0.25">
      <c r="A252" s="2" t="s">
        <v>372</v>
      </c>
      <c r="B252" s="125">
        <v>44596</v>
      </c>
      <c r="C252" s="2" t="s">
        <v>6</v>
      </c>
      <c r="D252" s="2" t="s">
        <v>32</v>
      </c>
      <c r="E252" s="2" t="s">
        <v>202</v>
      </c>
      <c r="F252" s="2" t="s">
        <v>1150</v>
      </c>
      <c r="G252" s="2" t="s">
        <v>3</v>
      </c>
      <c r="H252" s="2" t="s">
        <v>3198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3199</v>
      </c>
      <c r="P252" s="2" t="s">
        <v>3200</v>
      </c>
      <c r="Q252" s="1">
        <v>350.12475000000001</v>
      </c>
      <c r="R252" s="1">
        <v>0</v>
      </c>
      <c r="S252" s="1">
        <v>269.05234999999999</v>
      </c>
      <c r="T252" s="1">
        <v>69.89</v>
      </c>
      <c r="U252" s="2" t="s">
        <v>8</v>
      </c>
      <c r="V252" s="1">
        <v>11.182399999999999</v>
      </c>
      <c r="W252" s="1">
        <v>0</v>
      </c>
      <c r="X252" s="2" t="s">
        <v>0</v>
      </c>
      <c r="Y252" s="1">
        <v>0</v>
      </c>
      <c r="Z252" s="1">
        <v>0</v>
      </c>
      <c r="AA252" s="2" t="s">
        <v>0</v>
      </c>
      <c r="AB252" s="1">
        <v>0</v>
      </c>
      <c r="AC252" s="1">
        <v>0</v>
      </c>
      <c r="AD252" s="2" t="s">
        <v>0</v>
      </c>
      <c r="AE252" s="1">
        <v>0</v>
      </c>
      <c r="AF252" s="2">
        <v>0</v>
      </c>
      <c r="AG252" s="2" t="s">
        <v>0</v>
      </c>
      <c r="AH252" s="1">
        <v>0</v>
      </c>
      <c r="AI252" s="1">
        <v>0</v>
      </c>
      <c r="AJ252" s="2" t="s">
        <v>0</v>
      </c>
      <c r="AK252" s="1">
        <v>0</v>
      </c>
      <c r="AL252" s="1">
        <v>0</v>
      </c>
      <c r="AM252" s="125" t="s">
        <v>1</v>
      </c>
      <c r="AN252" s="2" t="s">
        <v>1</v>
      </c>
      <c r="AO252" s="125" t="s">
        <v>1</v>
      </c>
      <c r="AP252" s="2" t="s">
        <v>1</v>
      </c>
      <c r="AQ252" s="5"/>
      <c r="AR252" s="5"/>
    </row>
    <row r="253" spans="1:44" x14ac:dyDescent="0.25">
      <c r="A253" s="2" t="s">
        <v>373</v>
      </c>
      <c r="B253" s="125">
        <v>44596</v>
      </c>
      <c r="C253" s="2" t="s">
        <v>6</v>
      </c>
      <c r="D253" s="2" t="s">
        <v>32</v>
      </c>
      <c r="E253" s="2" t="s">
        <v>202</v>
      </c>
      <c r="F253" s="2" t="s">
        <v>1150</v>
      </c>
      <c r="G253" s="2" t="s">
        <v>3</v>
      </c>
      <c r="H253" s="2" t="s">
        <v>3201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1078.727384</v>
      </c>
      <c r="R253" s="1">
        <v>0</v>
      </c>
      <c r="S253" s="1">
        <v>824.65200000000016</v>
      </c>
      <c r="T253" s="1">
        <v>0</v>
      </c>
      <c r="U253" s="2" t="s">
        <v>0</v>
      </c>
      <c r="V253" s="1">
        <v>0</v>
      </c>
      <c r="W253" s="1">
        <v>219.03049999999996</v>
      </c>
      <c r="X253" s="2" t="s">
        <v>8</v>
      </c>
      <c r="Y253" s="1">
        <v>35.044884000000003</v>
      </c>
      <c r="Z253" s="1">
        <v>0</v>
      </c>
      <c r="AA253" s="2" t="s">
        <v>0</v>
      </c>
      <c r="AB253" s="1">
        <v>0</v>
      </c>
      <c r="AC253" s="1">
        <v>0</v>
      </c>
      <c r="AD253" s="2" t="s">
        <v>0</v>
      </c>
      <c r="AE253" s="1">
        <v>0</v>
      </c>
      <c r="AF253" s="2">
        <v>0</v>
      </c>
      <c r="AG253" s="2" t="s">
        <v>0</v>
      </c>
      <c r="AH253" s="1">
        <v>0</v>
      </c>
      <c r="AI253" s="1">
        <v>0</v>
      </c>
      <c r="AJ253" s="2" t="s">
        <v>0</v>
      </c>
      <c r="AK253" s="1">
        <v>0</v>
      </c>
      <c r="AL253" s="1">
        <v>0</v>
      </c>
      <c r="AM253" s="125" t="s">
        <v>1</v>
      </c>
      <c r="AN253" s="2" t="s">
        <v>1</v>
      </c>
      <c r="AO253" s="125" t="s">
        <v>1</v>
      </c>
      <c r="AP253" s="2" t="s">
        <v>1</v>
      </c>
      <c r="AQ253" s="5"/>
      <c r="AR253" s="5"/>
    </row>
    <row r="254" spans="1:44" x14ac:dyDescent="0.25">
      <c r="A254" s="2" t="s">
        <v>374</v>
      </c>
      <c r="B254" s="125">
        <v>44596</v>
      </c>
      <c r="C254" s="2" t="s">
        <v>34</v>
      </c>
      <c r="D254" s="2" t="s">
        <v>32</v>
      </c>
      <c r="E254" s="2" t="s">
        <v>200</v>
      </c>
      <c r="F254" s="2" t="s">
        <v>3202</v>
      </c>
      <c r="G254" s="2" t="s">
        <v>3</v>
      </c>
      <c r="H254" s="2" t="s">
        <v>3203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1314.0857500000006</v>
      </c>
      <c r="R254" s="1">
        <v>0</v>
      </c>
      <c r="S254" s="1">
        <v>1186.9771500000006</v>
      </c>
      <c r="T254" s="1">
        <v>0</v>
      </c>
      <c r="U254" s="2" t="s">
        <v>0</v>
      </c>
      <c r="V254" s="1">
        <v>0</v>
      </c>
      <c r="W254" s="1">
        <v>109.57640000000001</v>
      </c>
      <c r="X254" s="2" t="s">
        <v>0</v>
      </c>
      <c r="Y254" s="1">
        <v>17.5322</v>
      </c>
      <c r="Z254" s="1">
        <v>0</v>
      </c>
      <c r="AA254" s="2" t="s">
        <v>0</v>
      </c>
      <c r="AB254" s="1">
        <v>0</v>
      </c>
      <c r="AC254" s="1">
        <v>0</v>
      </c>
      <c r="AD254" s="2" t="s">
        <v>0</v>
      </c>
      <c r="AE254" s="1">
        <v>0</v>
      </c>
      <c r="AF254" s="2">
        <v>0</v>
      </c>
      <c r="AG254" s="2" t="s">
        <v>0</v>
      </c>
      <c r="AH254" s="1">
        <v>0</v>
      </c>
      <c r="AI254" s="1">
        <v>0</v>
      </c>
      <c r="AJ254" s="2" t="s">
        <v>0</v>
      </c>
      <c r="AK254" s="1">
        <v>0</v>
      </c>
      <c r="AL254" s="1">
        <v>0</v>
      </c>
      <c r="AM254" s="125" t="s">
        <v>1</v>
      </c>
      <c r="AN254" s="2" t="s">
        <v>1</v>
      </c>
      <c r="AO254" s="125" t="s">
        <v>1</v>
      </c>
      <c r="AP254" s="2" t="s">
        <v>1</v>
      </c>
      <c r="AQ254" s="5"/>
      <c r="AR254" s="5"/>
    </row>
    <row r="255" spans="1:44" x14ac:dyDescent="0.25">
      <c r="A255" s="2" t="s">
        <v>375</v>
      </c>
      <c r="B255" s="125">
        <v>44596</v>
      </c>
      <c r="C255" s="2" t="s">
        <v>26</v>
      </c>
      <c r="D255" s="2" t="s">
        <v>25</v>
      </c>
      <c r="E255" s="2" t="s">
        <v>249</v>
      </c>
      <c r="F255" s="2" t="s">
        <v>1320</v>
      </c>
      <c r="G255" s="2" t="s">
        <v>3</v>
      </c>
      <c r="H255" s="2" t="s">
        <v>3204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2</v>
      </c>
      <c r="P255" s="2" t="s">
        <v>1</v>
      </c>
      <c r="Q255" s="1">
        <v>93.087500000000006</v>
      </c>
      <c r="R255" s="1">
        <v>0</v>
      </c>
      <c r="S255" s="1">
        <v>93.087500000000006</v>
      </c>
      <c r="T255" s="1">
        <v>0</v>
      </c>
      <c r="U255" s="2" t="s">
        <v>0</v>
      </c>
      <c r="V255" s="1">
        <v>0</v>
      </c>
      <c r="W255" s="1">
        <v>0</v>
      </c>
      <c r="X255" s="2" t="s">
        <v>0</v>
      </c>
      <c r="Y255" s="1">
        <v>0</v>
      </c>
      <c r="Z255" s="1">
        <v>0</v>
      </c>
      <c r="AA255" s="2" t="s">
        <v>0</v>
      </c>
      <c r="AB255" s="1">
        <v>0</v>
      </c>
      <c r="AC255" s="1">
        <v>0</v>
      </c>
      <c r="AD255" s="2" t="s">
        <v>0</v>
      </c>
      <c r="AE255" s="1">
        <v>0</v>
      </c>
      <c r="AF255" s="2">
        <v>0</v>
      </c>
      <c r="AG255" s="2" t="s">
        <v>0</v>
      </c>
      <c r="AH255" s="1">
        <v>0</v>
      </c>
      <c r="AI255" s="1">
        <v>0</v>
      </c>
      <c r="AJ255" s="2" t="s">
        <v>0</v>
      </c>
      <c r="AK255" s="1">
        <v>0</v>
      </c>
      <c r="AL255" s="1">
        <v>0</v>
      </c>
      <c r="AM255" s="125" t="s">
        <v>1</v>
      </c>
      <c r="AN255" s="2" t="s">
        <v>1</v>
      </c>
      <c r="AO255" s="125" t="s">
        <v>1</v>
      </c>
      <c r="AP255" s="2" t="s">
        <v>1</v>
      </c>
      <c r="AQ255" s="5"/>
      <c r="AR255" s="5"/>
    </row>
    <row r="256" spans="1:44" x14ac:dyDescent="0.25">
      <c r="A256" s="2" t="s">
        <v>376</v>
      </c>
      <c r="B256" s="125">
        <v>44596</v>
      </c>
      <c r="C256" s="2" t="s">
        <v>6</v>
      </c>
      <c r="D256" s="2" t="s">
        <v>25</v>
      </c>
      <c r="E256" s="2" t="s">
        <v>196</v>
      </c>
      <c r="F256" s="2" t="s">
        <v>3205</v>
      </c>
      <c r="G256" s="2" t="s">
        <v>3</v>
      </c>
      <c r="H256" s="2" t="s">
        <v>3206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8507.3417700000009</v>
      </c>
      <c r="R256" s="1">
        <v>0</v>
      </c>
      <c r="S256" s="1">
        <v>6714.8948999999993</v>
      </c>
      <c r="T256" s="1">
        <v>0</v>
      </c>
      <c r="U256" s="2" t="s">
        <v>0</v>
      </c>
      <c r="V256" s="1">
        <v>0</v>
      </c>
      <c r="W256" s="1">
        <v>1545.2127500000001</v>
      </c>
      <c r="X256" s="2" t="s">
        <v>8</v>
      </c>
      <c r="Y256" s="1">
        <v>247.23412000000002</v>
      </c>
      <c r="Z256" s="1">
        <v>0</v>
      </c>
      <c r="AA256" s="2" t="s">
        <v>0</v>
      </c>
      <c r="AB256" s="1">
        <v>0</v>
      </c>
      <c r="AC256" s="1">
        <v>0</v>
      </c>
      <c r="AD256" s="2" t="s">
        <v>0</v>
      </c>
      <c r="AE256" s="1">
        <v>0</v>
      </c>
      <c r="AF256" s="2">
        <v>0</v>
      </c>
      <c r="AG256" s="2" t="s">
        <v>0</v>
      </c>
      <c r="AH256" s="1">
        <v>0</v>
      </c>
      <c r="AI256" s="1">
        <v>0</v>
      </c>
      <c r="AJ256" s="2" t="s">
        <v>0</v>
      </c>
      <c r="AK256" s="1">
        <v>0</v>
      </c>
      <c r="AL256" s="1">
        <v>0</v>
      </c>
      <c r="AM256" s="125" t="s">
        <v>1</v>
      </c>
      <c r="AN256" s="2" t="s">
        <v>1</v>
      </c>
      <c r="AO256" s="125" t="s">
        <v>1</v>
      </c>
      <c r="AP256" s="2" t="s">
        <v>1</v>
      </c>
      <c r="AQ256" s="5"/>
      <c r="AR256" s="5"/>
    </row>
    <row r="257" spans="1:44" x14ac:dyDescent="0.25">
      <c r="A257" s="2" t="s">
        <v>377</v>
      </c>
      <c r="B257" s="125">
        <v>44596</v>
      </c>
      <c r="C257" s="2" t="s">
        <v>26</v>
      </c>
      <c r="D257" s="2" t="s">
        <v>23</v>
      </c>
      <c r="E257" s="2" t="s">
        <v>354</v>
      </c>
      <c r="F257" s="2" t="s">
        <v>1223</v>
      </c>
      <c r="G257" s="2" t="s">
        <v>3</v>
      </c>
      <c r="H257" s="2" t="s">
        <v>3207</v>
      </c>
      <c r="I257" s="1" t="s">
        <v>1</v>
      </c>
      <c r="J257" s="1" t="s">
        <v>1</v>
      </c>
      <c r="K257" s="1" t="s">
        <v>1</v>
      </c>
      <c r="L257" s="1" t="s">
        <v>1</v>
      </c>
      <c r="M257" s="1">
        <v>0</v>
      </c>
      <c r="N257" s="2" t="s">
        <v>1</v>
      </c>
      <c r="O257" s="2" t="s">
        <v>2</v>
      </c>
      <c r="P257" s="2" t="s">
        <v>1</v>
      </c>
      <c r="Q257" s="1">
        <v>1181.1282760000001</v>
      </c>
      <c r="R257" s="1">
        <v>0</v>
      </c>
      <c r="S257" s="1">
        <v>795.16744999999992</v>
      </c>
      <c r="T257" s="1">
        <v>0</v>
      </c>
      <c r="U257" s="2" t="s">
        <v>0</v>
      </c>
      <c r="V257" s="1">
        <v>0</v>
      </c>
      <c r="W257" s="1">
        <v>332.72485</v>
      </c>
      <c r="X257" s="2" t="s">
        <v>0</v>
      </c>
      <c r="Y257" s="1">
        <v>53.235976000000001</v>
      </c>
      <c r="Z257" s="1">
        <v>0</v>
      </c>
      <c r="AA257" s="2" t="s">
        <v>0</v>
      </c>
      <c r="AB257" s="1">
        <v>0</v>
      </c>
      <c r="AC257" s="1">
        <v>0</v>
      </c>
      <c r="AD257" s="2" t="s">
        <v>0</v>
      </c>
      <c r="AE257" s="1">
        <v>0</v>
      </c>
      <c r="AF257" s="2">
        <v>0</v>
      </c>
      <c r="AG257" s="2" t="s">
        <v>0</v>
      </c>
      <c r="AH257" s="1">
        <v>0</v>
      </c>
      <c r="AI257" s="1">
        <v>0</v>
      </c>
      <c r="AJ257" s="2" t="s">
        <v>0</v>
      </c>
      <c r="AK257" s="1">
        <v>0</v>
      </c>
      <c r="AL257" s="1">
        <v>0</v>
      </c>
      <c r="AM257" s="125" t="s">
        <v>1</v>
      </c>
      <c r="AN257" s="2" t="s">
        <v>1</v>
      </c>
      <c r="AO257" s="125" t="s">
        <v>1</v>
      </c>
      <c r="AP257" s="2" t="s">
        <v>1</v>
      </c>
      <c r="AQ257" s="5"/>
      <c r="AR257" s="5"/>
    </row>
    <row r="258" spans="1:44" x14ac:dyDescent="0.25">
      <c r="A258" s="2" t="s">
        <v>378</v>
      </c>
      <c r="B258" s="125">
        <v>44596</v>
      </c>
      <c r="C258" s="2" t="s">
        <v>26</v>
      </c>
      <c r="D258" s="2" t="s">
        <v>23</v>
      </c>
      <c r="E258" s="2" t="s">
        <v>354</v>
      </c>
      <c r="F258" s="2" t="s">
        <v>1223</v>
      </c>
      <c r="G258" s="2" t="s">
        <v>3</v>
      </c>
      <c r="H258" s="2" t="s">
        <v>3208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3283.0927399999996</v>
      </c>
      <c r="R258" s="1">
        <v>0</v>
      </c>
      <c r="S258" s="1">
        <v>2602.4291000000003</v>
      </c>
      <c r="T258" s="1">
        <v>0</v>
      </c>
      <c r="U258" s="2" t="s">
        <v>0</v>
      </c>
      <c r="V258" s="1">
        <v>0</v>
      </c>
      <c r="W258" s="1">
        <v>586.77900000000011</v>
      </c>
      <c r="X258" s="2" t="s">
        <v>8</v>
      </c>
      <c r="Y258" s="1">
        <v>93.884640000000005</v>
      </c>
      <c r="Z258" s="1">
        <v>0</v>
      </c>
      <c r="AA258" s="2" t="s">
        <v>0</v>
      </c>
      <c r="AB258" s="1">
        <v>0</v>
      </c>
      <c r="AC258" s="1">
        <v>0</v>
      </c>
      <c r="AD258" s="2" t="s">
        <v>0</v>
      </c>
      <c r="AE258" s="1">
        <v>0</v>
      </c>
      <c r="AF258" s="2">
        <v>0</v>
      </c>
      <c r="AG258" s="2" t="s">
        <v>0</v>
      </c>
      <c r="AH258" s="1">
        <v>0</v>
      </c>
      <c r="AI258" s="1">
        <v>0</v>
      </c>
      <c r="AJ258" s="2" t="s">
        <v>0</v>
      </c>
      <c r="AK258" s="1">
        <v>0</v>
      </c>
      <c r="AL258" s="1">
        <v>0</v>
      </c>
      <c r="AM258" s="125" t="s">
        <v>1</v>
      </c>
      <c r="AN258" s="2" t="s">
        <v>1</v>
      </c>
      <c r="AO258" s="125" t="s">
        <v>1</v>
      </c>
      <c r="AP258" s="2" t="s">
        <v>1</v>
      </c>
      <c r="AQ258" s="5"/>
      <c r="AR258" s="5"/>
    </row>
    <row r="259" spans="1:44" x14ac:dyDescent="0.25">
      <c r="A259" s="2" t="s">
        <v>379</v>
      </c>
      <c r="B259" s="125">
        <v>44596</v>
      </c>
      <c r="C259" s="2" t="s">
        <v>6</v>
      </c>
      <c r="D259" s="2" t="s">
        <v>23</v>
      </c>
      <c r="E259" s="2" t="s">
        <v>192</v>
      </c>
      <c r="F259" s="2" t="s">
        <v>3209</v>
      </c>
      <c r="G259" s="2" t="s">
        <v>3</v>
      </c>
      <c r="H259" s="2" t="s">
        <v>3210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4852.1329000000005</v>
      </c>
      <c r="R259" s="1">
        <v>0</v>
      </c>
      <c r="S259" s="1">
        <v>3891.5290999999993</v>
      </c>
      <c r="T259" s="1">
        <v>0</v>
      </c>
      <c r="U259" s="2" t="s">
        <v>0</v>
      </c>
      <c r="V259" s="1">
        <v>0</v>
      </c>
      <c r="W259" s="1">
        <v>828.10690000000011</v>
      </c>
      <c r="X259" s="2" t="s">
        <v>8</v>
      </c>
      <c r="Y259" s="1">
        <v>132.49689999999998</v>
      </c>
      <c r="Z259" s="1">
        <v>0</v>
      </c>
      <c r="AA259" s="2" t="s">
        <v>0</v>
      </c>
      <c r="AB259" s="1">
        <v>0</v>
      </c>
      <c r="AC259" s="1">
        <v>0</v>
      </c>
      <c r="AD259" s="2" t="s">
        <v>0</v>
      </c>
      <c r="AE259" s="1">
        <v>0</v>
      </c>
      <c r="AF259" s="2">
        <v>0</v>
      </c>
      <c r="AG259" s="2" t="s">
        <v>0</v>
      </c>
      <c r="AH259" s="1">
        <v>0</v>
      </c>
      <c r="AI259" s="1">
        <v>0</v>
      </c>
      <c r="AJ259" s="2" t="s">
        <v>0</v>
      </c>
      <c r="AK259" s="1">
        <v>0</v>
      </c>
      <c r="AL259" s="1">
        <v>0</v>
      </c>
      <c r="AM259" s="125" t="s">
        <v>1</v>
      </c>
      <c r="AN259" s="2" t="s">
        <v>1</v>
      </c>
      <c r="AO259" s="125" t="s">
        <v>1</v>
      </c>
      <c r="AP259" s="2" t="s">
        <v>1</v>
      </c>
      <c r="AQ259" s="5"/>
      <c r="AR259" s="5"/>
    </row>
    <row r="260" spans="1:44" x14ac:dyDescent="0.25">
      <c r="A260" s="2" t="s">
        <v>380</v>
      </c>
      <c r="B260" s="125">
        <v>44596</v>
      </c>
      <c r="C260" s="2" t="s">
        <v>6</v>
      </c>
      <c r="D260" s="2" t="s">
        <v>21</v>
      </c>
      <c r="E260" s="2" t="s">
        <v>190</v>
      </c>
      <c r="F260" s="2" t="s">
        <v>1449</v>
      </c>
      <c r="G260" s="2" t="s">
        <v>3</v>
      </c>
      <c r="H260" s="2" t="s">
        <v>3211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355</v>
      </c>
      <c r="P260" s="2" t="s">
        <v>1063</v>
      </c>
      <c r="Q260" s="1">
        <v>12.20275</v>
      </c>
      <c r="R260" s="1">
        <v>0</v>
      </c>
      <c r="S260" s="1">
        <v>12.20275</v>
      </c>
      <c r="T260" s="1">
        <v>0</v>
      </c>
      <c r="U260" s="2" t="s">
        <v>0</v>
      </c>
      <c r="V260" s="1">
        <v>0</v>
      </c>
      <c r="W260" s="1">
        <v>0</v>
      </c>
      <c r="X260" s="2" t="s">
        <v>0</v>
      </c>
      <c r="Y260" s="1">
        <v>0</v>
      </c>
      <c r="Z260" s="1">
        <v>0</v>
      </c>
      <c r="AA260" s="2" t="s">
        <v>0</v>
      </c>
      <c r="AB260" s="1">
        <v>0</v>
      </c>
      <c r="AC260" s="1">
        <v>0</v>
      </c>
      <c r="AD260" s="2" t="s">
        <v>0</v>
      </c>
      <c r="AE260" s="1">
        <v>0</v>
      </c>
      <c r="AF260" s="2">
        <v>0</v>
      </c>
      <c r="AG260" s="2" t="s">
        <v>0</v>
      </c>
      <c r="AH260" s="1">
        <v>0</v>
      </c>
      <c r="AI260" s="1">
        <v>0</v>
      </c>
      <c r="AJ260" s="2" t="s">
        <v>0</v>
      </c>
      <c r="AK260" s="1">
        <v>0</v>
      </c>
      <c r="AL260" s="1">
        <v>0</v>
      </c>
      <c r="AM260" s="125" t="s">
        <v>1</v>
      </c>
      <c r="AN260" s="2" t="s">
        <v>1</v>
      </c>
      <c r="AO260" s="125" t="s">
        <v>1</v>
      </c>
      <c r="AP260" s="2" t="s">
        <v>1</v>
      </c>
      <c r="AQ260" s="5"/>
      <c r="AR260" s="5"/>
    </row>
    <row r="261" spans="1:44" x14ac:dyDescent="0.25">
      <c r="A261" s="2" t="s">
        <v>381</v>
      </c>
      <c r="B261" s="125">
        <v>44596</v>
      </c>
      <c r="C261" s="2" t="s">
        <v>6</v>
      </c>
      <c r="D261" s="2" t="s">
        <v>21</v>
      </c>
      <c r="E261" s="2" t="s">
        <v>190</v>
      </c>
      <c r="F261" s="2" t="s">
        <v>1449</v>
      </c>
      <c r="G261" s="2" t="s">
        <v>3</v>
      </c>
      <c r="H261" s="2" t="s">
        <v>3212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6985.7007140000005</v>
      </c>
      <c r="R261" s="1">
        <v>0</v>
      </c>
      <c r="S261" s="1">
        <v>5402.3937500000011</v>
      </c>
      <c r="T261" s="1">
        <v>0</v>
      </c>
      <c r="U261" s="2" t="s">
        <v>0</v>
      </c>
      <c r="V261" s="1">
        <v>0</v>
      </c>
      <c r="W261" s="1">
        <v>1364.9198000000001</v>
      </c>
      <c r="X261" s="2" t="s">
        <v>8</v>
      </c>
      <c r="Y261" s="1">
        <v>218.38716399999993</v>
      </c>
      <c r="Z261" s="1">
        <v>0</v>
      </c>
      <c r="AA261" s="2" t="s">
        <v>0</v>
      </c>
      <c r="AB261" s="1">
        <v>0</v>
      </c>
      <c r="AC261" s="1">
        <v>0</v>
      </c>
      <c r="AD261" s="2" t="s">
        <v>0</v>
      </c>
      <c r="AE261" s="1">
        <v>0</v>
      </c>
      <c r="AF261" s="2">
        <v>0</v>
      </c>
      <c r="AG261" s="2" t="s">
        <v>0</v>
      </c>
      <c r="AH261" s="1">
        <v>0</v>
      </c>
      <c r="AI261" s="1">
        <v>0</v>
      </c>
      <c r="AJ261" s="2" t="s">
        <v>0</v>
      </c>
      <c r="AK261" s="1">
        <v>0</v>
      </c>
      <c r="AL261" s="1">
        <v>0</v>
      </c>
      <c r="AM261" s="125" t="s">
        <v>1</v>
      </c>
      <c r="AN261" s="2" t="s">
        <v>1</v>
      </c>
      <c r="AO261" s="125" t="s">
        <v>1</v>
      </c>
      <c r="AP261" s="2" t="s">
        <v>1</v>
      </c>
      <c r="AQ261" s="5"/>
      <c r="AR261" s="5"/>
    </row>
    <row r="262" spans="1:44" x14ac:dyDescent="0.25">
      <c r="A262" s="2" t="s">
        <v>382</v>
      </c>
      <c r="B262" s="125">
        <v>44596</v>
      </c>
      <c r="C262" s="2" t="s">
        <v>26</v>
      </c>
      <c r="D262" s="2" t="s">
        <v>879</v>
      </c>
      <c r="E262" s="2" t="s">
        <v>881</v>
      </c>
      <c r="F262" s="2" t="s">
        <v>3213</v>
      </c>
      <c r="G262" s="2" t="s">
        <v>3</v>
      </c>
      <c r="H262" s="2" t="s">
        <v>3214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143.25240000000002</v>
      </c>
      <c r="R262" s="1">
        <v>0</v>
      </c>
      <c r="S262" s="1">
        <v>8.8199999999999932</v>
      </c>
      <c r="T262" s="1">
        <v>0</v>
      </c>
      <c r="U262" s="2" t="s">
        <v>0</v>
      </c>
      <c r="V262" s="1">
        <v>0</v>
      </c>
      <c r="W262" s="1">
        <v>115.88999999999999</v>
      </c>
      <c r="X262" s="2" t="s">
        <v>8</v>
      </c>
      <c r="Y262" s="1">
        <v>18.542400000000001</v>
      </c>
      <c r="Z262" s="1">
        <v>0</v>
      </c>
      <c r="AA262" s="2" t="s">
        <v>0</v>
      </c>
      <c r="AB262" s="1">
        <v>0</v>
      </c>
      <c r="AC262" s="1">
        <v>0</v>
      </c>
      <c r="AD262" s="2" t="s">
        <v>0</v>
      </c>
      <c r="AE262" s="1">
        <v>0</v>
      </c>
      <c r="AF262" s="2">
        <v>0</v>
      </c>
      <c r="AG262" s="2" t="s">
        <v>0</v>
      </c>
      <c r="AH262" s="1">
        <v>0</v>
      </c>
      <c r="AI262" s="1">
        <v>0</v>
      </c>
      <c r="AJ262" s="2" t="s">
        <v>0</v>
      </c>
      <c r="AK262" s="1">
        <v>0</v>
      </c>
      <c r="AL262" s="1">
        <v>0</v>
      </c>
      <c r="AM262" s="125" t="s">
        <v>1</v>
      </c>
      <c r="AN262" s="2" t="s">
        <v>1</v>
      </c>
      <c r="AO262" s="125" t="s">
        <v>1</v>
      </c>
      <c r="AP262" s="2" t="s">
        <v>1</v>
      </c>
      <c r="AQ262" s="5"/>
      <c r="AR262" s="5"/>
    </row>
    <row r="263" spans="1:44" x14ac:dyDescent="0.25">
      <c r="A263" s="2" t="s">
        <v>396</v>
      </c>
      <c r="B263" s="125">
        <v>44596</v>
      </c>
      <c r="C263" s="2" t="s">
        <v>6</v>
      </c>
      <c r="D263" s="2" t="s">
        <v>879</v>
      </c>
      <c r="E263" s="2" t="s">
        <v>880</v>
      </c>
      <c r="F263" s="2" t="s">
        <v>1163</v>
      </c>
      <c r="G263" s="2" t="s">
        <v>3</v>
      </c>
      <c r="H263" s="2" t="s">
        <v>3215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4044.224115999999</v>
      </c>
      <c r="R263" s="1">
        <v>0</v>
      </c>
      <c r="S263" s="1">
        <v>3156.0638499999986</v>
      </c>
      <c r="T263" s="1">
        <v>0</v>
      </c>
      <c r="U263" s="2" t="s">
        <v>0</v>
      </c>
      <c r="V263" s="1">
        <v>0</v>
      </c>
      <c r="W263" s="1">
        <v>765.65535</v>
      </c>
      <c r="X263" s="2" t="s">
        <v>8</v>
      </c>
      <c r="Y263" s="1">
        <v>122.50491600000002</v>
      </c>
      <c r="Z263" s="1">
        <v>0</v>
      </c>
      <c r="AA263" s="2" t="s">
        <v>0</v>
      </c>
      <c r="AB263" s="1">
        <v>0</v>
      </c>
      <c r="AC263" s="1">
        <v>0</v>
      </c>
      <c r="AD263" s="2" t="s">
        <v>0</v>
      </c>
      <c r="AE263" s="1">
        <v>0</v>
      </c>
      <c r="AF263" s="2">
        <v>0</v>
      </c>
      <c r="AG263" s="2" t="s">
        <v>0</v>
      </c>
      <c r="AH263" s="1">
        <v>0</v>
      </c>
      <c r="AI263" s="1">
        <v>0</v>
      </c>
      <c r="AJ263" s="2" t="s">
        <v>0</v>
      </c>
      <c r="AK263" s="1">
        <v>0</v>
      </c>
      <c r="AL263" s="1">
        <v>0</v>
      </c>
      <c r="AM263" s="125" t="s">
        <v>1</v>
      </c>
      <c r="AN263" s="2" t="s">
        <v>1</v>
      </c>
      <c r="AO263" s="125" t="s">
        <v>1</v>
      </c>
      <c r="AP263" s="2" t="s">
        <v>1</v>
      </c>
      <c r="AQ263" s="5"/>
      <c r="AR263" s="5"/>
    </row>
    <row r="264" spans="1:44" x14ac:dyDescent="0.25">
      <c r="A264" s="2" t="s">
        <v>397</v>
      </c>
      <c r="B264" s="125">
        <v>44596</v>
      </c>
      <c r="C264" s="2" t="s">
        <v>6</v>
      </c>
      <c r="D264" s="2" t="s">
        <v>879</v>
      </c>
      <c r="E264" s="2" t="s">
        <v>880</v>
      </c>
      <c r="F264" s="2" t="s">
        <v>1163</v>
      </c>
      <c r="G264" s="2" t="s">
        <v>3</v>
      </c>
      <c r="H264" s="2" t="s">
        <v>3216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1099</v>
      </c>
      <c r="P264" s="2" t="s">
        <v>1104</v>
      </c>
      <c r="Q264" s="1">
        <v>185.73</v>
      </c>
      <c r="R264" s="1">
        <v>0</v>
      </c>
      <c r="S264" s="1">
        <v>185.73</v>
      </c>
      <c r="T264" s="1">
        <v>0</v>
      </c>
      <c r="U264" s="2" t="s">
        <v>0</v>
      </c>
      <c r="V264" s="1">
        <v>0</v>
      </c>
      <c r="W264" s="1">
        <v>0</v>
      </c>
      <c r="X264" s="2" t="s">
        <v>0</v>
      </c>
      <c r="Y264" s="1">
        <v>0</v>
      </c>
      <c r="Z264" s="1">
        <v>0</v>
      </c>
      <c r="AA264" s="2" t="s">
        <v>0</v>
      </c>
      <c r="AB264" s="1">
        <v>0</v>
      </c>
      <c r="AC264" s="1">
        <v>0</v>
      </c>
      <c r="AD264" s="2" t="s">
        <v>0</v>
      </c>
      <c r="AE264" s="1">
        <v>0</v>
      </c>
      <c r="AF264" s="2">
        <v>0</v>
      </c>
      <c r="AG264" s="2" t="s">
        <v>0</v>
      </c>
      <c r="AH264" s="1">
        <v>0</v>
      </c>
      <c r="AI264" s="1">
        <v>0</v>
      </c>
      <c r="AJ264" s="2" t="s">
        <v>0</v>
      </c>
      <c r="AK264" s="1">
        <v>0</v>
      </c>
      <c r="AL264" s="1">
        <v>0</v>
      </c>
      <c r="AM264" s="125" t="s">
        <v>1</v>
      </c>
      <c r="AN264" s="2" t="s">
        <v>1</v>
      </c>
      <c r="AO264" s="125" t="s">
        <v>1</v>
      </c>
      <c r="AP264" s="2" t="s">
        <v>1</v>
      </c>
      <c r="AQ264" s="5"/>
      <c r="AR264" s="5"/>
    </row>
    <row r="265" spans="1:44" x14ac:dyDescent="0.25">
      <c r="A265" s="2" t="s">
        <v>398</v>
      </c>
      <c r="B265" s="125">
        <v>44596</v>
      </c>
      <c r="C265" s="2" t="s">
        <v>6</v>
      </c>
      <c r="D265" s="2" t="s">
        <v>879</v>
      </c>
      <c r="E265" s="2" t="s">
        <v>880</v>
      </c>
      <c r="F265" s="2" t="s">
        <v>1163</v>
      </c>
      <c r="G265" s="2" t="s">
        <v>3</v>
      </c>
      <c r="H265" s="2" t="s">
        <v>3217</v>
      </c>
      <c r="I265" s="1" t="s">
        <v>1</v>
      </c>
      <c r="J265" s="1" t="s">
        <v>1</v>
      </c>
      <c r="K265" s="1" t="s">
        <v>1</v>
      </c>
      <c r="L265" s="1" t="s">
        <v>1</v>
      </c>
      <c r="M265" s="1">
        <v>0</v>
      </c>
      <c r="N265" s="2" t="s">
        <v>1</v>
      </c>
      <c r="O265" s="2" t="s">
        <v>2</v>
      </c>
      <c r="P265" s="2" t="s">
        <v>1</v>
      </c>
      <c r="Q265" s="1">
        <v>1321.156148</v>
      </c>
      <c r="R265" s="1">
        <v>0</v>
      </c>
      <c r="S265" s="1">
        <v>956.64174999999966</v>
      </c>
      <c r="T265" s="1">
        <v>0</v>
      </c>
      <c r="U265" s="2" t="s">
        <v>0</v>
      </c>
      <c r="V265" s="1">
        <v>0</v>
      </c>
      <c r="W265" s="1">
        <v>314.23654999999997</v>
      </c>
      <c r="X265" s="2" t="s">
        <v>8</v>
      </c>
      <c r="Y265" s="1">
        <v>50.277847999999999</v>
      </c>
      <c r="Z265" s="1">
        <v>0</v>
      </c>
      <c r="AA265" s="2" t="s">
        <v>0</v>
      </c>
      <c r="AB265" s="1">
        <v>0</v>
      </c>
      <c r="AC265" s="1">
        <v>0</v>
      </c>
      <c r="AD265" s="2" t="s">
        <v>0</v>
      </c>
      <c r="AE265" s="1">
        <v>0</v>
      </c>
      <c r="AF265" s="2">
        <v>0</v>
      </c>
      <c r="AG265" s="2" t="s">
        <v>0</v>
      </c>
      <c r="AH265" s="1">
        <v>0</v>
      </c>
      <c r="AI265" s="1">
        <v>0</v>
      </c>
      <c r="AJ265" s="2" t="s">
        <v>0</v>
      </c>
      <c r="AK265" s="1">
        <v>0</v>
      </c>
      <c r="AL265" s="1">
        <v>0</v>
      </c>
      <c r="AM265" s="125" t="s">
        <v>1</v>
      </c>
      <c r="AN265" s="2" t="s">
        <v>1</v>
      </c>
      <c r="AO265" s="125" t="s">
        <v>1</v>
      </c>
      <c r="AP265" s="2" t="s">
        <v>1</v>
      </c>
      <c r="AQ265" s="5"/>
      <c r="AR265" s="5"/>
    </row>
    <row r="266" spans="1:44" x14ac:dyDescent="0.25">
      <c r="A266" s="2" t="s">
        <v>399</v>
      </c>
      <c r="B266" s="125">
        <v>44596</v>
      </c>
      <c r="C266" s="2" t="s">
        <v>6</v>
      </c>
      <c r="D266" s="2" t="s">
        <v>18</v>
      </c>
      <c r="E266" s="2" t="s">
        <v>183</v>
      </c>
      <c r="F266" s="2" t="s">
        <v>3218</v>
      </c>
      <c r="G266" s="2" t="s">
        <v>3</v>
      </c>
      <c r="H266" s="2" t="s">
        <v>3219</v>
      </c>
      <c r="I266" s="1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2297.90137</v>
      </c>
      <c r="R266" s="1">
        <v>0</v>
      </c>
      <c r="S266" s="1">
        <v>1748.2925</v>
      </c>
      <c r="T266" s="1">
        <v>0</v>
      </c>
      <c r="U266" s="2" t="s">
        <v>0</v>
      </c>
      <c r="V266" s="1">
        <v>0</v>
      </c>
      <c r="W266" s="1">
        <v>473.80074999999999</v>
      </c>
      <c r="X266" s="2" t="s">
        <v>8</v>
      </c>
      <c r="Y266" s="1">
        <v>75.808120000000002</v>
      </c>
      <c r="Z266" s="1">
        <v>0</v>
      </c>
      <c r="AA266" s="2" t="s">
        <v>0</v>
      </c>
      <c r="AB266" s="1">
        <v>0</v>
      </c>
      <c r="AC266" s="1">
        <v>0</v>
      </c>
      <c r="AD266" s="2" t="s">
        <v>0</v>
      </c>
      <c r="AE266" s="1">
        <v>0</v>
      </c>
      <c r="AF266" s="2">
        <v>0</v>
      </c>
      <c r="AG266" s="2" t="s">
        <v>0</v>
      </c>
      <c r="AH266" s="1">
        <v>0</v>
      </c>
      <c r="AI266" s="1">
        <v>0</v>
      </c>
      <c r="AJ266" s="2" t="s">
        <v>0</v>
      </c>
      <c r="AK266" s="1">
        <v>0</v>
      </c>
      <c r="AL266" s="1">
        <v>0</v>
      </c>
      <c r="AM266" s="125" t="s">
        <v>1</v>
      </c>
      <c r="AN266" s="2" t="s">
        <v>1</v>
      </c>
      <c r="AO266" s="125" t="s">
        <v>1</v>
      </c>
      <c r="AP266" s="2" t="s">
        <v>1</v>
      </c>
      <c r="AQ266" s="5"/>
      <c r="AR266" s="5"/>
    </row>
    <row r="267" spans="1:44" x14ac:dyDescent="0.25">
      <c r="A267" s="2" t="s">
        <v>400</v>
      </c>
      <c r="B267" s="125">
        <v>44596</v>
      </c>
      <c r="C267" s="2" t="s">
        <v>6</v>
      </c>
      <c r="D267" s="2" t="s">
        <v>16</v>
      </c>
      <c r="E267" s="2" t="s">
        <v>181</v>
      </c>
      <c r="F267" s="2" t="s">
        <v>3220</v>
      </c>
      <c r="G267" s="2" t="s">
        <v>3</v>
      </c>
      <c r="H267" s="2" t="s">
        <v>3221</v>
      </c>
      <c r="I267" s="1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459.17410199999995</v>
      </c>
      <c r="R267" s="1">
        <v>0</v>
      </c>
      <c r="S267" s="1">
        <v>259.73734999999994</v>
      </c>
      <c r="T267" s="1">
        <v>0</v>
      </c>
      <c r="U267" s="2" t="s">
        <v>0</v>
      </c>
      <c r="V267" s="1">
        <v>0</v>
      </c>
      <c r="W267" s="1">
        <v>171.9282</v>
      </c>
      <c r="X267" s="2" t="s">
        <v>8</v>
      </c>
      <c r="Y267" s="1">
        <v>27.508551999999998</v>
      </c>
      <c r="Z267" s="1">
        <v>0</v>
      </c>
      <c r="AA267" s="2" t="s">
        <v>0</v>
      </c>
      <c r="AB267" s="1">
        <v>0</v>
      </c>
      <c r="AC267" s="1">
        <v>0</v>
      </c>
      <c r="AD267" s="2" t="s">
        <v>0</v>
      </c>
      <c r="AE267" s="1">
        <v>0</v>
      </c>
      <c r="AF267" s="2">
        <v>0</v>
      </c>
      <c r="AG267" s="2" t="s">
        <v>0</v>
      </c>
      <c r="AH267" s="1">
        <v>0</v>
      </c>
      <c r="AI267" s="1">
        <v>0</v>
      </c>
      <c r="AJ267" s="2" t="s">
        <v>0</v>
      </c>
      <c r="AK267" s="1">
        <v>0</v>
      </c>
      <c r="AL267" s="1">
        <v>0</v>
      </c>
      <c r="AM267" s="125" t="s">
        <v>1</v>
      </c>
      <c r="AN267" s="2" t="s">
        <v>1</v>
      </c>
      <c r="AO267" s="125" t="s">
        <v>1</v>
      </c>
      <c r="AP267" s="2" t="s">
        <v>1</v>
      </c>
      <c r="AQ267" s="5"/>
      <c r="AR267" s="5"/>
    </row>
    <row r="268" spans="1:44" x14ac:dyDescent="0.25">
      <c r="A268" s="2" t="s">
        <v>401</v>
      </c>
      <c r="B268" s="125">
        <v>44596</v>
      </c>
      <c r="C268" s="2" t="s">
        <v>6</v>
      </c>
      <c r="D268" s="2" t="s">
        <v>13</v>
      </c>
      <c r="E268" s="2" t="s">
        <v>179</v>
      </c>
      <c r="F268" s="2" t="s">
        <v>3222</v>
      </c>
      <c r="G268" s="2" t="s">
        <v>3</v>
      </c>
      <c r="H268" s="2" t="s">
        <v>3223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1923.9197000000006</v>
      </c>
      <c r="R268" s="1">
        <v>0</v>
      </c>
      <c r="S268" s="1">
        <v>1771.0328000000011</v>
      </c>
      <c r="T268" s="1">
        <v>0</v>
      </c>
      <c r="U268" s="2" t="s">
        <v>0</v>
      </c>
      <c r="V268" s="1">
        <v>0</v>
      </c>
      <c r="W268" s="1">
        <v>131.79910000000001</v>
      </c>
      <c r="X268" s="2" t="s">
        <v>0</v>
      </c>
      <c r="Y268" s="1">
        <v>21.087800000000005</v>
      </c>
      <c r="Z268" s="1">
        <v>0</v>
      </c>
      <c r="AA268" s="2" t="s">
        <v>0</v>
      </c>
      <c r="AB268" s="1">
        <v>0</v>
      </c>
      <c r="AC268" s="1">
        <v>0</v>
      </c>
      <c r="AD268" s="2" t="s">
        <v>0</v>
      </c>
      <c r="AE268" s="1">
        <v>0</v>
      </c>
      <c r="AF268" s="2">
        <v>0</v>
      </c>
      <c r="AG268" s="2" t="s">
        <v>0</v>
      </c>
      <c r="AH268" s="1">
        <v>0</v>
      </c>
      <c r="AI268" s="1">
        <v>0</v>
      </c>
      <c r="AJ268" s="2" t="s">
        <v>0</v>
      </c>
      <c r="AK268" s="1">
        <v>0</v>
      </c>
      <c r="AL268" s="1">
        <v>0</v>
      </c>
      <c r="AM268" s="125" t="s">
        <v>1</v>
      </c>
      <c r="AN268" s="2" t="s">
        <v>1</v>
      </c>
      <c r="AO268" s="125" t="s">
        <v>1</v>
      </c>
      <c r="AP268" s="2" t="s">
        <v>1</v>
      </c>
      <c r="AQ268" s="5"/>
      <c r="AR268" s="5"/>
    </row>
    <row r="269" spans="1:44" x14ac:dyDescent="0.25">
      <c r="A269" s="2" t="s">
        <v>402</v>
      </c>
      <c r="B269" s="125">
        <v>44596</v>
      </c>
      <c r="C269" s="2" t="s">
        <v>6</v>
      </c>
      <c r="D269" s="2" t="s">
        <v>13</v>
      </c>
      <c r="E269" s="2" t="s">
        <v>179</v>
      </c>
      <c r="F269" s="2" t="s">
        <v>3224</v>
      </c>
      <c r="G269" s="2" t="s">
        <v>12</v>
      </c>
      <c r="H269" s="2" t="s">
        <v>1</v>
      </c>
      <c r="I269" s="1" t="s">
        <v>1917</v>
      </c>
      <c r="J269" s="1" t="s">
        <v>1</v>
      </c>
      <c r="K269" s="1" t="s">
        <v>3225</v>
      </c>
      <c r="L269" s="1" t="s">
        <v>3183</v>
      </c>
      <c r="M269" s="1">
        <v>11.24</v>
      </c>
      <c r="N269" s="2" t="s">
        <v>11</v>
      </c>
      <c r="O269" s="2" t="s">
        <v>3226</v>
      </c>
      <c r="P269" s="2" t="s">
        <v>3227</v>
      </c>
      <c r="Q269" s="1">
        <v>-5.62</v>
      </c>
      <c r="R269" s="1">
        <v>0</v>
      </c>
      <c r="S269" s="1">
        <v>-5.62</v>
      </c>
      <c r="T269" s="1">
        <v>0</v>
      </c>
      <c r="U269" s="2" t="s">
        <v>0</v>
      </c>
      <c r="V269" s="1">
        <v>0</v>
      </c>
      <c r="W269" s="1">
        <v>0</v>
      </c>
      <c r="X269" s="2" t="s">
        <v>0</v>
      </c>
      <c r="Y269" s="1">
        <v>0</v>
      </c>
      <c r="Z269" s="1">
        <v>0</v>
      </c>
      <c r="AA269" s="2" t="s">
        <v>0</v>
      </c>
      <c r="AB269" s="1">
        <v>0</v>
      </c>
      <c r="AC269" s="1">
        <v>0</v>
      </c>
      <c r="AD269" s="2" t="s">
        <v>0</v>
      </c>
      <c r="AE269" s="1">
        <v>0</v>
      </c>
      <c r="AF269" s="2">
        <v>0</v>
      </c>
      <c r="AG269" s="2" t="s">
        <v>0</v>
      </c>
      <c r="AH269" s="1">
        <v>0</v>
      </c>
      <c r="AI269" s="1">
        <v>0</v>
      </c>
      <c r="AJ269" s="2" t="s">
        <v>0</v>
      </c>
      <c r="AK269" s="1">
        <v>0</v>
      </c>
      <c r="AL269" s="1">
        <v>0</v>
      </c>
      <c r="AM269" s="125" t="s">
        <v>1</v>
      </c>
      <c r="AN269" s="2" t="s">
        <v>1</v>
      </c>
      <c r="AO269" s="125" t="s">
        <v>1</v>
      </c>
      <c r="AP269" s="2" t="s">
        <v>1</v>
      </c>
      <c r="AQ269" s="5"/>
      <c r="AR269" s="5"/>
    </row>
    <row r="270" spans="1:44" x14ac:dyDescent="0.25">
      <c r="A270" s="2" t="s">
        <v>403</v>
      </c>
      <c r="B270" s="125">
        <v>44596</v>
      </c>
      <c r="C270" s="2" t="s">
        <v>6</v>
      </c>
      <c r="D270" s="2" t="s">
        <v>9</v>
      </c>
      <c r="E270" s="2" t="s">
        <v>3031</v>
      </c>
      <c r="F270" s="2" t="s">
        <v>3228</v>
      </c>
      <c r="G270" s="2" t="s">
        <v>3</v>
      </c>
      <c r="H270" s="2" t="s">
        <v>3229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3230</v>
      </c>
      <c r="P270" s="2" t="s">
        <v>3231</v>
      </c>
      <c r="Q270" s="1">
        <v>6.9832000000000001</v>
      </c>
      <c r="R270" s="1">
        <v>0</v>
      </c>
      <c r="S270" s="1">
        <v>0</v>
      </c>
      <c r="T270" s="1">
        <v>0</v>
      </c>
      <c r="U270" s="2" t="s">
        <v>0</v>
      </c>
      <c r="V270" s="1">
        <v>0</v>
      </c>
      <c r="W270" s="1">
        <v>6.02</v>
      </c>
      <c r="X270" s="2" t="s">
        <v>8</v>
      </c>
      <c r="Y270" s="1">
        <v>0.96319999999999995</v>
      </c>
      <c r="Z270" s="1">
        <v>0</v>
      </c>
      <c r="AA270" s="2" t="s">
        <v>0</v>
      </c>
      <c r="AB270" s="1">
        <v>0</v>
      </c>
      <c r="AC270" s="1">
        <v>0</v>
      </c>
      <c r="AD270" s="2" t="s">
        <v>0</v>
      </c>
      <c r="AE270" s="1">
        <v>0</v>
      </c>
      <c r="AF270" s="2">
        <v>0</v>
      </c>
      <c r="AG270" s="2" t="s">
        <v>0</v>
      </c>
      <c r="AH270" s="1">
        <v>0</v>
      </c>
      <c r="AI270" s="1">
        <v>0</v>
      </c>
      <c r="AJ270" s="2" t="s">
        <v>0</v>
      </c>
      <c r="AK270" s="1">
        <v>0</v>
      </c>
      <c r="AL270" s="1">
        <v>0</v>
      </c>
      <c r="AM270" s="125" t="s">
        <v>1</v>
      </c>
      <c r="AN270" s="2" t="s">
        <v>1</v>
      </c>
      <c r="AO270" s="125" t="s">
        <v>1</v>
      </c>
      <c r="AP270" s="2" t="s">
        <v>1</v>
      </c>
      <c r="AQ270" s="5"/>
      <c r="AR270" s="5"/>
    </row>
    <row r="271" spans="1:44" x14ac:dyDescent="0.25">
      <c r="A271" s="2" t="s">
        <v>405</v>
      </c>
      <c r="B271" s="125">
        <v>44596</v>
      </c>
      <c r="C271" s="2" t="s">
        <v>6</v>
      </c>
      <c r="D271" s="2" t="s">
        <v>9</v>
      </c>
      <c r="E271" s="2" t="s">
        <v>3031</v>
      </c>
      <c r="F271" s="2" t="s">
        <v>3228</v>
      </c>
      <c r="G271" s="2" t="s">
        <v>3</v>
      </c>
      <c r="H271" s="2" t="s">
        <v>3232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732.71425000000022</v>
      </c>
      <c r="R271" s="1">
        <v>0</v>
      </c>
      <c r="S271" s="1">
        <v>386.33825000000002</v>
      </c>
      <c r="T271" s="1">
        <v>0</v>
      </c>
      <c r="U271" s="2" t="s">
        <v>0</v>
      </c>
      <c r="V271" s="1">
        <v>0</v>
      </c>
      <c r="W271" s="1">
        <v>298.60000000000002</v>
      </c>
      <c r="X271" s="2" t="s">
        <v>8</v>
      </c>
      <c r="Y271" s="1">
        <v>47.775999999999989</v>
      </c>
      <c r="Z271" s="1">
        <v>0</v>
      </c>
      <c r="AA271" s="2" t="s">
        <v>0</v>
      </c>
      <c r="AB271" s="1">
        <v>0</v>
      </c>
      <c r="AC271" s="1">
        <v>0</v>
      </c>
      <c r="AD271" s="2" t="s">
        <v>0</v>
      </c>
      <c r="AE271" s="1">
        <v>0</v>
      </c>
      <c r="AF271" s="2">
        <v>0</v>
      </c>
      <c r="AG271" s="2" t="s">
        <v>0</v>
      </c>
      <c r="AH271" s="1">
        <v>0</v>
      </c>
      <c r="AI271" s="1">
        <v>0</v>
      </c>
      <c r="AJ271" s="2" t="s">
        <v>0</v>
      </c>
      <c r="AK271" s="1">
        <v>0</v>
      </c>
      <c r="AL271" s="1">
        <v>0</v>
      </c>
      <c r="AM271" s="125" t="s">
        <v>1</v>
      </c>
      <c r="AN271" s="2" t="s">
        <v>1</v>
      </c>
      <c r="AO271" s="125" t="s">
        <v>1</v>
      </c>
      <c r="AP271" s="2" t="s">
        <v>1</v>
      </c>
      <c r="AQ271" s="5"/>
      <c r="AR271" s="5"/>
    </row>
    <row r="272" spans="1:44" x14ac:dyDescent="0.25">
      <c r="A272" s="2" t="s">
        <v>406</v>
      </c>
      <c r="B272" s="125">
        <v>44596</v>
      </c>
      <c r="C272" s="2" t="s">
        <v>6</v>
      </c>
      <c r="D272" s="2" t="s">
        <v>1092</v>
      </c>
      <c r="E272" s="2" t="s">
        <v>726</v>
      </c>
      <c r="F272" s="2" t="s">
        <v>3233</v>
      </c>
      <c r="G272" s="2" t="s">
        <v>3</v>
      </c>
      <c r="H272" s="2" t="s">
        <v>3234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2736.1572020000003</v>
      </c>
      <c r="R272" s="1">
        <v>0</v>
      </c>
      <c r="S272" s="1">
        <v>1993.158450000001</v>
      </c>
      <c r="T272" s="1">
        <v>0</v>
      </c>
      <c r="U272" s="2" t="s">
        <v>0</v>
      </c>
      <c r="V272" s="1">
        <v>0</v>
      </c>
      <c r="W272" s="1">
        <v>640.5161999999998</v>
      </c>
      <c r="X272" s="2" t="s">
        <v>0</v>
      </c>
      <c r="Y272" s="1">
        <v>102.48255200000004</v>
      </c>
      <c r="Z272" s="1">
        <v>0</v>
      </c>
      <c r="AA272" s="2" t="s">
        <v>0</v>
      </c>
      <c r="AB272" s="1">
        <v>0</v>
      </c>
      <c r="AC272" s="1">
        <v>0</v>
      </c>
      <c r="AD272" s="2" t="s">
        <v>0</v>
      </c>
      <c r="AE272" s="1">
        <v>0</v>
      </c>
      <c r="AF272" s="2">
        <v>0</v>
      </c>
      <c r="AG272" s="2" t="s">
        <v>0</v>
      </c>
      <c r="AH272" s="1">
        <v>0</v>
      </c>
      <c r="AI272" s="1">
        <v>0</v>
      </c>
      <c r="AJ272" s="2" t="s">
        <v>0</v>
      </c>
      <c r="AK272" s="1">
        <v>0</v>
      </c>
      <c r="AL272" s="1">
        <v>0</v>
      </c>
      <c r="AM272" s="125" t="s">
        <v>1</v>
      </c>
      <c r="AN272" s="2" t="s">
        <v>1</v>
      </c>
      <c r="AO272" s="125" t="s">
        <v>1</v>
      </c>
      <c r="AP272" s="2" t="s">
        <v>1</v>
      </c>
      <c r="AQ272" s="5"/>
      <c r="AR272" s="5"/>
    </row>
    <row r="273" spans="1:44" x14ac:dyDescent="0.25">
      <c r="A273" s="2" t="s">
        <v>407</v>
      </c>
      <c r="B273" s="125">
        <v>44597</v>
      </c>
      <c r="C273" s="2" t="s">
        <v>26</v>
      </c>
      <c r="D273" s="2" t="s">
        <v>48</v>
      </c>
      <c r="E273" s="2" t="s">
        <v>219</v>
      </c>
      <c r="F273" s="2" t="s">
        <v>1871</v>
      </c>
      <c r="G273" s="2" t="s">
        <v>3</v>
      </c>
      <c r="H273" s="2" t="s">
        <v>3235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4221.619381999999</v>
      </c>
      <c r="R273" s="1">
        <v>0</v>
      </c>
      <c r="S273" s="1">
        <v>2967.16905</v>
      </c>
      <c r="T273" s="1">
        <v>0</v>
      </c>
      <c r="U273" s="2" t="s">
        <v>0</v>
      </c>
      <c r="V273" s="1">
        <v>0</v>
      </c>
      <c r="W273" s="1">
        <v>1081.4227000000001</v>
      </c>
      <c r="X273" s="2" t="s">
        <v>0</v>
      </c>
      <c r="Y273" s="1">
        <v>173.02763199999995</v>
      </c>
      <c r="Z273" s="1">
        <v>0</v>
      </c>
      <c r="AA273" s="2" t="s">
        <v>0</v>
      </c>
      <c r="AB273" s="1">
        <v>0</v>
      </c>
      <c r="AC273" s="1">
        <v>0</v>
      </c>
      <c r="AD273" s="2" t="s">
        <v>0</v>
      </c>
      <c r="AE273" s="1">
        <v>0</v>
      </c>
      <c r="AF273" s="2">
        <v>0</v>
      </c>
      <c r="AG273" s="2" t="s">
        <v>0</v>
      </c>
      <c r="AH273" s="1">
        <v>0</v>
      </c>
      <c r="AI273" s="1">
        <v>0</v>
      </c>
      <c r="AJ273" s="2" t="s">
        <v>0</v>
      </c>
      <c r="AK273" s="1">
        <v>0</v>
      </c>
      <c r="AL273" s="1">
        <v>0</v>
      </c>
      <c r="AM273" s="125" t="s">
        <v>1</v>
      </c>
      <c r="AN273" s="2" t="s">
        <v>1</v>
      </c>
      <c r="AO273" s="125" t="s">
        <v>1</v>
      </c>
      <c r="AP273" s="2" t="s">
        <v>1</v>
      </c>
      <c r="AQ273" s="5"/>
      <c r="AR273" s="5"/>
    </row>
    <row r="274" spans="1:44" x14ac:dyDescent="0.25">
      <c r="A274" s="2" t="s">
        <v>408</v>
      </c>
      <c r="B274" s="125">
        <v>44597</v>
      </c>
      <c r="C274" s="2" t="s">
        <v>26</v>
      </c>
      <c r="D274" s="2" t="s">
        <v>48</v>
      </c>
      <c r="E274" s="2" t="s">
        <v>219</v>
      </c>
      <c r="F274" s="2" t="s">
        <v>3236</v>
      </c>
      <c r="G274" s="2" t="s">
        <v>3</v>
      </c>
      <c r="H274" s="2" t="s">
        <v>3237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1106</v>
      </c>
      <c r="P274" s="2" t="s">
        <v>1068</v>
      </c>
      <c r="Q274" s="1">
        <v>23.547999999999998</v>
      </c>
      <c r="R274" s="1">
        <v>0</v>
      </c>
      <c r="S274" s="1">
        <v>0</v>
      </c>
      <c r="T274" s="1">
        <v>20.3</v>
      </c>
      <c r="U274" s="2" t="s">
        <v>8</v>
      </c>
      <c r="V274" s="1">
        <v>3.2480000000000002</v>
      </c>
      <c r="W274" s="1">
        <v>0</v>
      </c>
      <c r="X274" s="2" t="s">
        <v>0</v>
      </c>
      <c r="Y274" s="1">
        <v>0</v>
      </c>
      <c r="Z274" s="1">
        <v>0</v>
      </c>
      <c r="AA274" s="2" t="s">
        <v>0</v>
      </c>
      <c r="AB274" s="1">
        <v>0</v>
      </c>
      <c r="AC274" s="1">
        <v>0</v>
      </c>
      <c r="AD274" s="2" t="s">
        <v>0</v>
      </c>
      <c r="AE274" s="1">
        <v>0</v>
      </c>
      <c r="AF274" s="2">
        <v>0</v>
      </c>
      <c r="AG274" s="2" t="s">
        <v>0</v>
      </c>
      <c r="AH274" s="1">
        <v>0</v>
      </c>
      <c r="AI274" s="1">
        <v>0</v>
      </c>
      <c r="AJ274" s="2" t="s">
        <v>0</v>
      </c>
      <c r="AK274" s="1">
        <v>0</v>
      </c>
      <c r="AL274" s="1">
        <v>0</v>
      </c>
      <c r="AM274" s="125" t="s">
        <v>1</v>
      </c>
      <c r="AN274" s="2" t="s">
        <v>1</v>
      </c>
      <c r="AO274" s="125" t="s">
        <v>1</v>
      </c>
      <c r="AP274" s="2" t="s">
        <v>1</v>
      </c>
      <c r="AQ274" s="5"/>
      <c r="AR274" s="5"/>
    </row>
    <row r="275" spans="1:44" x14ac:dyDescent="0.25">
      <c r="A275" s="2" t="s">
        <v>409</v>
      </c>
      <c r="B275" s="125">
        <v>44597</v>
      </c>
      <c r="C275" s="2" t="s">
        <v>26</v>
      </c>
      <c r="D275" s="2" t="s">
        <v>48</v>
      </c>
      <c r="E275" s="2" t="s">
        <v>219</v>
      </c>
      <c r="F275" s="2" t="s">
        <v>3236</v>
      </c>
      <c r="G275" s="2" t="s">
        <v>3</v>
      </c>
      <c r="H275" s="2" t="s">
        <v>3238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3239</v>
      </c>
      <c r="P275" s="2" t="s">
        <v>3240</v>
      </c>
      <c r="Q275" s="1">
        <f>6.53+86.46155</f>
        <v>92.991550000000004</v>
      </c>
      <c r="R275" s="1">
        <v>0</v>
      </c>
      <c r="S275" s="1">
        <f>6.53+70.11715</f>
        <v>76.647149999999996</v>
      </c>
      <c r="T275" s="1">
        <v>0</v>
      </c>
      <c r="U275" s="2" t="s">
        <v>0</v>
      </c>
      <c r="V275" s="1">
        <v>0</v>
      </c>
      <c r="W275" s="1">
        <v>14.09</v>
      </c>
      <c r="X275" s="2" t="s">
        <v>8</v>
      </c>
      <c r="Y275" s="1">
        <v>2.2544</v>
      </c>
      <c r="Z275" s="1">
        <v>0</v>
      </c>
      <c r="AA275" s="2" t="s">
        <v>0</v>
      </c>
      <c r="AB275" s="1">
        <v>0</v>
      </c>
      <c r="AC275" s="1">
        <v>0</v>
      </c>
      <c r="AD275" s="2" t="s">
        <v>0</v>
      </c>
      <c r="AE275" s="1">
        <v>0</v>
      </c>
      <c r="AF275" s="2">
        <v>0</v>
      </c>
      <c r="AG275" s="2" t="s">
        <v>0</v>
      </c>
      <c r="AH275" s="1">
        <v>0</v>
      </c>
      <c r="AI275" s="1">
        <v>0</v>
      </c>
      <c r="AJ275" s="2" t="s">
        <v>0</v>
      </c>
      <c r="AK275" s="1">
        <v>0</v>
      </c>
      <c r="AL275" s="1">
        <v>0</v>
      </c>
      <c r="AM275" s="125" t="s">
        <v>1</v>
      </c>
      <c r="AN275" s="2" t="s">
        <v>1</v>
      </c>
      <c r="AO275" s="125" t="s">
        <v>1</v>
      </c>
      <c r="AP275" s="2" t="s">
        <v>1</v>
      </c>
      <c r="AQ275" s="5"/>
      <c r="AR275" s="5"/>
    </row>
    <row r="276" spans="1:44" x14ac:dyDescent="0.25">
      <c r="A276" s="2" t="s">
        <v>410</v>
      </c>
      <c r="B276" s="125">
        <v>44597</v>
      </c>
      <c r="C276" s="2" t="s">
        <v>1081</v>
      </c>
      <c r="D276" s="2" t="s">
        <v>48</v>
      </c>
      <c r="E276" s="2" t="s">
        <v>1082</v>
      </c>
      <c r="F276" s="2" t="s">
        <v>3241</v>
      </c>
      <c r="G276" s="2" t="s">
        <v>3</v>
      </c>
      <c r="H276" s="2" t="s">
        <v>3242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453.80250999999993</v>
      </c>
      <c r="R276" s="1">
        <v>0</v>
      </c>
      <c r="S276" s="1">
        <v>364.66840000000002</v>
      </c>
      <c r="T276" s="1">
        <v>0</v>
      </c>
      <c r="U276" s="2" t="s">
        <v>0</v>
      </c>
      <c r="V276" s="1">
        <v>0</v>
      </c>
      <c r="W276" s="1">
        <v>76.839750000000009</v>
      </c>
      <c r="X276" s="2" t="s">
        <v>8</v>
      </c>
      <c r="Y276" s="1">
        <v>12.294359999999999</v>
      </c>
      <c r="Z276" s="1">
        <v>0</v>
      </c>
      <c r="AA276" s="2" t="s">
        <v>0</v>
      </c>
      <c r="AB276" s="1">
        <v>0</v>
      </c>
      <c r="AC276" s="1">
        <v>0</v>
      </c>
      <c r="AD276" s="2" t="s">
        <v>0</v>
      </c>
      <c r="AE276" s="1">
        <v>0</v>
      </c>
      <c r="AF276" s="2">
        <v>0</v>
      </c>
      <c r="AG276" s="2" t="s">
        <v>0</v>
      </c>
      <c r="AH276" s="1">
        <v>0</v>
      </c>
      <c r="AI276" s="1">
        <v>0</v>
      </c>
      <c r="AJ276" s="2" t="s">
        <v>0</v>
      </c>
      <c r="AK276" s="1">
        <v>0</v>
      </c>
      <c r="AL276" s="1">
        <v>0</v>
      </c>
      <c r="AM276" s="125" t="s">
        <v>1</v>
      </c>
      <c r="AN276" s="2" t="s">
        <v>1</v>
      </c>
      <c r="AO276" s="125" t="s">
        <v>1</v>
      </c>
      <c r="AP276" s="2" t="s">
        <v>1</v>
      </c>
      <c r="AQ276" s="5"/>
      <c r="AR276" s="5"/>
    </row>
    <row r="277" spans="1:44" x14ac:dyDescent="0.25">
      <c r="A277" s="2" t="s">
        <v>411</v>
      </c>
      <c r="B277" s="125">
        <v>44597</v>
      </c>
      <c r="C277" s="2" t="s">
        <v>1081</v>
      </c>
      <c r="D277" s="2" t="s">
        <v>48</v>
      </c>
      <c r="E277" s="2" t="s">
        <v>1082</v>
      </c>
      <c r="F277" s="2" t="s">
        <v>2903</v>
      </c>
      <c r="G277" s="2" t="s">
        <v>3</v>
      </c>
      <c r="H277" s="2" t="s">
        <v>3243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3244</v>
      </c>
      <c r="P277" s="2" t="s">
        <v>3245</v>
      </c>
      <c r="Q277" s="1">
        <v>6.8788</v>
      </c>
      <c r="R277" s="1">
        <v>0</v>
      </c>
      <c r="S277" s="1">
        <v>0</v>
      </c>
      <c r="T277" s="1">
        <v>5.93</v>
      </c>
      <c r="U277" s="2" t="s">
        <v>8</v>
      </c>
      <c r="V277" s="1">
        <v>0.94879999999999998</v>
      </c>
      <c r="W277" s="1">
        <v>0</v>
      </c>
      <c r="X277" s="2" t="s">
        <v>0</v>
      </c>
      <c r="Y277" s="1">
        <v>0</v>
      </c>
      <c r="Z277" s="1">
        <v>0</v>
      </c>
      <c r="AA277" s="2" t="s">
        <v>0</v>
      </c>
      <c r="AB277" s="1">
        <v>0</v>
      </c>
      <c r="AC277" s="1">
        <v>0</v>
      </c>
      <c r="AD277" s="2" t="s">
        <v>0</v>
      </c>
      <c r="AE277" s="1">
        <v>0</v>
      </c>
      <c r="AF277" s="2">
        <v>0</v>
      </c>
      <c r="AG277" s="2" t="s">
        <v>0</v>
      </c>
      <c r="AH277" s="1">
        <v>0</v>
      </c>
      <c r="AI277" s="1">
        <v>0</v>
      </c>
      <c r="AJ277" s="2" t="s">
        <v>0</v>
      </c>
      <c r="AK277" s="1">
        <v>0</v>
      </c>
      <c r="AL277" s="1">
        <v>0</v>
      </c>
      <c r="AM277" s="125" t="s">
        <v>1</v>
      </c>
      <c r="AN277" s="2" t="s">
        <v>1</v>
      </c>
      <c r="AO277" s="125" t="s">
        <v>1</v>
      </c>
      <c r="AP277" s="2" t="s">
        <v>1</v>
      </c>
      <c r="AQ277" s="5"/>
      <c r="AR277" s="5"/>
    </row>
    <row r="278" spans="1:44" x14ac:dyDescent="0.25">
      <c r="A278" s="2" t="s">
        <v>412</v>
      </c>
      <c r="B278" s="125">
        <v>44597</v>
      </c>
      <c r="C278" s="2" t="s">
        <v>1081</v>
      </c>
      <c r="D278" s="2" t="s">
        <v>48</v>
      </c>
      <c r="E278" s="2" t="s">
        <v>1082</v>
      </c>
      <c r="F278" s="2" t="s">
        <v>3241</v>
      </c>
      <c r="G278" s="2" t="s">
        <v>3</v>
      </c>
      <c r="H278" s="2" t="s">
        <v>3246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3136.8295359999988</v>
      </c>
      <c r="R278" s="1">
        <v>0</v>
      </c>
      <c r="S278" s="1">
        <v>2424.108299999999</v>
      </c>
      <c r="T278" s="1">
        <v>0</v>
      </c>
      <c r="U278" s="2" t="s">
        <v>0</v>
      </c>
      <c r="V278" s="1">
        <v>0</v>
      </c>
      <c r="W278" s="1">
        <v>614.41489999999965</v>
      </c>
      <c r="X278" s="2" t="s">
        <v>0</v>
      </c>
      <c r="Y278" s="1">
        <v>98.306336000000002</v>
      </c>
      <c r="Z278" s="1">
        <v>0</v>
      </c>
      <c r="AA278" s="2" t="s">
        <v>0</v>
      </c>
      <c r="AB278" s="1">
        <v>0</v>
      </c>
      <c r="AC278" s="1">
        <v>0</v>
      </c>
      <c r="AD278" s="2" t="s">
        <v>0</v>
      </c>
      <c r="AE278" s="1">
        <v>0</v>
      </c>
      <c r="AF278" s="2">
        <v>0</v>
      </c>
      <c r="AG278" s="2" t="s">
        <v>0</v>
      </c>
      <c r="AH278" s="1">
        <v>0</v>
      </c>
      <c r="AI278" s="1">
        <v>0</v>
      </c>
      <c r="AJ278" s="2" t="s">
        <v>0</v>
      </c>
      <c r="AK278" s="1">
        <v>0</v>
      </c>
      <c r="AL278" s="1">
        <v>0</v>
      </c>
      <c r="AM278" s="125" t="s">
        <v>1</v>
      </c>
      <c r="AN278" s="2" t="s">
        <v>1</v>
      </c>
      <c r="AO278" s="125" t="s">
        <v>1</v>
      </c>
      <c r="AP278" s="2" t="s">
        <v>1</v>
      </c>
      <c r="AQ278" s="5"/>
      <c r="AR278" s="5"/>
    </row>
    <row r="279" spans="1:44" x14ac:dyDescent="0.25">
      <c r="A279" s="2" t="s">
        <v>413</v>
      </c>
      <c r="B279" s="125">
        <v>44597</v>
      </c>
      <c r="C279" s="2" t="s">
        <v>6</v>
      </c>
      <c r="D279" s="2" t="s">
        <v>48</v>
      </c>
      <c r="E279" s="2" t="s">
        <v>228</v>
      </c>
      <c r="F279" s="2" t="s">
        <v>3247</v>
      </c>
      <c r="G279" s="2" t="s">
        <v>3</v>
      </c>
      <c r="H279" s="2" t="s">
        <v>3248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2</v>
      </c>
      <c r="P279" s="2" t="s">
        <v>1</v>
      </c>
      <c r="Q279" s="1">
        <v>242.62320000000003</v>
      </c>
      <c r="R279" s="1">
        <v>0</v>
      </c>
      <c r="S279" s="1">
        <v>227.58960000000002</v>
      </c>
      <c r="T279" s="1">
        <v>0</v>
      </c>
      <c r="U279" s="2" t="s">
        <v>0</v>
      </c>
      <c r="V279" s="1">
        <v>0</v>
      </c>
      <c r="W279" s="1">
        <v>12.96</v>
      </c>
      <c r="X279" s="2" t="s">
        <v>0</v>
      </c>
      <c r="Y279" s="1">
        <v>2.0735999999999999</v>
      </c>
      <c r="Z279" s="1">
        <v>0</v>
      </c>
      <c r="AA279" s="2" t="s">
        <v>0</v>
      </c>
      <c r="AB279" s="1">
        <v>0</v>
      </c>
      <c r="AC279" s="1">
        <v>0</v>
      </c>
      <c r="AD279" s="2" t="s">
        <v>0</v>
      </c>
      <c r="AE279" s="1">
        <v>0</v>
      </c>
      <c r="AF279" s="2">
        <v>0</v>
      </c>
      <c r="AG279" s="2" t="s">
        <v>0</v>
      </c>
      <c r="AH279" s="1">
        <v>0</v>
      </c>
      <c r="AI279" s="1">
        <v>0</v>
      </c>
      <c r="AJ279" s="2" t="s">
        <v>0</v>
      </c>
      <c r="AK279" s="1">
        <v>0</v>
      </c>
      <c r="AL279" s="1">
        <v>0</v>
      </c>
      <c r="AM279" s="125" t="s">
        <v>1</v>
      </c>
      <c r="AN279" s="2" t="s">
        <v>1</v>
      </c>
      <c r="AO279" s="125" t="s">
        <v>1</v>
      </c>
      <c r="AP279" s="2" t="s">
        <v>1</v>
      </c>
      <c r="AQ279" s="5"/>
      <c r="AR279" s="5"/>
    </row>
    <row r="280" spans="1:44" x14ac:dyDescent="0.25">
      <c r="A280" s="2" t="s">
        <v>414</v>
      </c>
      <c r="B280" s="125">
        <v>44597</v>
      </c>
      <c r="C280" s="2" t="s">
        <v>6</v>
      </c>
      <c r="D280" s="2" t="s">
        <v>48</v>
      </c>
      <c r="E280" s="2" t="s">
        <v>228</v>
      </c>
      <c r="F280" s="2" t="s">
        <v>3247</v>
      </c>
      <c r="G280" s="2" t="s">
        <v>3</v>
      </c>
      <c r="H280" s="2" t="s">
        <v>3249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3250</v>
      </c>
      <c r="P280" s="2" t="s">
        <v>3251</v>
      </c>
      <c r="Q280" s="1">
        <v>254.4</v>
      </c>
      <c r="R280" s="1">
        <v>0</v>
      </c>
      <c r="S280" s="1">
        <v>254.4</v>
      </c>
      <c r="T280" s="1">
        <v>0</v>
      </c>
      <c r="U280" s="2" t="s">
        <v>0</v>
      </c>
      <c r="V280" s="1">
        <v>0</v>
      </c>
      <c r="W280" s="1">
        <v>0</v>
      </c>
      <c r="X280" s="2" t="s">
        <v>0</v>
      </c>
      <c r="Y280" s="1">
        <v>0</v>
      </c>
      <c r="Z280" s="1">
        <v>0</v>
      </c>
      <c r="AA280" s="2" t="s">
        <v>0</v>
      </c>
      <c r="AB280" s="1">
        <v>0</v>
      </c>
      <c r="AC280" s="1">
        <v>0</v>
      </c>
      <c r="AD280" s="2" t="s">
        <v>0</v>
      </c>
      <c r="AE280" s="1">
        <v>0</v>
      </c>
      <c r="AF280" s="2">
        <v>0</v>
      </c>
      <c r="AG280" s="2" t="s">
        <v>0</v>
      </c>
      <c r="AH280" s="1">
        <v>0</v>
      </c>
      <c r="AI280" s="1">
        <v>0</v>
      </c>
      <c r="AJ280" s="2" t="s">
        <v>0</v>
      </c>
      <c r="AK280" s="1">
        <v>0</v>
      </c>
      <c r="AL280" s="1">
        <v>0</v>
      </c>
      <c r="AM280" s="125" t="s">
        <v>1</v>
      </c>
      <c r="AN280" s="2" t="s">
        <v>1</v>
      </c>
      <c r="AO280" s="125" t="s">
        <v>1</v>
      </c>
      <c r="AP280" s="2" t="s">
        <v>1</v>
      </c>
      <c r="AQ280" s="5"/>
      <c r="AR280" s="5"/>
    </row>
    <row r="281" spans="1:44" x14ac:dyDescent="0.25">
      <c r="A281" s="2" t="s">
        <v>415</v>
      </c>
      <c r="B281" s="125">
        <v>44597</v>
      </c>
      <c r="C281" s="2" t="s">
        <v>6</v>
      </c>
      <c r="D281" s="2" t="s">
        <v>48</v>
      </c>
      <c r="E281" s="2" t="s">
        <v>228</v>
      </c>
      <c r="F281" s="2" t="s">
        <v>3247</v>
      </c>
      <c r="G281" s="2" t="s">
        <v>3</v>
      </c>
      <c r="H281" s="2" t="s">
        <v>3252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2</v>
      </c>
      <c r="P281" s="2" t="s">
        <v>1</v>
      </c>
      <c r="Q281" s="1">
        <v>9165.4034479999973</v>
      </c>
      <c r="R281" s="1">
        <v>0</v>
      </c>
      <c r="S281" s="1">
        <v>7220.1027500000009</v>
      </c>
      <c r="T281" s="1">
        <v>0</v>
      </c>
      <c r="U281" s="2" t="s">
        <v>0</v>
      </c>
      <c r="V281" s="1">
        <v>0</v>
      </c>
      <c r="W281" s="1">
        <v>1676.9833499999995</v>
      </c>
      <c r="X281" s="2" t="s">
        <v>8</v>
      </c>
      <c r="Y281" s="1">
        <v>268.31734800000004</v>
      </c>
      <c r="Z281" s="1">
        <v>0</v>
      </c>
      <c r="AA281" s="2" t="s">
        <v>0</v>
      </c>
      <c r="AB281" s="1">
        <v>0</v>
      </c>
      <c r="AC281" s="1">
        <v>0</v>
      </c>
      <c r="AD281" s="2" t="s">
        <v>0</v>
      </c>
      <c r="AE281" s="1">
        <v>0</v>
      </c>
      <c r="AF281" s="2">
        <v>0</v>
      </c>
      <c r="AG281" s="2" t="s">
        <v>0</v>
      </c>
      <c r="AH281" s="1">
        <v>0</v>
      </c>
      <c r="AI281" s="1">
        <v>0</v>
      </c>
      <c r="AJ281" s="2" t="s">
        <v>0</v>
      </c>
      <c r="AK281" s="1">
        <v>0</v>
      </c>
      <c r="AL281" s="1">
        <v>0</v>
      </c>
      <c r="AM281" s="125" t="s">
        <v>1</v>
      </c>
      <c r="AN281" s="2" t="s">
        <v>1</v>
      </c>
      <c r="AO281" s="125" t="s">
        <v>1</v>
      </c>
      <c r="AP281" s="2" t="s">
        <v>1</v>
      </c>
      <c r="AQ281" s="5"/>
      <c r="AR281" s="5"/>
    </row>
    <row r="282" spans="1:44" x14ac:dyDescent="0.25">
      <c r="A282" s="2" t="s">
        <v>416</v>
      </c>
      <c r="B282" s="125">
        <v>44597</v>
      </c>
      <c r="C282" s="2" t="s">
        <v>6</v>
      </c>
      <c r="D282" s="2" t="s">
        <v>48</v>
      </c>
      <c r="E282" s="2" t="s">
        <v>213</v>
      </c>
      <c r="F282" s="2" t="s">
        <v>1154</v>
      </c>
      <c r="G282" s="2" t="s">
        <v>3</v>
      </c>
      <c r="H282" s="2" t="s">
        <v>2942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22.03</v>
      </c>
      <c r="R282" s="1">
        <v>0</v>
      </c>
      <c r="S282" s="1">
        <v>22.03</v>
      </c>
      <c r="T282" s="1">
        <v>0</v>
      </c>
      <c r="U282" s="2" t="s">
        <v>0</v>
      </c>
      <c r="V282" s="1">
        <v>0</v>
      </c>
      <c r="W282" s="1">
        <v>0</v>
      </c>
      <c r="X282" s="2" t="s">
        <v>0</v>
      </c>
      <c r="Y282" s="1">
        <v>0</v>
      </c>
      <c r="Z282" s="1">
        <v>0</v>
      </c>
      <c r="AA282" s="2" t="s">
        <v>0</v>
      </c>
      <c r="AB282" s="1">
        <v>0</v>
      </c>
      <c r="AC282" s="1">
        <v>0</v>
      </c>
      <c r="AD282" s="2" t="s">
        <v>0</v>
      </c>
      <c r="AE282" s="1">
        <v>0</v>
      </c>
      <c r="AF282" s="2">
        <v>0</v>
      </c>
      <c r="AG282" s="2" t="s">
        <v>0</v>
      </c>
      <c r="AH282" s="1">
        <v>0</v>
      </c>
      <c r="AI282" s="1">
        <v>0</v>
      </c>
      <c r="AJ282" s="2" t="s">
        <v>0</v>
      </c>
      <c r="AK282" s="1">
        <v>0</v>
      </c>
      <c r="AL282" s="1">
        <v>0</v>
      </c>
      <c r="AM282" s="125" t="s">
        <v>1</v>
      </c>
      <c r="AN282" s="2" t="s">
        <v>1</v>
      </c>
      <c r="AO282" s="125" t="s">
        <v>1</v>
      </c>
      <c r="AP282" s="2">
        <v>0</v>
      </c>
      <c r="AQ282" s="5"/>
      <c r="AR282" s="5"/>
    </row>
    <row r="283" spans="1:44" x14ac:dyDescent="0.25">
      <c r="A283" s="2" t="s">
        <v>417</v>
      </c>
      <c r="B283" s="125">
        <v>44597</v>
      </c>
      <c r="C283" s="2" t="s">
        <v>6</v>
      </c>
      <c r="D283" s="2" t="s">
        <v>48</v>
      </c>
      <c r="E283" s="2" t="s">
        <v>2845</v>
      </c>
      <c r="F283" s="2" t="s">
        <v>3162</v>
      </c>
      <c r="G283" s="2" t="s">
        <v>3</v>
      </c>
      <c r="H283" s="2" t="s">
        <v>3253</v>
      </c>
      <c r="I283" s="1" t="s">
        <v>1</v>
      </c>
      <c r="J283" s="1" t="s">
        <v>1</v>
      </c>
      <c r="K283" s="1" t="s">
        <v>1</v>
      </c>
      <c r="L283" s="1" t="s">
        <v>1</v>
      </c>
      <c r="M283" s="1">
        <v>0</v>
      </c>
      <c r="N283" s="2" t="s">
        <v>1</v>
      </c>
      <c r="O283" s="2" t="s">
        <v>2</v>
      </c>
      <c r="P283" s="2" t="s">
        <v>1</v>
      </c>
      <c r="Q283" s="1">
        <f>SUM(S283:Z283)</f>
        <v>1241.5059999999999</v>
      </c>
      <c r="R283" s="1">
        <v>0</v>
      </c>
      <c r="S283" s="1">
        <v>1094.3599999999999</v>
      </c>
      <c r="T283" s="1">
        <v>0</v>
      </c>
      <c r="U283" s="2" t="s">
        <v>0</v>
      </c>
      <c r="V283" s="1">
        <v>0</v>
      </c>
      <c r="W283" s="1">
        <v>126.85</v>
      </c>
      <c r="X283" s="2" t="s">
        <v>0</v>
      </c>
      <c r="Y283" s="1">
        <f>+W283*0.16</f>
        <v>20.295999999999999</v>
      </c>
      <c r="Z283" s="1">
        <v>0</v>
      </c>
      <c r="AA283" s="2" t="s">
        <v>0</v>
      </c>
      <c r="AB283" s="1">
        <v>0</v>
      </c>
      <c r="AC283" s="1">
        <v>0</v>
      </c>
      <c r="AD283" s="2" t="s">
        <v>0</v>
      </c>
      <c r="AE283" s="1">
        <v>0</v>
      </c>
      <c r="AF283" s="2">
        <v>0</v>
      </c>
      <c r="AG283" s="2" t="s">
        <v>0</v>
      </c>
      <c r="AH283" s="1">
        <v>0</v>
      </c>
      <c r="AI283" s="1">
        <v>0</v>
      </c>
      <c r="AJ283" s="2" t="s">
        <v>0</v>
      </c>
      <c r="AK283" s="1">
        <v>0</v>
      </c>
      <c r="AL283" s="1">
        <v>0</v>
      </c>
      <c r="AM283" s="125" t="s">
        <v>1</v>
      </c>
      <c r="AN283" s="2" t="s">
        <v>1</v>
      </c>
      <c r="AO283" s="125" t="s">
        <v>1</v>
      </c>
      <c r="AP283" s="2">
        <v>0</v>
      </c>
      <c r="AQ283" s="5"/>
      <c r="AR283" s="5"/>
    </row>
    <row r="284" spans="1:44" x14ac:dyDescent="0.25">
      <c r="A284" s="2" t="s">
        <v>418</v>
      </c>
      <c r="B284" s="125">
        <v>44597</v>
      </c>
      <c r="C284" s="2" t="s">
        <v>26</v>
      </c>
      <c r="D284" s="2" t="s">
        <v>41</v>
      </c>
      <c r="E284" s="2" t="s">
        <v>210</v>
      </c>
      <c r="F284" s="2" t="s">
        <v>1392</v>
      </c>
      <c r="G284" s="2" t="s">
        <v>3</v>
      </c>
      <c r="H284" s="2" t="s">
        <v>3254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1591.8299459999998</v>
      </c>
      <c r="R284" s="1">
        <v>0</v>
      </c>
      <c r="S284" s="1">
        <v>1260.4346500000001</v>
      </c>
      <c r="T284" s="1">
        <v>0</v>
      </c>
      <c r="U284" s="2" t="s">
        <v>0</v>
      </c>
      <c r="V284" s="1">
        <v>0</v>
      </c>
      <c r="W284" s="1">
        <v>285.68560000000002</v>
      </c>
      <c r="X284" s="2" t="s">
        <v>8</v>
      </c>
      <c r="Y284" s="1">
        <v>45.709695999999994</v>
      </c>
      <c r="Z284" s="1">
        <v>0</v>
      </c>
      <c r="AA284" s="2" t="s">
        <v>0</v>
      </c>
      <c r="AB284" s="1">
        <v>0</v>
      </c>
      <c r="AC284" s="1">
        <v>0</v>
      </c>
      <c r="AD284" s="2" t="s">
        <v>0</v>
      </c>
      <c r="AE284" s="1">
        <v>0</v>
      </c>
      <c r="AF284" s="2">
        <v>0</v>
      </c>
      <c r="AG284" s="2" t="s">
        <v>0</v>
      </c>
      <c r="AH284" s="1">
        <v>0</v>
      </c>
      <c r="AI284" s="1">
        <v>0</v>
      </c>
      <c r="AJ284" s="2" t="s">
        <v>0</v>
      </c>
      <c r="AK284" s="1">
        <v>0</v>
      </c>
      <c r="AL284" s="1">
        <v>0</v>
      </c>
      <c r="AM284" s="125" t="s">
        <v>1</v>
      </c>
      <c r="AN284" s="2" t="s">
        <v>1</v>
      </c>
      <c r="AO284" s="125" t="s">
        <v>1</v>
      </c>
      <c r="AP284" s="2" t="s">
        <v>1</v>
      </c>
      <c r="AQ284" s="5"/>
      <c r="AR284" s="5"/>
    </row>
    <row r="285" spans="1:44" x14ac:dyDescent="0.25">
      <c r="A285" s="2" t="s">
        <v>419</v>
      </c>
      <c r="B285" s="125">
        <v>44597</v>
      </c>
      <c r="C285" s="2" t="s">
        <v>26</v>
      </c>
      <c r="D285" s="2" t="s">
        <v>41</v>
      </c>
      <c r="E285" s="2" t="s">
        <v>210</v>
      </c>
      <c r="F285" s="2" t="s">
        <v>1391</v>
      </c>
      <c r="G285" s="2" t="s">
        <v>3</v>
      </c>
      <c r="H285" s="2" t="s">
        <v>3255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3256</v>
      </c>
      <c r="P285" s="2" t="s">
        <v>3257</v>
      </c>
      <c r="Q285" s="1">
        <v>6.8788</v>
      </c>
      <c r="R285" s="1">
        <v>0</v>
      </c>
      <c r="S285" s="1">
        <v>0</v>
      </c>
      <c r="T285" s="1">
        <v>5.93</v>
      </c>
      <c r="U285" s="2" t="s">
        <v>8</v>
      </c>
      <c r="V285" s="1">
        <v>0.94879999999999998</v>
      </c>
      <c r="W285" s="1">
        <v>0</v>
      </c>
      <c r="X285" s="2" t="s">
        <v>0</v>
      </c>
      <c r="Y285" s="1">
        <v>0</v>
      </c>
      <c r="Z285" s="1">
        <v>0</v>
      </c>
      <c r="AA285" s="2" t="s">
        <v>0</v>
      </c>
      <c r="AB285" s="1">
        <v>0</v>
      </c>
      <c r="AC285" s="1">
        <v>0</v>
      </c>
      <c r="AD285" s="2" t="s">
        <v>0</v>
      </c>
      <c r="AE285" s="1">
        <v>0</v>
      </c>
      <c r="AF285" s="2">
        <v>0</v>
      </c>
      <c r="AG285" s="2" t="s">
        <v>0</v>
      </c>
      <c r="AH285" s="1">
        <v>0</v>
      </c>
      <c r="AI285" s="1">
        <v>0</v>
      </c>
      <c r="AJ285" s="2" t="s">
        <v>0</v>
      </c>
      <c r="AK285" s="1">
        <v>0</v>
      </c>
      <c r="AL285" s="1">
        <v>0</v>
      </c>
      <c r="AM285" s="125" t="s">
        <v>1</v>
      </c>
      <c r="AN285" s="2" t="s">
        <v>1</v>
      </c>
      <c r="AO285" s="125" t="s">
        <v>1</v>
      </c>
      <c r="AP285" s="2" t="s">
        <v>1</v>
      </c>
      <c r="AQ285" s="5"/>
      <c r="AR285" s="5"/>
    </row>
    <row r="286" spans="1:44" x14ac:dyDescent="0.25">
      <c r="A286" s="2" t="s">
        <v>420</v>
      </c>
      <c r="B286" s="125">
        <v>44597</v>
      </c>
      <c r="C286" s="2" t="s">
        <v>26</v>
      </c>
      <c r="D286" s="2" t="s">
        <v>41</v>
      </c>
      <c r="E286" s="2" t="s">
        <v>210</v>
      </c>
      <c r="F286" s="2" t="s">
        <v>1392</v>
      </c>
      <c r="G286" s="2" t="s">
        <v>3</v>
      </c>
      <c r="H286" s="2" t="s">
        <v>3258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1799.7442979999998</v>
      </c>
      <c r="R286" s="1">
        <v>0</v>
      </c>
      <c r="S286" s="1">
        <v>1171.8301499999998</v>
      </c>
      <c r="T286" s="1">
        <v>0</v>
      </c>
      <c r="U286" s="2" t="s">
        <v>0</v>
      </c>
      <c r="V286" s="1">
        <v>0</v>
      </c>
      <c r="W286" s="1">
        <v>541.30529999999999</v>
      </c>
      <c r="X286" s="2" t="s">
        <v>8</v>
      </c>
      <c r="Y286" s="1">
        <v>86.608847999999995</v>
      </c>
      <c r="Z286" s="1">
        <v>0</v>
      </c>
      <c r="AA286" s="2" t="s">
        <v>0</v>
      </c>
      <c r="AB286" s="1">
        <v>0</v>
      </c>
      <c r="AC286" s="1">
        <v>0</v>
      </c>
      <c r="AD286" s="2" t="s">
        <v>0</v>
      </c>
      <c r="AE286" s="1">
        <v>0</v>
      </c>
      <c r="AF286" s="2">
        <v>0</v>
      </c>
      <c r="AG286" s="2" t="s">
        <v>0</v>
      </c>
      <c r="AH286" s="1">
        <v>0</v>
      </c>
      <c r="AI286" s="1">
        <v>0</v>
      </c>
      <c r="AJ286" s="2" t="s">
        <v>0</v>
      </c>
      <c r="AK286" s="1">
        <v>0</v>
      </c>
      <c r="AL286" s="1">
        <v>0</v>
      </c>
      <c r="AM286" s="125" t="s">
        <v>1</v>
      </c>
      <c r="AN286" s="2" t="s">
        <v>1</v>
      </c>
      <c r="AO286" s="125" t="s">
        <v>1</v>
      </c>
      <c r="AP286" s="2" t="s">
        <v>1</v>
      </c>
      <c r="AQ286" s="5"/>
      <c r="AR286" s="5"/>
    </row>
    <row r="287" spans="1:44" x14ac:dyDescent="0.25">
      <c r="A287" s="2" t="s">
        <v>421</v>
      </c>
      <c r="B287" s="125">
        <v>44597</v>
      </c>
      <c r="C287" s="2" t="s">
        <v>26</v>
      </c>
      <c r="D287" s="2" t="s">
        <v>41</v>
      </c>
      <c r="E287" s="2" t="s">
        <v>210</v>
      </c>
      <c r="F287" s="2" t="s">
        <v>1391</v>
      </c>
      <c r="G287" s="2" t="s">
        <v>3</v>
      </c>
      <c r="H287" s="2" t="s">
        <v>3259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1062</v>
      </c>
      <c r="P287" s="2" t="s">
        <v>725</v>
      </c>
      <c r="Q287" s="1">
        <v>15.766</v>
      </c>
      <c r="R287" s="1">
        <v>0</v>
      </c>
      <c r="S287" s="1">
        <v>10.14</v>
      </c>
      <c r="T287" s="1">
        <v>4.8499999999999996</v>
      </c>
      <c r="U287" s="2" t="s">
        <v>8</v>
      </c>
      <c r="V287" s="1">
        <v>0.77600000000000002</v>
      </c>
      <c r="W287" s="1">
        <v>0</v>
      </c>
      <c r="X287" s="2" t="s">
        <v>0</v>
      </c>
      <c r="Y287" s="1">
        <v>0</v>
      </c>
      <c r="Z287" s="1">
        <v>0</v>
      </c>
      <c r="AA287" s="2" t="s">
        <v>0</v>
      </c>
      <c r="AB287" s="1">
        <v>0</v>
      </c>
      <c r="AC287" s="1">
        <v>0</v>
      </c>
      <c r="AD287" s="2" t="s">
        <v>0</v>
      </c>
      <c r="AE287" s="1">
        <v>0</v>
      </c>
      <c r="AF287" s="2">
        <v>0</v>
      </c>
      <c r="AG287" s="2" t="s">
        <v>0</v>
      </c>
      <c r="AH287" s="1">
        <v>0</v>
      </c>
      <c r="AI287" s="1">
        <v>0</v>
      </c>
      <c r="AJ287" s="2" t="s">
        <v>0</v>
      </c>
      <c r="AK287" s="1">
        <v>0</v>
      </c>
      <c r="AL287" s="1">
        <v>0</v>
      </c>
      <c r="AM287" s="125" t="s">
        <v>1</v>
      </c>
      <c r="AN287" s="2" t="s">
        <v>1</v>
      </c>
      <c r="AO287" s="125" t="s">
        <v>1</v>
      </c>
      <c r="AP287" s="2" t="s">
        <v>1</v>
      </c>
      <c r="AQ287" s="5"/>
      <c r="AR287" s="5"/>
    </row>
    <row r="288" spans="1:44" x14ac:dyDescent="0.25">
      <c r="A288" s="2" t="s">
        <v>422</v>
      </c>
      <c r="B288" s="125">
        <v>44597</v>
      </c>
      <c r="C288" s="2" t="s">
        <v>26</v>
      </c>
      <c r="D288" s="2" t="s">
        <v>41</v>
      </c>
      <c r="E288" s="2" t="s">
        <v>210</v>
      </c>
      <c r="F288" s="2" t="s">
        <v>1392</v>
      </c>
      <c r="G288" s="2" t="s">
        <v>3</v>
      </c>
      <c r="H288" s="2" t="s">
        <v>3260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2</v>
      </c>
      <c r="P288" s="2" t="s">
        <v>1</v>
      </c>
      <c r="Q288" s="1">
        <v>1481.0811939999999</v>
      </c>
      <c r="R288" s="1">
        <v>0</v>
      </c>
      <c r="S288" s="1">
        <v>1014.3665500000001</v>
      </c>
      <c r="T288" s="1">
        <v>0</v>
      </c>
      <c r="U288" s="2" t="s">
        <v>0</v>
      </c>
      <c r="V288" s="1">
        <v>0</v>
      </c>
      <c r="W288" s="1">
        <v>402.34019999999998</v>
      </c>
      <c r="X288" s="2" t="s">
        <v>0</v>
      </c>
      <c r="Y288" s="1">
        <v>64.374443999999997</v>
      </c>
      <c r="Z288" s="1">
        <v>0</v>
      </c>
      <c r="AA288" s="2" t="s">
        <v>0</v>
      </c>
      <c r="AB288" s="1">
        <v>0</v>
      </c>
      <c r="AC288" s="1">
        <v>0</v>
      </c>
      <c r="AD288" s="2" t="s">
        <v>0</v>
      </c>
      <c r="AE288" s="1">
        <v>0</v>
      </c>
      <c r="AF288" s="2">
        <v>0</v>
      </c>
      <c r="AG288" s="2" t="s">
        <v>0</v>
      </c>
      <c r="AH288" s="1">
        <v>0</v>
      </c>
      <c r="AI288" s="1">
        <v>0</v>
      </c>
      <c r="AJ288" s="2" t="s">
        <v>0</v>
      </c>
      <c r="AK288" s="1">
        <v>0</v>
      </c>
      <c r="AL288" s="1">
        <v>0</v>
      </c>
      <c r="AM288" s="125" t="s">
        <v>1</v>
      </c>
      <c r="AN288" s="2" t="s">
        <v>1</v>
      </c>
      <c r="AO288" s="125" t="s">
        <v>1</v>
      </c>
      <c r="AP288" s="2" t="s">
        <v>1</v>
      </c>
      <c r="AQ288" s="5"/>
      <c r="AR288" s="5"/>
    </row>
    <row r="289" spans="1:44" x14ac:dyDescent="0.25">
      <c r="A289" s="2" t="s">
        <v>423</v>
      </c>
      <c r="B289" s="125">
        <v>44597</v>
      </c>
      <c r="C289" s="2" t="s">
        <v>1081</v>
      </c>
      <c r="D289" s="2" t="s">
        <v>41</v>
      </c>
      <c r="E289" s="2" t="s">
        <v>1083</v>
      </c>
      <c r="F289" s="2" t="s">
        <v>3241</v>
      </c>
      <c r="G289" s="2" t="s">
        <v>3</v>
      </c>
      <c r="H289" s="2" t="s">
        <v>3261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527.53183400000012</v>
      </c>
      <c r="R289" s="1">
        <v>0</v>
      </c>
      <c r="S289" s="1">
        <v>418.14105000000012</v>
      </c>
      <c r="T289" s="1">
        <v>0</v>
      </c>
      <c r="U289" s="2" t="s">
        <v>0</v>
      </c>
      <c r="V289" s="1">
        <v>0</v>
      </c>
      <c r="W289" s="1">
        <v>94.302399999999992</v>
      </c>
      <c r="X289" s="2" t="s">
        <v>0</v>
      </c>
      <c r="Y289" s="1">
        <v>15.088384</v>
      </c>
      <c r="Z289" s="1">
        <v>0</v>
      </c>
      <c r="AA289" s="2" t="s">
        <v>0</v>
      </c>
      <c r="AB289" s="1">
        <v>0</v>
      </c>
      <c r="AC289" s="1">
        <v>0</v>
      </c>
      <c r="AD289" s="2" t="s">
        <v>0</v>
      </c>
      <c r="AE289" s="1">
        <v>0</v>
      </c>
      <c r="AF289" s="2">
        <v>0</v>
      </c>
      <c r="AG289" s="2" t="s">
        <v>0</v>
      </c>
      <c r="AH289" s="1">
        <v>0</v>
      </c>
      <c r="AI289" s="1">
        <v>0</v>
      </c>
      <c r="AJ289" s="2" t="s">
        <v>0</v>
      </c>
      <c r="AK289" s="1">
        <v>0</v>
      </c>
      <c r="AL289" s="1">
        <v>0</v>
      </c>
      <c r="AM289" s="125" t="s">
        <v>1</v>
      </c>
      <c r="AN289" s="2" t="s">
        <v>1</v>
      </c>
      <c r="AO289" s="125" t="s">
        <v>1</v>
      </c>
      <c r="AP289" s="2" t="s">
        <v>1</v>
      </c>
      <c r="AQ289" s="5"/>
      <c r="AR289" s="5"/>
    </row>
    <row r="290" spans="1:44" x14ac:dyDescent="0.25">
      <c r="A290" s="2" t="s">
        <v>424</v>
      </c>
      <c r="B290" s="125">
        <v>44597</v>
      </c>
      <c r="C290" s="2" t="s">
        <v>1081</v>
      </c>
      <c r="D290" s="2" t="s">
        <v>41</v>
      </c>
      <c r="E290" s="2" t="s">
        <v>1083</v>
      </c>
      <c r="F290" s="2" t="s">
        <v>2903</v>
      </c>
      <c r="G290" s="2" t="s">
        <v>3</v>
      </c>
      <c r="H290" s="2" t="s">
        <v>3262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1282</v>
      </c>
      <c r="P290" s="2" t="s">
        <v>1283</v>
      </c>
      <c r="Q290" s="1">
        <v>73.183700000000002</v>
      </c>
      <c r="R290" s="1">
        <v>0</v>
      </c>
      <c r="S290" s="1">
        <v>60.203299999999999</v>
      </c>
      <c r="T290" s="1">
        <v>11.19</v>
      </c>
      <c r="U290" s="2" t="s">
        <v>8</v>
      </c>
      <c r="V290" s="1">
        <v>1.7904</v>
      </c>
      <c r="W290" s="1">
        <v>0</v>
      </c>
      <c r="X290" s="2" t="s">
        <v>0</v>
      </c>
      <c r="Y290" s="1">
        <v>0</v>
      </c>
      <c r="Z290" s="1">
        <v>0</v>
      </c>
      <c r="AA290" s="2" t="s">
        <v>0</v>
      </c>
      <c r="AB290" s="1">
        <v>0</v>
      </c>
      <c r="AC290" s="1">
        <v>0</v>
      </c>
      <c r="AD290" s="2" t="s">
        <v>0</v>
      </c>
      <c r="AE290" s="1">
        <v>0</v>
      </c>
      <c r="AF290" s="2">
        <v>0</v>
      </c>
      <c r="AG290" s="2" t="s">
        <v>0</v>
      </c>
      <c r="AH290" s="1">
        <v>0</v>
      </c>
      <c r="AI290" s="1">
        <v>0</v>
      </c>
      <c r="AJ290" s="2" t="s">
        <v>0</v>
      </c>
      <c r="AK290" s="1">
        <v>0</v>
      </c>
      <c r="AL290" s="1">
        <v>0</v>
      </c>
      <c r="AM290" s="125" t="s">
        <v>1</v>
      </c>
      <c r="AN290" s="2" t="s">
        <v>1</v>
      </c>
      <c r="AO290" s="125" t="s">
        <v>1</v>
      </c>
      <c r="AP290" s="2" t="s">
        <v>1</v>
      </c>
      <c r="AQ290" s="5"/>
      <c r="AR290" s="5"/>
    </row>
    <row r="291" spans="1:44" x14ac:dyDescent="0.25">
      <c r="A291" s="2" t="s">
        <v>425</v>
      </c>
      <c r="B291" s="125">
        <v>44597</v>
      </c>
      <c r="C291" s="2" t="s">
        <v>1081</v>
      </c>
      <c r="D291" s="2" t="s">
        <v>41</v>
      </c>
      <c r="E291" s="2" t="s">
        <v>1083</v>
      </c>
      <c r="F291" s="2" t="s">
        <v>3241</v>
      </c>
      <c r="G291" s="2" t="s">
        <v>3</v>
      </c>
      <c r="H291" s="2" t="s">
        <v>3263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3937.6969539999977</v>
      </c>
      <c r="R291" s="1">
        <v>0</v>
      </c>
      <c r="S291" s="1">
        <v>3178.8750999999975</v>
      </c>
      <c r="T291" s="1">
        <v>0</v>
      </c>
      <c r="U291" s="2" t="s">
        <v>0</v>
      </c>
      <c r="V291" s="1">
        <v>0</v>
      </c>
      <c r="W291" s="1">
        <v>654.15674999999987</v>
      </c>
      <c r="X291" s="2" t="s">
        <v>8</v>
      </c>
      <c r="Y291" s="1">
        <v>104.665104</v>
      </c>
      <c r="Z291" s="1">
        <v>0</v>
      </c>
      <c r="AA291" s="2" t="s">
        <v>0</v>
      </c>
      <c r="AB291" s="1">
        <v>0</v>
      </c>
      <c r="AC291" s="1">
        <v>0</v>
      </c>
      <c r="AD291" s="2" t="s">
        <v>0</v>
      </c>
      <c r="AE291" s="1">
        <v>0</v>
      </c>
      <c r="AF291" s="2">
        <v>0</v>
      </c>
      <c r="AG291" s="2" t="s">
        <v>0</v>
      </c>
      <c r="AH291" s="1">
        <v>0</v>
      </c>
      <c r="AI291" s="1">
        <v>0</v>
      </c>
      <c r="AJ291" s="2" t="s">
        <v>0</v>
      </c>
      <c r="AK291" s="1">
        <v>0</v>
      </c>
      <c r="AL291" s="1">
        <v>0</v>
      </c>
      <c r="AM291" s="125" t="s">
        <v>1</v>
      </c>
      <c r="AN291" s="2" t="s">
        <v>1</v>
      </c>
      <c r="AO291" s="125" t="s">
        <v>1</v>
      </c>
      <c r="AP291" s="2" t="s">
        <v>1</v>
      </c>
      <c r="AQ291" s="5"/>
      <c r="AR291" s="5"/>
    </row>
    <row r="292" spans="1:44" x14ac:dyDescent="0.25">
      <c r="A292" s="2" t="s">
        <v>426</v>
      </c>
      <c r="B292" s="125">
        <v>44597</v>
      </c>
      <c r="C292" s="2" t="s">
        <v>1081</v>
      </c>
      <c r="D292" s="2" t="s">
        <v>41</v>
      </c>
      <c r="E292" s="2" t="s">
        <v>1083</v>
      </c>
      <c r="F292" s="2" t="s">
        <v>2903</v>
      </c>
      <c r="G292" s="2" t="s">
        <v>3</v>
      </c>
      <c r="H292" s="2" t="s">
        <v>3264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3265</v>
      </c>
      <c r="P292" s="2" t="s">
        <v>3266</v>
      </c>
      <c r="Q292" s="1">
        <v>54.939954</v>
      </c>
      <c r="R292" s="1">
        <v>0</v>
      </c>
      <c r="S292" s="1">
        <v>24.316650000000003</v>
      </c>
      <c r="T292" s="1">
        <v>26.3994</v>
      </c>
      <c r="U292" s="2" t="s">
        <v>8</v>
      </c>
      <c r="V292" s="1">
        <v>4.2239040000000001</v>
      </c>
      <c r="W292" s="1">
        <v>0</v>
      </c>
      <c r="X292" s="2" t="s">
        <v>0</v>
      </c>
      <c r="Y292" s="1">
        <v>0</v>
      </c>
      <c r="Z292" s="1">
        <v>0</v>
      </c>
      <c r="AA292" s="2" t="s">
        <v>0</v>
      </c>
      <c r="AB292" s="1">
        <v>0</v>
      </c>
      <c r="AC292" s="1">
        <v>0</v>
      </c>
      <c r="AD292" s="2" t="s">
        <v>0</v>
      </c>
      <c r="AE292" s="1">
        <v>0</v>
      </c>
      <c r="AF292" s="2">
        <v>0</v>
      </c>
      <c r="AG292" s="2" t="s">
        <v>0</v>
      </c>
      <c r="AH292" s="1">
        <v>0</v>
      </c>
      <c r="AI292" s="1">
        <v>0</v>
      </c>
      <c r="AJ292" s="2" t="s">
        <v>0</v>
      </c>
      <c r="AK292" s="1">
        <v>0</v>
      </c>
      <c r="AL292" s="1">
        <v>0</v>
      </c>
      <c r="AM292" s="125" t="s">
        <v>1</v>
      </c>
      <c r="AN292" s="2" t="s">
        <v>1</v>
      </c>
      <c r="AO292" s="125" t="s">
        <v>1</v>
      </c>
      <c r="AP292" s="2" t="s">
        <v>1</v>
      </c>
      <c r="AQ292" s="5"/>
      <c r="AR292" s="5"/>
    </row>
    <row r="293" spans="1:44" x14ac:dyDescent="0.25">
      <c r="A293" s="2" t="s">
        <v>427</v>
      </c>
      <c r="B293" s="125">
        <v>44597</v>
      </c>
      <c r="C293" s="2" t="s">
        <v>1081</v>
      </c>
      <c r="D293" s="2" t="s">
        <v>41</v>
      </c>
      <c r="E293" s="2" t="s">
        <v>1083</v>
      </c>
      <c r="F293" s="2" t="s">
        <v>3241</v>
      </c>
      <c r="G293" s="2" t="s">
        <v>3</v>
      </c>
      <c r="H293" s="2" t="s">
        <v>3267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157.31279999999998</v>
      </c>
      <c r="R293" s="1">
        <v>0</v>
      </c>
      <c r="S293" s="1">
        <v>132.6164</v>
      </c>
      <c r="T293" s="1">
        <v>0</v>
      </c>
      <c r="U293" s="2" t="s">
        <v>0</v>
      </c>
      <c r="V293" s="1">
        <v>0</v>
      </c>
      <c r="W293" s="1">
        <v>21.29</v>
      </c>
      <c r="X293" s="2" t="s">
        <v>0</v>
      </c>
      <c r="Y293" s="1">
        <v>3.4064000000000001</v>
      </c>
      <c r="Z293" s="1">
        <v>0</v>
      </c>
      <c r="AA293" s="2" t="s">
        <v>0</v>
      </c>
      <c r="AB293" s="1">
        <v>0</v>
      </c>
      <c r="AC293" s="1">
        <v>0</v>
      </c>
      <c r="AD293" s="2" t="s">
        <v>0</v>
      </c>
      <c r="AE293" s="1">
        <v>0</v>
      </c>
      <c r="AF293" s="2">
        <v>0</v>
      </c>
      <c r="AG293" s="2" t="s">
        <v>0</v>
      </c>
      <c r="AH293" s="1">
        <v>0</v>
      </c>
      <c r="AI293" s="1">
        <v>0</v>
      </c>
      <c r="AJ293" s="2" t="s">
        <v>0</v>
      </c>
      <c r="AK293" s="1">
        <v>0</v>
      </c>
      <c r="AL293" s="1">
        <v>0</v>
      </c>
      <c r="AM293" s="125" t="s">
        <v>1</v>
      </c>
      <c r="AN293" s="2" t="s">
        <v>1</v>
      </c>
      <c r="AO293" s="125" t="s">
        <v>1</v>
      </c>
      <c r="AP293" s="2" t="s">
        <v>1</v>
      </c>
      <c r="AQ293" s="5"/>
      <c r="AR293" s="5"/>
    </row>
    <row r="294" spans="1:44" x14ac:dyDescent="0.25">
      <c r="A294" s="2" t="s">
        <v>428</v>
      </c>
      <c r="B294" s="125">
        <v>44597</v>
      </c>
      <c r="C294" s="2" t="s">
        <v>6</v>
      </c>
      <c r="D294" s="2" t="s">
        <v>41</v>
      </c>
      <c r="E294" s="2" t="s">
        <v>217</v>
      </c>
      <c r="F294" s="2" t="s">
        <v>1135</v>
      </c>
      <c r="G294" s="2" t="s">
        <v>3</v>
      </c>
      <c r="H294" s="2" t="s">
        <v>3268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9589.0997920000027</v>
      </c>
      <c r="R294" s="1">
        <v>0</v>
      </c>
      <c r="S294" s="1">
        <v>7527.824300000002</v>
      </c>
      <c r="T294" s="1">
        <v>0</v>
      </c>
      <c r="U294" s="2" t="s">
        <v>0</v>
      </c>
      <c r="V294" s="1">
        <v>0</v>
      </c>
      <c r="W294" s="1">
        <v>1776.9614999999999</v>
      </c>
      <c r="X294" s="2" t="s">
        <v>0</v>
      </c>
      <c r="Y294" s="1">
        <v>284.31399199999998</v>
      </c>
      <c r="Z294" s="1">
        <v>0</v>
      </c>
      <c r="AA294" s="2" t="s">
        <v>0</v>
      </c>
      <c r="AB294" s="1">
        <v>0</v>
      </c>
      <c r="AC294" s="1">
        <v>0</v>
      </c>
      <c r="AD294" s="2" t="s">
        <v>0</v>
      </c>
      <c r="AE294" s="1">
        <v>0</v>
      </c>
      <c r="AF294" s="2">
        <v>0</v>
      </c>
      <c r="AG294" s="2" t="s">
        <v>0</v>
      </c>
      <c r="AH294" s="1">
        <v>0</v>
      </c>
      <c r="AI294" s="1">
        <v>0</v>
      </c>
      <c r="AJ294" s="2" t="s">
        <v>0</v>
      </c>
      <c r="AK294" s="1">
        <v>0</v>
      </c>
      <c r="AL294" s="1">
        <v>0</v>
      </c>
      <c r="AM294" s="125" t="s">
        <v>1</v>
      </c>
      <c r="AN294" s="2" t="s">
        <v>1</v>
      </c>
      <c r="AO294" s="125" t="s">
        <v>1</v>
      </c>
      <c r="AP294" s="2" t="s">
        <v>1</v>
      </c>
      <c r="AQ294" s="5"/>
      <c r="AR294" s="5"/>
    </row>
    <row r="295" spans="1:44" x14ac:dyDescent="0.25">
      <c r="A295" s="2" t="s">
        <v>429</v>
      </c>
      <c r="B295" s="125">
        <v>44597</v>
      </c>
      <c r="C295" s="2" t="s">
        <v>6</v>
      </c>
      <c r="D295" s="2" t="s">
        <v>41</v>
      </c>
      <c r="E295" s="2" t="s">
        <v>217</v>
      </c>
      <c r="F295" s="2" t="s">
        <v>1135</v>
      </c>
      <c r="G295" s="2" t="s">
        <v>12</v>
      </c>
      <c r="H295" s="2" t="s">
        <v>1</v>
      </c>
      <c r="I295" s="1" t="s">
        <v>3269</v>
      </c>
      <c r="J295" s="1" t="s">
        <v>1</v>
      </c>
      <c r="K295" s="1" t="s">
        <v>3270</v>
      </c>
      <c r="L295" s="1" t="s">
        <v>3271</v>
      </c>
      <c r="M295" s="1">
        <v>59.38</v>
      </c>
      <c r="N295" s="2" t="s">
        <v>11</v>
      </c>
      <c r="O295" s="2" t="s">
        <v>3272</v>
      </c>
      <c r="P295" s="2" t="s">
        <v>3273</v>
      </c>
      <c r="Q295" s="1">
        <v>-11.78</v>
      </c>
      <c r="R295" s="1">
        <v>0</v>
      </c>
      <c r="S295" s="1">
        <v>-11.78</v>
      </c>
      <c r="T295" s="1">
        <v>0</v>
      </c>
      <c r="U295" s="2" t="s">
        <v>0</v>
      </c>
      <c r="V295" s="1">
        <v>0</v>
      </c>
      <c r="W295" s="1">
        <v>0</v>
      </c>
      <c r="X295" s="2" t="s">
        <v>0</v>
      </c>
      <c r="Y295" s="1">
        <v>0</v>
      </c>
      <c r="Z295" s="1">
        <v>0</v>
      </c>
      <c r="AA295" s="2" t="s">
        <v>0</v>
      </c>
      <c r="AB295" s="1">
        <v>0</v>
      </c>
      <c r="AC295" s="1">
        <v>0</v>
      </c>
      <c r="AD295" s="2" t="s">
        <v>0</v>
      </c>
      <c r="AE295" s="1">
        <v>0</v>
      </c>
      <c r="AF295" s="2">
        <v>0</v>
      </c>
      <c r="AG295" s="2" t="s">
        <v>0</v>
      </c>
      <c r="AH295" s="1">
        <v>0</v>
      </c>
      <c r="AI295" s="1">
        <v>0</v>
      </c>
      <c r="AJ295" s="2" t="s">
        <v>0</v>
      </c>
      <c r="AK295" s="1">
        <v>0</v>
      </c>
      <c r="AL295" s="1">
        <v>0</v>
      </c>
      <c r="AM295" s="125" t="s">
        <v>1</v>
      </c>
      <c r="AN295" s="2" t="s">
        <v>1</v>
      </c>
      <c r="AO295" s="125" t="s">
        <v>1</v>
      </c>
      <c r="AP295" s="2" t="s">
        <v>1</v>
      </c>
      <c r="AQ295" s="5"/>
      <c r="AR295" s="5"/>
    </row>
    <row r="296" spans="1:44" x14ac:dyDescent="0.25">
      <c r="A296" s="2" t="s">
        <v>430</v>
      </c>
      <c r="B296" s="125">
        <v>44597</v>
      </c>
      <c r="C296" s="2" t="s">
        <v>34</v>
      </c>
      <c r="D296" s="2" t="s">
        <v>41</v>
      </c>
      <c r="E296" s="2" t="s">
        <v>215</v>
      </c>
      <c r="F296" s="2" t="s">
        <v>2224</v>
      </c>
      <c r="G296" s="2" t="s">
        <v>3</v>
      </c>
      <c r="H296" s="2" t="s">
        <v>3274</v>
      </c>
      <c r="I296" s="1" t="s">
        <v>1</v>
      </c>
      <c r="J296" s="1" t="s">
        <v>1</v>
      </c>
      <c r="K296" s="1" t="s">
        <v>1</v>
      </c>
      <c r="L296" s="1" t="s">
        <v>1</v>
      </c>
      <c r="M296" s="1">
        <v>0</v>
      </c>
      <c r="N296" s="2" t="s">
        <v>1</v>
      </c>
      <c r="O296" s="2" t="s">
        <v>2</v>
      </c>
      <c r="P296" s="2" t="s">
        <v>1</v>
      </c>
      <c r="Q296" s="1">
        <v>3619.4062499999995</v>
      </c>
      <c r="R296" s="1">
        <v>0</v>
      </c>
      <c r="S296" s="1">
        <v>3300.1913999999988</v>
      </c>
      <c r="T296" s="1">
        <v>0</v>
      </c>
      <c r="U296" s="2" t="s">
        <v>0</v>
      </c>
      <c r="V296" s="1">
        <v>0</v>
      </c>
      <c r="W296" s="1">
        <v>275.18515000000008</v>
      </c>
      <c r="X296" s="2" t="s">
        <v>0</v>
      </c>
      <c r="Y296" s="1">
        <v>44.029699999999998</v>
      </c>
      <c r="Z296" s="1">
        <v>0</v>
      </c>
      <c r="AA296" s="2" t="s">
        <v>0</v>
      </c>
      <c r="AB296" s="1">
        <v>0</v>
      </c>
      <c r="AC296" s="1">
        <v>0</v>
      </c>
      <c r="AD296" s="2" t="s">
        <v>0</v>
      </c>
      <c r="AE296" s="1">
        <v>0</v>
      </c>
      <c r="AF296" s="2">
        <v>0</v>
      </c>
      <c r="AG296" s="2" t="s">
        <v>0</v>
      </c>
      <c r="AH296" s="1">
        <v>0</v>
      </c>
      <c r="AI296" s="1">
        <v>0</v>
      </c>
      <c r="AJ296" s="2" t="s">
        <v>0</v>
      </c>
      <c r="AK296" s="1">
        <v>0</v>
      </c>
      <c r="AL296" s="1">
        <v>0</v>
      </c>
      <c r="AM296" s="125" t="s">
        <v>1</v>
      </c>
      <c r="AN296" s="2" t="s">
        <v>1</v>
      </c>
      <c r="AO296" s="125" t="s">
        <v>1</v>
      </c>
      <c r="AP296" s="2" t="s">
        <v>1</v>
      </c>
      <c r="AQ296" s="5"/>
      <c r="AR296" s="5"/>
    </row>
    <row r="297" spans="1:44" x14ac:dyDescent="0.25">
      <c r="A297" s="2" t="s">
        <v>431</v>
      </c>
      <c r="B297" s="125">
        <v>44597</v>
      </c>
      <c r="C297" s="2" t="s">
        <v>34</v>
      </c>
      <c r="D297" s="2" t="s">
        <v>41</v>
      </c>
      <c r="E297" s="2" t="s">
        <v>215</v>
      </c>
      <c r="F297" s="2" t="s">
        <v>3275</v>
      </c>
      <c r="G297" s="2" t="s">
        <v>12</v>
      </c>
      <c r="H297" s="2" t="s">
        <v>1</v>
      </c>
      <c r="I297" s="1" t="s">
        <v>3276</v>
      </c>
      <c r="J297" s="1" t="s">
        <v>1</v>
      </c>
      <c r="K297" s="1" t="s">
        <v>3277</v>
      </c>
      <c r="L297" s="1" t="s">
        <v>3271</v>
      </c>
      <c r="M297" s="1">
        <v>2.17</v>
      </c>
      <c r="N297" s="2" t="s">
        <v>11</v>
      </c>
      <c r="O297" s="2" t="s">
        <v>3278</v>
      </c>
      <c r="P297" s="2" t="s">
        <v>3279</v>
      </c>
      <c r="Q297" s="1">
        <v>-2.17</v>
      </c>
      <c r="R297" s="1">
        <v>0</v>
      </c>
      <c r="S297" s="1">
        <v>-2.17</v>
      </c>
      <c r="T297" s="1">
        <v>0</v>
      </c>
      <c r="U297" s="2" t="s">
        <v>0</v>
      </c>
      <c r="V297" s="1">
        <v>0</v>
      </c>
      <c r="W297" s="1">
        <v>0</v>
      </c>
      <c r="X297" s="2" t="s">
        <v>0</v>
      </c>
      <c r="Y297" s="1">
        <v>0</v>
      </c>
      <c r="Z297" s="1">
        <v>0</v>
      </c>
      <c r="AA297" s="2" t="s">
        <v>0</v>
      </c>
      <c r="AB297" s="1">
        <v>0</v>
      </c>
      <c r="AC297" s="1">
        <v>0</v>
      </c>
      <c r="AD297" s="2" t="s">
        <v>0</v>
      </c>
      <c r="AE297" s="1">
        <v>0</v>
      </c>
      <c r="AF297" s="2">
        <v>0</v>
      </c>
      <c r="AG297" s="2" t="s">
        <v>0</v>
      </c>
      <c r="AH297" s="1">
        <v>0</v>
      </c>
      <c r="AI297" s="1">
        <v>0</v>
      </c>
      <c r="AJ297" s="2" t="s">
        <v>0</v>
      </c>
      <c r="AK297" s="1">
        <v>0</v>
      </c>
      <c r="AL297" s="1">
        <v>0</v>
      </c>
      <c r="AM297" s="125" t="s">
        <v>1</v>
      </c>
      <c r="AN297" s="2" t="s">
        <v>1</v>
      </c>
      <c r="AO297" s="125" t="s">
        <v>1</v>
      </c>
      <c r="AP297" s="2" t="s">
        <v>1</v>
      </c>
      <c r="AQ297" s="5"/>
      <c r="AR297" s="5"/>
    </row>
    <row r="298" spans="1:44" x14ac:dyDescent="0.25">
      <c r="A298" s="2" t="s">
        <v>432</v>
      </c>
      <c r="B298" s="125">
        <v>44597</v>
      </c>
      <c r="C298" s="2" t="s">
        <v>34</v>
      </c>
      <c r="D298" s="2" t="s">
        <v>41</v>
      </c>
      <c r="E298" s="2" t="s">
        <v>215</v>
      </c>
      <c r="F298" s="2" t="s">
        <v>3275</v>
      </c>
      <c r="G298" s="2" t="s">
        <v>12</v>
      </c>
      <c r="H298" s="2" t="s">
        <v>1</v>
      </c>
      <c r="I298" s="1" t="s">
        <v>3280</v>
      </c>
      <c r="J298" s="1" t="s">
        <v>1</v>
      </c>
      <c r="K298" s="1" t="s">
        <v>3281</v>
      </c>
      <c r="L298" s="1" t="s">
        <v>3271</v>
      </c>
      <c r="M298" s="1">
        <v>118.2</v>
      </c>
      <c r="N298" s="2" t="s">
        <v>11</v>
      </c>
      <c r="O298" s="2" t="s">
        <v>3282</v>
      </c>
      <c r="P298" s="2" t="s">
        <v>3283</v>
      </c>
      <c r="Q298" s="1">
        <v>-2.72</v>
      </c>
      <c r="R298" s="1">
        <v>0</v>
      </c>
      <c r="S298" s="1">
        <v>-2.72</v>
      </c>
      <c r="T298" s="1">
        <v>0</v>
      </c>
      <c r="U298" s="2" t="s">
        <v>0</v>
      </c>
      <c r="V298" s="1">
        <v>0</v>
      </c>
      <c r="W298" s="1">
        <v>0</v>
      </c>
      <c r="X298" s="2" t="s">
        <v>0</v>
      </c>
      <c r="Y298" s="1">
        <v>0</v>
      </c>
      <c r="Z298" s="1">
        <v>0</v>
      </c>
      <c r="AA298" s="2" t="s">
        <v>0</v>
      </c>
      <c r="AB298" s="1">
        <v>0</v>
      </c>
      <c r="AC298" s="1">
        <v>0</v>
      </c>
      <c r="AD298" s="2" t="s">
        <v>0</v>
      </c>
      <c r="AE298" s="1">
        <v>0</v>
      </c>
      <c r="AF298" s="2">
        <v>0</v>
      </c>
      <c r="AG298" s="2" t="s">
        <v>0</v>
      </c>
      <c r="AH298" s="1">
        <v>0</v>
      </c>
      <c r="AI298" s="1">
        <v>0</v>
      </c>
      <c r="AJ298" s="2" t="s">
        <v>0</v>
      </c>
      <c r="AK298" s="1">
        <v>0</v>
      </c>
      <c r="AL298" s="1">
        <v>0</v>
      </c>
      <c r="AM298" s="125" t="s">
        <v>1</v>
      </c>
      <c r="AN298" s="2" t="s">
        <v>1</v>
      </c>
      <c r="AO298" s="125" t="s">
        <v>1</v>
      </c>
      <c r="AP298" s="2" t="s">
        <v>1</v>
      </c>
      <c r="AQ298" s="5"/>
      <c r="AR298" s="5"/>
    </row>
    <row r="299" spans="1:44" x14ac:dyDescent="0.25">
      <c r="A299" s="2" t="s">
        <v>433</v>
      </c>
      <c r="B299" s="125">
        <v>44597</v>
      </c>
      <c r="C299" s="2" t="s">
        <v>26</v>
      </c>
      <c r="D299" s="2" t="s">
        <v>37</v>
      </c>
      <c r="E299" s="2" t="s">
        <v>4</v>
      </c>
      <c r="F299" s="2" t="s">
        <v>1320</v>
      </c>
      <c r="G299" s="2" t="s">
        <v>3</v>
      </c>
      <c r="H299" s="2" t="s">
        <v>3284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2</v>
      </c>
      <c r="P299" s="2" t="s">
        <v>1</v>
      </c>
      <c r="Q299" s="1">
        <v>5.5680000000000005</v>
      </c>
      <c r="R299" s="1">
        <v>0</v>
      </c>
      <c r="S299" s="1">
        <v>0</v>
      </c>
      <c r="T299" s="1">
        <v>0</v>
      </c>
      <c r="U299" s="2" t="s">
        <v>0</v>
      </c>
      <c r="V299" s="1">
        <v>0</v>
      </c>
      <c r="W299" s="1">
        <v>4.8</v>
      </c>
      <c r="X299" s="2" t="s">
        <v>8</v>
      </c>
      <c r="Y299" s="1">
        <v>0.76800000000000002</v>
      </c>
      <c r="Z299" s="1">
        <v>0</v>
      </c>
      <c r="AA299" s="2" t="s">
        <v>0</v>
      </c>
      <c r="AB299" s="1">
        <v>0</v>
      </c>
      <c r="AC299" s="1">
        <v>0</v>
      </c>
      <c r="AD299" s="2" t="s">
        <v>0</v>
      </c>
      <c r="AE299" s="1">
        <v>0</v>
      </c>
      <c r="AF299" s="2">
        <v>0</v>
      </c>
      <c r="AG299" s="2" t="s">
        <v>0</v>
      </c>
      <c r="AH299" s="1">
        <v>0</v>
      </c>
      <c r="AI299" s="1">
        <v>0</v>
      </c>
      <c r="AJ299" s="2" t="s">
        <v>0</v>
      </c>
      <c r="AK299" s="1">
        <v>0</v>
      </c>
      <c r="AL299" s="1">
        <v>0</v>
      </c>
      <c r="AM299" s="125" t="s">
        <v>1</v>
      </c>
      <c r="AN299" s="2" t="s">
        <v>1</v>
      </c>
      <c r="AO299" s="125" t="s">
        <v>1</v>
      </c>
      <c r="AP299" s="2" t="s">
        <v>1</v>
      </c>
      <c r="AQ299" s="5"/>
      <c r="AR299" s="5"/>
    </row>
    <row r="300" spans="1:44" x14ac:dyDescent="0.25">
      <c r="A300" s="2" t="s">
        <v>434</v>
      </c>
      <c r="B300" s="125">
        <v>44597</v>
      </c>
      <c r="C300" s="2" t="s">
        <v>26</v>
      </c>
      <c r="D300" s="2" t="s">
        <v>37</v>
      </c>
      <c r="E300" s="2" t="s">
        <v>4</v>
      </c>
      <c r="F300" s="2" t="s">
        <v>3285</v>
      </c>
      <c r="G300" s="2" t="s">
        <v>3</v>
      </c>
      <c r="H300" s="2" t="s">
        <v>3286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3287</v>
      </c>
      <c r="P300" s="2" t="s">
        <v>3288</v>
      </c>
      <c r="Q300" s="1">
        <v>248.01611600000001</v>
      </c>
      <c r="R300" s="1">
        <v>0</v>
      </c>
      <c r="S300" s="1">
        <v>167.80779999999999</v>
      </c>
      <c r="T300" s="1">
        <v>69.145099999999999</v>
      </c>
      <c r="U300" s="2" t="s">
        <v>8</v>
      </c>
      <c r="V300" s="1">
        <v>11.063216000000001</v>
      </c>
      <c r="W300" s="1">
        <v>0</v>
      </c>
      <c r="X300" s="2" t="s">
        <v>0</v>
      </c>
      <c r="Y300" s="1">
        <v>0</v>
      </c>
      <c r="Z300" s="1">
        <v>0</v>
      </c>
      <c r="AA300" s="2" t="s">
        <v>0</v>
      </c>
      <c r="AB300" s="1">
        <v>0</v>
      </c>
      <c r="AC300" s="1">
        <v>0</v>
      </c>
      <c r="AD300" s="2" t="s">
        <v>0</v>
      </c>
      <c r="AE300" s="1">
        <v>0</v>
      </c>
      <c r="AF300" s="2">
        <v>0</v>
      </c>
      <c r="AG300" s="2" t="s">
        <v>0</v>
      </c>
      <c r="AH300" s="1">
        <v>0</v>
      </c>
      <c r="AI300" s="1">
        <v>0</v>
      </c>
      <c r="AJ300" s="2" t="s">
        <v>0</v>
      </c>
      <c r="AK300" s="1">
        <v>0</v>
      </c>
      <c r="AL300" s="1">
        <v>0</v>
      </c>
      <c r="AM300" s="125" t="s">
        <v>1</v>
      </c>
      <c r="AN300" s="2" t="s">
        <v>1</v>
      </c>
      <c r="AO300" s="125" t="s">
        <v>1</v>
      </c>
      <c r="AP300" s="2" t="s">
        <v>1</v>
      </c>
      <c r="AQ300" s="5"/>
      <c r="AR300" s="5"/>
    </row>
    <row r="301" spans="1:44" x14ac:dyDescent="0.25">
      <c r="A301" s="2" t="s">
        <v>435</v>
      </c>
      <c r="B301" s="125">
        <v>44597</v>
      </c>
      <c r="C301" s="2" t="s">
        <v>26</v>
      </c>
      <c r="D301" s="2" t="s">
        <v>37</v>
      </c>
      <c r="E301" s="2" t="s">
        <v>4</v>
      </c>
      <c r="F301" s="2" t="s">
        <v>1320</v>
      </c>
      <c r="G301" s="2" t="s">
        <v>3</v>
      </c>
      <c r="H301" s="2" t="s">
        <v>3289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2</v>
      </c>
      <c r="P301" s="2" t="s">
        <v>1</v>
      </c>
      <c r="Q301" s="1">
        <v>4340.0133400000013</v>
      </c>
      <c r="R301" s="1">
        <v>0</v>
      </c>
      <c r="S301" s="1">
        <v>2910.5015500000009</v>
      </c>
      <c r="T301" s="1">
        <v>0</v>
      </c>
      <c r="U301" s="2" t="s">
        <v>0</v>
      </c>
      <c r="V301" s="1">
        <v>0</v>
      </c>
      <c r="W301" s="1">
        <v>1232.3377499999999</v>
      </c>
      <c r="X301" s="2" t="s">
        <v>8</v>
      </c>
      <c r="Y301" s="1">
        <v>197.17403999999999</v>
      </c>
      <c r="Z301" s="1">
        <v>0</v>
      </c>
      <c r="AA301" s="2" t="s">
        <v>0</v>
      </c>
      <c r="AB301" s="1">
        <v>0</v>
      </c>
      <c r="AC301" s="1">
        <v>0</v>
      </c>
      <c r="AD301" s="2" t="s">
        <v>0</v>
      </c>
      <c r="AE301" s="1">
        <v>0</v>
      </c>
      <c r="AF301" s="2">
        <v>0</v>
      </c>
      <c r="AG301" s="2" t="s">
        <v>0</v>
      </c>
      <c r="AH301" s="1">
        <v>0</v>
      </c>
      <c r="AI301" s="1">
        <v>0</v>
      </c>
      <c r="AJ301" s="2" t="s">
        <v>0</v>
      </c>
      <c r="AK301" s="1">
        <v>0</v>
      </c>
      <c r="AL301" s="1">
        <v>0</v>
      </c>
      <c r="AM301" s="125" t="s">
        <v>1</v>
      </c>
      <c r="AN301" s="2" t="s">
        <v>1</v>
      </c>
      <c r="AO301" s="125" t="s">
        <v>1</v>
      </c>
      <c r="AP301" s="2" t="s">
        <v>1</v>
      </c>
      <c r="AQ301" s="5"/>
      <c r="AR301" s="5"/>
    </row>
    <row r="302" spans="1:44" x14ac:dyDescent="0.25">
      <c r="A302" s="2" t="s">
        <v>436</v>
      </c>
      <c r="B302" s="125">
        <v>44597</v>
      </c>
      <c r="C302" s="2" t="s">
        <v>1081</v>
      </c>
      <c r="D302" s="2" t="s">
        <v>37</v>
      </c>
      <c r="E302" s="2" t="s">
        <v>1084</v>
      </c>
      <c r="F302" s="2" t="s">
        <v>3241</v>
      </c>
      <c r="G302" s="2" t="s">
        <v>3</v>
      </c>
      <c r="H302" s="2" t="s">
        <v>3290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3847.4283680000017</v>
      </c>
      <c r="R302" s="1">
        <v>0</v>
      </c>
      <c r="S302" s="1">
        <v>2903.8686500000017</v>
      </c>
      <c r="T302" s="1">
        <v>0</v>
      </c>
      <c r="U302" s="2" t="s">
        <v>0</v>
      </c>
      <c r="V302" s="1">
        <v>0</v>
      </c>
      <c r="W302" s="1">
        <v>813.41354999999976</v>
      </c>
      <c r="X302" s="2" t="s">
        <v>0</v>
      </c>
      <c r="Y302" s="1">
        <v>130.14616799999999</v>
      </c>
      <c r="Z302" s="1">
        <v>0</v>
      </c>
      <c r="AA302" s="2" t="s">
        <v>0</v>
      </c>
      <c r="AB302" s="1">
        <v>0</v>
      </c>
      <c r="AC302" s="1">
        <v>0</v>
      </c>
      <c r="AD302" s="2" t="s">
        <v>0</v>
      </c>
      <c r="AE302" s="1">
        <v>0</v>
      </c>
      <c r="AF302" s="2">
        <v>0</v>
      </c>
      <c r="AG302" s="2" t="s">
        <v>0</v>
      </c>
      <c r="AH302" s="1">
        <v>0</v>
      </c>
      <c r="AI302" s="1">
        <v>0</v>
      </c>
      <c r="AJ302" s="2" t="s">
        <v>0</v>
      </c>
      <c r="AK302" s="1">
        <v>0</v>
      </c>
      <c r="AL302" s="1">
        <v>0</v>
      </c>
      <c r="AM302" s="125" t="s">
        <v>1</v>
      </c>
      <c r="AN302" s="2" t="s">
        <v>1</v>
      </c>
      <c r="AO302" s="125" t="s">
        <v>1</v>
      </c>
      <c r="AP302" s="2" t="s">
        <v>1</v>
      </c>
      <c r="AQ302" s="5"/>
      <c r="AR302" s="5"/>
    </row>
    <row r="303" spans="1:44" x14ac:dyDescent="0.25">
      <c r="A303" s="2" t="s">
        <v>437</v>
      </c>
      <c r="B303" s="125">
        <v>44597</v>
      </c>
      <c r="C303" s="2" t="s">
        <v>6</v>
      </c>
      <c r="D303" s="2" t="s">
        <v>37</v>
      </c>
      <c r="E303" s="2" t="s">
        <v>208</v>
      </c>
      <c r="F303" s="2" t="s">
        <v>3123</v>
      </c>
      <c r="G303" s="2" t="s">
        <v>3</v>
      </c>
      <c r="H303" s="2" t="s">
        <v>3291</v>
      </c>
      <c r="I303" s="1" t="s">
        <v>1</v>
      </c>
      <c r="J303" s="1" t="s">
        <v>1</v>
      </c>
      <c r="K303" s="1" t="s">
        <v>1</v>
      </c>
      <c r="L303" s="1" t="s">
        <v>1</v>
      </c>
      <c r="M303" s="1">
        <v>0</v>
      </c>
      <c r="N303" s="2" t="s">
        <v>1</v>
      </c>
      <c r="O303" s="2" t="s">
        <v>2</v>
      </c>
      <c r="P303" s="2" t="s">
        <v>1</v>
      </c>
      <c r="Q303" s="1">
        <v>2917.0691440000001</v>
      </c>
      <c r="R303" s="1">
        <v>0</v>
      </c>
      <c r="S303" s="1">
        <v>2358.0299</v>
      </c>
      <c r="T303" s="1">
        <v>0</v>
      </c>
      <c r="U303" s="2" t="s">
        <v>0</v>
      </c>
      <c r="V303" s="1">
        <v>0</v>
      </c>
      <c r="W303" s="1">
        <v>481.93040000000002</v>
      </c>
      <c r="X303" s="2" t="s">
        <v>0</v>
      </c>
      <c r="Y303" s="1">
        <v>77.108843999999991</v>
      </c>
      <c r="Z303" s="1">
        <v>0</v>
      </c>
      <c r="AA303" s="2" t="s">
        <v>0</v>
      </c>
      <c r="AB303" s="1">
        <v>0</v>
      </c>
      <c r="AC303" s="1">
        <v>0</v>
      </c>
      <c r="AD303" s="2" t="s">
        <v>0</v>
      </c>
      <c r="AE303" s="1">
        <v>0</v>
      </c>
      <c r="AF303" s="2">
        <v>0</v>
      </c>
      <c r="AG303" s="2" t="s">
        <v>0</v>
      </c>
      <c r="AH303" s="1">
        <v>0</v>
      </c>
      <c r="AI303" s="1">
        <v>0</v>
      </c>
      <c r="AJ303" s="2" t="s">
        <v>0</v>
      </c>
      <c r="AK303" s="1">
        <v>0</v>
      </c>
      <c r="AL303" s="1">
        <v>0</v>
      </c>
      <c r="AM303" s="125" t="s">
        <v>1</v>
      </c>
      <c r="AN303" s="2" t="s">
        <v>1</v>
      </c>
      <c r="AO303" s="125" t="s">
        <v>1</v>
      </c>
      <c r="AP303" s="2" t="s">
        <v>1</v>
      </c>
      <c r="AQ303" s="5"/>
      <c r="AR303" s="5"/>
    </row>
    <row r="304" spans="1:44" x14ac:dyDescent="0.25">
      <c r="A304" s="2" t="s">
        <v>438</v>
      </c>
      <c r="B304" s="125">
        <v>44597</v>
      </c>
      <c r="C304" s="2" t="s">
        <v>6</v>
      </c>
      <c r="D304" s="2" t="s">
        <v>37</v>
      </c>
      <c r="E304" s="2" t="s">
        <v>208</v>
      </c>
      <c r="F304" s="2" t="s">
        <v>3123</v>
      </c>
      <c r="G304" s="2" t="s">
        <v>3</v>
      </c>
      <c r="H304" s="2" t="s">
        <v>3292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3293</v>
      </c>
      <c r="P304" s="2" t="s">
        <v>3294</v>
      </c>
      <c r="Q304" s="1">
        <v>40.270000000000003</v>
      </c>
      <c r="R304" s="1">
        <v>0</v>
      </c>
      <c r="S304" s="1">
        <v>40.270000000000003</v>
      </c>
      <c r="T304" s="1">
        <v>0</v>
      </c>
      <c r="U304" s="2" t="s">
        <v>0</v>
      </c>
      <c r="V304" s="1">
        <v>0</v>
      </c>
      <c r="W304" s="1">
        <v>0</v>
      </c>
      <c r="X304" s="2" t="s">
        <v>0</v>
      </c>
      <c r="Y304" s="1">
        <v>0</v>
      </c>
      <c r="Z304" s="1">
        <v>0</v>
      </c>
      <c r="AA304" s="2" t="s">
        <v>0</v>
      </c>
      <c r="AB304" s="1">
        <v>0</v>
      </c>
      <c r="AC304" s="1">
        <v>0</v>
      </c>
      <c r="AD304" s="2" t="s">
        <v>0</v>
      </c>
      <c r="AE304" s="1">
        <v>0</v>
      </c>
      <c r="AF304" s="2">
        <v>0</v>
      </c>
      <c r="AG304" s="2" t="s">
        <v>0</v>
      </c>
      <c r="AH304" s="1">
        <v>0</v>
      </c>
      <c r="AI304" s="1">
        <v>0</v>
      </c>
      <c r="AJ304" s="2" t="s">
        <v>0</v>
      </c>
      <c r="AK304" s="1">
        <v>0</v>
      </c>
      <c r="AL304" s="1">
        <v>0</v>
      </c>
      <c r="AM304" s="125" t="s">
        <v>1</v>
      </c>
      <c r="AN304" s="2" t="s">
        <v>1</v>
      </c>
      <c r="AO304" s="125" t="s">
        <v>1</v>
      </c>
      <c r="AP304" s="2" t="s">
        <v>1</v>
      </c>
      <c r="AQ304" s="5"/>
      <c r="AR304" s="5"/>
    </row>
    <row r="305" spans="1:44" x14ac:dyDescent="0.25">
      <c r="A305" s="2" t="s">
        <v>439</v>
      </c>
      <c r="B305" s="125">
        <v>44597</v>
      </c>
      <c r="C305" s="2" t="s">
        <v>6</v>
      </c>
      <c r="D305" s="2" t="s">
        <v>37</v>
      </c>
      <c r="E305" s="2" t="s">
        <v>208</v>
      </c>
      <c r="F305" s="2" t="s">
        <v>3123</v>
      </c>
      <c r="G305" s="2" t="s">
        <v>3</v>
      </c>
      <c r="H305" s="2" t="s">
        <v>3295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2</v>
      </c>
      <c r="P305" s="2" t="s">
        <v>1</v>
      </c>
      <c r="Q305" s="1">
        <v>5623.9925899999998</v>
      </c>
      <c r="R305" s="1">
        <v>0</v>
      </c>
      <c r="S305" s="1">
        <v>4386.5036499999987</v>
      </c>
      <c r="T305" s="1">
        <v>0</v>
      </c>
      <c r="U305" s="2" t="s">
        <v>0</v>
      </c>
      <c r="V305" s="1">
        <v>0</v>
      </c>
      <c r="W305" s="1">
        <v>1066.8008000000002</v>
      </c>
      <c r="X305" s="2" t="s">
        <v>8</v>
      </c>
      <c r="Y305" s="1">
        <v>170.68814000000003</v>
      </c>
      <c r="Z305" s="1">
        <v>0</v>
      </c>
      <c r="AA305" s="2" t="s">
        <v>0</v>
      </c>
      <c r="AB305" s="1">
        <v>0</v>
      </c>
      <c r="AC305" s="1">
        <v>0</v>
      </c>
      <c r="AD305" s="2" t="s">
        <v>0</v>
      </c>
      <c r="AE305" s="1">
        <v>0</v>
      </c>
      <c r="AF305" s="2">
        <v>0</v>
      </c>
      <c r="AG305" s="2" t="s">
        <v>0</v>
      </c>
      <c r="AH305" s="1">
        <v>0</v>
      </c>
      <c r="AI305" s="1">
        <v>0</v>
      </c>
      <c r="AJ305" s="2" t="s">
        <v>0</v>
      </c>
      <c r="AK305" s="1">
        <v>0</v>
      </c>
      <c r="AL305" s="1">
        <v>0</v>
      </c>
      <c r="AM305" s="125" t="s">
        <v>1</v>
      </c>
      <c r="AN305" s="2" t="s">
        <v>1</v>
      </c>
      <c r="AO305" s="125" t="s">
        <v>1</v>
      </c>
      <c r="AP305" s="2" t="s">
        <v>1</v>
      </c>
      <c r="AQ305" s="5"/>
      <c r="AR305" s="5"/>
    </row>
    <row r="306" spans="1:44" x14ac:dyDescent="0.25">
      <c r="A306" s="2" t="s">
        <v>440</v>
      </c>
      <c r="B306" s="125">
        <v>44597</v>
      </c>
      <c r="C306" s="2" t="s">
        <v>34</v>
      </c>
      <c r="D306" s="2" t="s">
        <v>37</v>
      </c>
      <c r="E306" s="2" t="s">
        <v>206</v>
      </c>
      <c r="F306" s="2" t="s">
        <v>1323</v>
      </c>
      <c r="G306" s="2" t="s">
        <v>3</v>
      </c>
      <c r="H306" s="2" t="s">
        <v>3296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2365.1854499999995</v>
      </c>
      <c r="R306" s="1">
        <v>0</v>
      </c>
      <c r="S306" s="1">
        <v>2199.1994500000005</v>
      </c>
      <c r="T306" s="1">
        <v>0</v>
      </c>
      <c r="U306" s="2" t="s">
        <v>0</v>
      </c>
      <c r="V306" s="1">
        <v>0</v>
      </c>
      <c r="W306" s="1">
        <v>143.09139999999999</v>
      </c>
      <c r="X306" s="2" t="s">
        <v>8</v>
      </c>
      <c r="Y306" s="1">
        <v>22.894600000000008</v>
      </c>
      <c r="Z306" s="1">
        <v>0</v>
      </c>
      <c r="AA306" s="2" t="s">
        <v>0</v>
      </c>
      <c r="AB306" s="1">
        <v>0</v>
      </c>
      <c r="AC306" s="1">
        <v>0</v>
      </c>
      <c r="AD306" s="2" t="s">
        <v>0</v>
      </c>
      <c r="AE306" s="1">
        <v>0</v>
      </c>
      <c r="AF306" s="2">
        <v>0</v>
      </c>
      <c r="AG306" s="2" t="s">
        <v>0</v>
      </c>
      <c r="AH306" s="1">
        <v>0</v>
      </c>
      <c r="AI306" s="1">
        <v>0</v>
      </c>
      <c r="AJ306" s="2" t="s">
        <v>0</v>
      </c>
      <c r="AK306" s="1">
        <v>0</v>
      </c>
      <c r="AL306" s="1">
        <v>0</v>
      </c>
      <c r="AM306" s="125" t="s">
        <v>1</v>
      </c>
      <c r="AN306" s="2" t="s">
        <v>1</v>
      </c>
      <c r="AO306" s="125" t="s">
        <v>1</v>
      </c>
      <c r="AP306" s="2" t="s">
        <v>1</v>
      </c>
      <c r="AQ306" s="5"/>
      <c r="AR306" s="5"/>
    </row>
    <row r="307" spans="1:44" x14ac:dyDescent="0.25">
      <c r="A307" s="2" t="s">
        <v>441</v>
      </c>
      <c r="B307" s="125">
        <v>44597</v>
      </c>
      <c r="C307" s="2" t="s">
        <v>34</v>
      </c>
      <c r="D307" s="2" t="s">
        <v>37</v>
      </c>
      <c r="E307" s="2" t="s">
        <v>206</v>
      </c>
      <c r="F307" s="2" t="s">
        <v>1322</v>
      </c>
      <c r="G307" s="2" t="s">
        <v>3</v>
      </c>
      <c r="H307" s="2" t="s">
        <v>3297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1093</v>
      </c>
      <c r="P307" s="2" t="s">
        <v>1246</v>
      </c>
      <c r="Q307" s="1">
        <v>42.4</v>
      </c>
      <c r="R307" s="1">
        <v>0</v>
      </c>
      <c r="S307" s="1">
        <v>42.4</v>
      </c>
      <c r="T307" s="1">
        <v>0</v>
      </c>
      <c r="U307" s="2" t="s">
        <v>0</v>
      </c>
      <c r="V307" s="1">
        <v>0</v>
      </c>
      <c r="W307" s="1">
        <v>0</v>
      </c>
      <c r="X307" s="2" t="s">
        <v>0</v>
      </c>
      <c r="Y307" s="1">
        <v>0</v>
      </c>
      <c r="Z307" s="1">
        <v>0</v>
      </c>
      <c r="AA307" s="2" t="s">
        <v>0</v>
      </c>
      <c r="AB307" s="1">
        <v>0</v>
      </c>
      <c r="AC307" s="1">
        <v>0</v>
      </c>
      <c r="AD307" s="2" t="s">
        <v>0</v>
      </c>
      <c r="AE307" s="1">
        <v>0</v>
      </c>
      <c r="AF307" s="2">
        <v>0</v>
      </c>
      <c r="AG307" s="2" t="s">
        <v>0</v>
      </c>
      <c r="AH307" s="1">
        <v>0</v>
      </c>
      <c r="AI307" s="1">
        <v>0</v>
      </c>
      <c r="AJ307" s="2" t="s">
        <v>0</v>
      </c>
      <c r="AK307" s="1">
        <v>0</v>
      </c>
      <c r="AL307" s="1">
        <v>0</v>
      </c>
      <c r="AM307" s="125" t="s">
        <v>1</v>
      </c>
      <c r="AN307" s="2" t="s">
        <v>1</v>
      </c>
      <c r="AO307" s="125" t="s">
        <v>1</v>
      </c>
      <c r="AP307" s="2" t="s">
        <v>1</v>
      </c>
      <c r="AQ307" s="5"/>
      <c r="AR307" s="5"/>
    </row>
    <row r="308" spans="1:44" x14ac:dyDescent="0.25">
      <c r="A308" s="2" t="s">
        <v>442</v>
      </c>
      <c r="B308" s="125">
        <v>44597</v>
      </c>
      <c r="C308" s="2" t="s">
        <v>34</v>
      </c>
      <c r="D308" s="2" t="s">
        <v>37</v>
      </c>
      <c r="E308" s="2" t="s">
        <v>206</v>
      </c>
      <c r="F308" s="2" t="s">
        <v>1323</v>
      </c>
      <c r="G308" s="2" t="s">
        <v>3</v>
      </c>
      <c r="H308" s="2" t="s">
        <v>3298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2</v>
      </c>
      <c r="P308" s="2" t="s">
        <v>1</v>
      </c>
      <c r="Q308" s="1">
        <v>446.72449999999998</v>
      </c>
      <c r="R308" s="1">
        <v>0</v>
      </c>
      <c r="S308" s="1">
        <v>328.63099999999997</v>
      </c>
      <c r="T308" s="1">
        <v>0</v>
      </c>
      <c r="U308" s="2" t="s">
        <v>0</v>
      </c>
      <c r="V308" s="1">
        <v>0</v>
      </c>
      <c r="W308" s="1">
        <v>101.80470000000001</v>
      </c>
      <c r="X308" s="2" t="s">
        <v>0</v>
      </c>
      <c r="Y308" s="1">
        <v>16.288800000000002</v>
      </c>
      <c r="Z308" s="1">
        <v>0</v>
      </c>
      <c r="AA308" s="2" t="s">
        <v>0</v>
      </c>
      <c r="AB308" s="1">
        <v>0</v>
      </c>
      <c r="AC308" s="1">
        <v>0</v>
      </c>
      <c r="AD308" s="2" t="s">
        <v>0</v>
      </c>
      <c r="AE308" s="1">
        <v>0</v>
      </c>
      <c r="AF308" s="2">
        <v>0</v>
      </c>
      <c r="AG308" s="2" t="s">
        <v>0</v>
      </c>
      <c r="AH308" s="1">
        <v>0</v>
      </c>
      <c r="AI308" s="1">
        <v>0</v>
      </c>
      <c r="AJ308" s="2" t="s">
        <v>0</v>
      </c>
      <c r="AK308" s="1">
        <v>0</v>
      </c>
      <c r="AL308" s="1">
        <v>0</v>
      </c>
      <c r="AM308" s="125" t="s">
        <v>1</v>
      </c>
      <c r="AN308" s="2" t="s">
        <v>1</v>
      </c>
      <c r="AO308" s="125" t="s">
        <v>1</v>
      </c>
      <c r="AP308" s="2" t="s">
        <v>1</v>
      </c>
      <c r="AQ308" s="5"/>
      <c r="AR308" s="5"/>
    </row>
    <row r="309" spans="1:44" x14ac:dyDescent="0.25">
      <c r="A309" s="2" t="s">
        <v>443</v>
      </c>
      <c r="B309" s="125">
        <v>44597</v>
      </c>
      <c r="C309" s="2" t="s">
        <v>26</v>
      </c>
      <c r="D309" s="2" t="s">
        <v>32</v>
      </c>
      <c r="E309" s="2" t="s">
        <v>31</v>
      </c>
      <c r="F309" s="2" t="s">
        <v>1392</v>
      </c>
      <c r="G309" s="2" t="s">
        <v>3</v>
      </c>
      <c r="H309" s="2" t="s">
        <v>3299</v>
      </c>
      <c r="I309" s="1" t="s">
        <v>1</v>
      </c>
      <c r="J309" s="1" t="s">
        <v>1</v>
      </c>
      <c r="K309" s="1" t="s">
        <v>1</v>
      </c>
      <c r="L309" s="1" t="s">
        <v>1</v>
      </c>
      <c r="M309" s="1">
        <v>0</v>
      </c>
      <c r="N309" s="2" t="s">
        <v>1</v>
      </c>
      <c r="O309" s="2" t="s">
        <v>2</v>
      </c>
      <c r="P309" s="2" t="s">
        <v>1</v>
      </c>
      <c r="Q309" s="1">
        <v>389.32103799999993</v>
      </c>
      <c r="R309" s="1">
        <v>0</v>
      </c>
      <c r="S309" s="1">
        <v>308.71634999999992</v>
      </c>
      <c r="T309" s="1">
        <v>0</v>
      </c>
      <c r="U309" s="2" t="s">
        <v>0</v>
      </c>
      <c r="V309" s="1">
        <v>0</v>
      </c>
      <c r="W309" s="1">
        <v>69.486800000000002</v>
      </c>
      <c r="X309" s="2" t="s">
        <v>0</v>
      </c>
      <c r="Y309" s="1">
        <v>11.117888000000001</v>
      </c>
      <c r="Z309" s="1">
        <v>0</v>
      </c>
      <c r="AA309" s="2" t="s">
        <v>0</v>
      </c>
      <c r="AB309" s="1">
        <v>0</v>
      </c>
      <c r="AC309" s="1">
        <v>0</v>
      </c>
      <c r="AD309" s="2" t="s">
        <v>0</v>
      </c>
      <c r="AE309" s="1">
        <v>0</v>
      </c>
      <c r="AF309" s="2">
        <v>0</v>
      </c>
      <c r="AG309" s="2" t="s">
        <v>0</v>
      </c>
      <c r="AH309" s="1">
        <v>0</v>
      </c>
      <c r="AI309" s="1">
        <v>0</v>
      </c>
      <c r="AJ309" s="2" t="s">
        <v>0</v>
      </c>
      <c r="AK309" s="1">
        <v>0</v>
      </c>
      <c r="AL309" s="1">
        <v>0</v>
      </c>
      <c r="AM309" s="125" t="s">
        <v>1</v>
      </c>
      <c r="AN309" s="2" t="s">
        <v>1</v>
      </c>
      <c r="AO309" s="125" t="s">
        <v>1</v>
      </c>
      <c r="AP309" s="2" t="s">
        <v>1</v>
      </c>
      <c r="AQ309" s="5"/>
      <c r="AR309" s="5"/>
    </row>
    <row r="310" spans="1:44" x14ac:dyDescent="0.25">
      <c r="A310" s="2" t="s">
        <v>444</v>
      </c>
      <c r="B310" s="125">
        <v>44597</v>
      </c>
      <c r="C310" s="2" t="s">
        <v>26</v>
      </c>
      <c r="D310" s="2" t="s">
        <v>32</v>
      </c>
      <c r="E310" s="2" t="s">
        <v>31</v>
      </c>
      <c r="F310" s="2" t="s">
        <v>1391</v>
      </c>
      <c r="G310" s="2" t="s">
        <v>3</v>
      </c>
      <c r="H310" s="2" t="s">
        <v>3300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891</v>
      </c>
      <c r="P310" s="2" t="s">
        <v>892</v>
      </c>
      <c r="Q310" s="1">
        <v>71.48</v>
      </c>
      <c r="R310" s="1">
        <v>0</v>
      </c>
      <c r="S310" s="1">
        <v>71.48</v>
      </c>
      <c r="T310" s="1">
        <v>0</v>
      </c>
      <c r="U310" s="2" t="s">
        <v>0</v>
      </c>
      <c r="V310" s="1">
        <v>0</v>
      </c>
      <c r="W310" s="1">
        <v>0</v>
      </c>
      <c r="X310" s="2" t="s">
        <v>0</v>
      </c>
      <c r="Y310" s="1">
        <v>0</v>
      </c>
      <c r="Z310" s="1">
        <v>0</v>
      </c>
      <c r="AA310" s="2" t="s">
        <v>0</v>
      </c>
      <c r="AB310" s="1">
        <v>0</v>
      </c>
      <c r="AC310" s="1">
        <v>0</v>
      </c>
      <c r="AD310" s="2" t="s">
        <v>0</v>
      </c>
      <c r="AE310" s="1">
        <v>0</v>
      </c>
      <c r="AF310" s="2">
        <v>0</v>
      </c>
      <c r="AG310" s="2" t="s">
        <v>0</v>
      </c>
      <c r="AH310" s="1">
        <v>0</v>
      </c>
      <c r="AI310" s="1">
        <v>0</v>
      </c>
      <c r="AJ310" s="2" t="s">
        <v>0</v>
      </c>
      <c r="AK310" s="1">
        <v>0</v>
      </c>
      <c r="AL310" s="1">
        <v>0</v>
      </c>
      <c r="AM310" s="125" t="s">
        <v>1</v>
      </c>
      <c r="AN310" s="2" t="s">
        <v>1</v>
      </c>
      <c r="AO310" s="125" t="s">
        <v>1</v>
      </c>
      <c r="AP310" s="2" t="s">
        <v>1</v>
      </c>
      <c r="AQ310" s="5"/>
      <c r="AR310" s="5"/>
    </row>
    <row r="311" spans="1:44" x14ac:dyDescent="0.25">
      <c r="A311" s="2" t="s">
        <v>445</v>
      </c>
      <c r="B311" s="125">
        <v>44597</v>
      </c>
      <c r="C311" s="2" t="s">
        <v>26</v>
      </c>
      <c r="D311" s="2" t="s">
        <v>32</v>
      </c>
      <c r="E311" s="2" t="s">
        <v>31</v>
      </c>
      <c r="F311" s="2" t="s">
        <v>1392</v>
      </c>
      <c r="G311" s="2" t="s">
        <v>3</v>
      </c>
      <c r="H311" s="2" t="s">
        <v>3301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1412.6071740000002</v>
      </c>
      <c r="R311" s="1">
        <v>0</v>
      </c>
      <c r="S311" s="1">
        <v>1180.6461500000003</v>
      </c>
      <c r="T311" s="1">
        <v>0</v>
      </c>
      <c r="U311" s="2" t="s">
        <v>0</v>
      </c>
      <c r="V311" s="1">
        <v>0</v>
      </c>
      <c r="W311" s="1">
        <v>199.96640000000002</v>
      </c>
      <c r="X311" s="2" t="s">
        <v>8</v>
      </c>
      <c r="Y311" s="1">
        <v>31.994623999999998</v>
      </c>
      <c r="Z311" s="1">
        <v>0</v>
      </c>
      <c r="AA311" s="2" t="s">
        <v>0</v>
      </c>
      <c r="AB311" s="1">
        <v>0</v>
      </c>
      <c r="AC311" s="1">
        <v>0</v>
      </c>
      <c r="AD311" s="2" t="s">
        <v>0</v>
      </c>
      <c r="AE311" s="1">
        <v>0</v>
      </c>
      <c r="AF311" s="2">
        <v>0</v>
      </c>
      <c r="AG311" s="2" t="s">
        <v>0</v>
      </c>
      <c r="AH311" s="1">
        <v>0</v>
      </c>
      <c r="AI311" s="1">
        <v>0</v>
      </c>
      <c r="AJ311" s="2" t="s">
        <v>0</v>
      </c>
      <c r="AK311" s="1">
        <v>0</v>
      </c>
      <c r="AL311" s="1">
        <v>0</v>
      </c>
      <c r="AM311" s="125" t="s">
        <v>1</v>
      </c>
      <c r="AN311" s="2" t="s">
        <v>1</v>
      </c>
      <c r="AO311" s="125" t="s">
        <v>1</v>
      </c>
      <c r="AP311" s="2" t="s">
        <v>1</v>
      </c>
      <c r="AQ311" s="5"/>
      <c r="AR311" s="5"/>
    </row>
    <row r="312" spans="1:44" x14ac:dyDescent="0.25">
      <c r="A312" s="2" t="s">
        <v>446</v>
      </c>
      <c r="B312" s="125">
        <v>44597</v>
      </c>
      <c r="C312" s="2" t="s">
        <v>26</v>
      </c>
      <c r="D312" s="2" t="s">
        <v>32</v>
      </c>
      <c r="E312" s="2" t="s">
        <v>31</v>
      </c>
      <c r="F312" s="2" t="s">
        <v>1391</v>
      </c>
      <c r="G312" s="2" t="s">
        <v>3</v>
      </c>
      <c r="H312" s="2" t="s">
        <v>3302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876</v>
      </c>
      <c r="P312" s="2" t="s">
        <v>877</v>
      </c>
      <c r="Q312" s="1">
        <v>20.9148</v>
      </c>
      <c r="R312" s="1">
        <v>0</v>
      </c>
      <c r="S312" s="1">
        <v>0</v>
      </c>
      <c r="T312" s="1">
        <v>18.03</v>
      </c>
      <c r="U312" s="2" t="s">
        <v>8</v>
      </c>
      <c r="V312" s="1">
        <v>2.8847999999999998</v>
      </c>
      <c r="W312" s="1">
        <v>0</v>
      </c>
      <c r="X312" s="2" t="s">
        <v>0</v>
      </c>
      <c r="Y312" s="1">
        <v>0</v>
      </c>
      <c r="Z312" s="1">
        <v>0</v>
      </c>
      <c r="AA312" s="2" t="s">
        <v>0</v>
      </c>
      <c r="AB312" s="1">
        <v>0</v>
      </c>
      <c r="AC312" s="1">
        <v>0</v>
      </c>
      <c r="AD312" s="2" t="s">
        <v>0</v>
      </c>
      <c r="AE312" s="1">
        <v>0</v>
      </c>
      <c r="AF312" s="2">
        <v>0</v>
      </c>
      <c r="AG312" s="2" t="s">
        <v>0</v>
      </c>
      <c r="AH312" s="1">
        <v>0</v>
      </c>
      <c r="AI312" s="1">
        <v>0</v>
      </c>
      <c r="AJ312" s="2" t="s">
        <v>0</v>
      </c>
      <c r="AK312" s="1">
        <v>0</v>
      </c>
      <c r="AL312" s="1">
        <v>0</v>
      </c>
      <c r="AM312" s="125" t="s">
        <v>1</v>
      </c>
      <c r="AN312" s="2" t="s">
        <v>1</v>
      </c>
      <c r="AO312" s="125" t="s">
        <v>1</v>
      </c>
      <c r="AP312" s="2" t="s">
        <v>1</v>
      </c>
      <c r="AQ312" s="5"/>
      <c r="AR312" s="5"/>
    </row>
    <row r="313" spans="1:44" x14ac:dyDescent="0.25">
      <c r="A313" s="2" t="s">
        <v>447</v>
      </c>
      <c r="B313" s="125">
        <v>44597</v>
      </c>
      <c r="C313" s="2" t="s">
        <v>26</v>
      </c>
      <c r="D313" s="2" t="s">
        <v>32</v>
      </c>
      <c r="E313" s="2" t="s">
        <v>31</v>
      </c>
      <c r="F313" s="2" t="s">
        <v>1392</v>
      </c>
      <c r="G313" s="2" t="s">
        <v>3</v>
      </c>
      <c r="H313" s="2" t="s">
        <v>3303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2</v>
      </c>
      <c r="P313" s="2" t="s">
        <v>1</v>
      </c>
      <c r="Q313" s="1">
        <v>582.28552599999989</v>
      </c>
      <c r="R313" s="1">
        <v>0</v>
      </c>
      <c r="S313" s="1">
        <v>433.18655000000001</v>
      </c>
      <c r="T313" s="1">
        <v>0</v>
      </c>
      <c r="U313" s="2" t="s">
        <v>0</v>
      </c>
      <c r="V313" s="1">
        <v>0</v>
      </c>
      <c r="W313" s="1">
        <v>128.53359999999998</v>
      </c>
      <c r="X313" s="2" t="s">
        <v>8</v>
      </c>
      <c r="Y313" s="1">
        <v>20.565376000000001</v>
      </c>
      <c r="Z313" s="1">
        <v>0</v>
      </c>
      <c r="AA313" s="2" t="s">
        <v>0</v>
      </c>
      <c r="AB313" s="1">
        <v>0</v>
      </c>
      <c r="AC313" s="1">
        <v>0</v>
      </c>
      <c r="AD313" s="2" t="s">
        <v>0</v>
      </c>
      <c r="AE313" s="1">
        <v>0</v>
      </c>
      <c r="AF313" s="2">
        <v>0</v>
      </c>
      <c r="AG313" s="2" t="s">
        <v>0</v>
      </c>
      <c r="AH313" s="1">
        <v>0</v>
      </c>
      <c r="AI313" s="1">
        <v>0</v>
      </c>
      <c r="AJ313" s="2" t="s">
        <v>0</v>
      </c>
      <c r="AK313" s="1">
        <v>0</v>
      </c>
      <c r="AL313" s="1">
        <v>0</v>
      </c>
      <c r="AM313" s="125" t="s">
        <v>1</v>
      </c>
      <c r="AN313" s="2" t="s">
        <v>1</v>
      </c>
      <c r="AO313" s="125" t="s">
        <v>1</v>
      </c>
      <c r="AP313" s="2" t="s">
        <v>1</v>
      </c>
      <c r="AQ313" s="5"/>
      <c r="AR313" s="5"/>
    </row>
    <row r="314" spans="1:44" x14ac:dyDescent="0.25">
      <c r="A314" s="2" t="s">
        <v>448</v>
      </c>
      <c r="B314" s="125">
        <v>44597</v>
      </c>
      <c r="C314" s="2" t="s">
        <v>6</v>
      </c>
      <c r="D314" s="2" t="s">
        <v>32</v>
      </c>
      <c r="E314" s="2" t="s">
        <v>202</v>
      </c>
      <c r="F314" s="2" t="s">
        <v>1153</v>
      </c>
      <c r="G314" s="2" t="s">
        <v>3</v>
      </c>
      <c r="H314" s="2" t="s">
        <v>3304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8822.1217480000014</v>
      </c>
      <c r="R314" s="1">
        <v>0</v>
      </c>
      <c r="S314" s="1">
        <v>6748.6352499999948</v>
      </c>
      <c r="T314" s="1">
        <v>0</v>
      </c>
      <c r="U314" s="2" t="s">
        <v>0</v>
      </c>
      <c r="V314" s="1">
        <v>0</v>
      </c>
      <c r="W314" s="1">
        <v>1787.4883500000003</v>
      </c>
      <c r="X314" s="2" t="s">
        <v>8</v>
      </c>
      <c r="Y314" s="1">
        <v>285.99814799999996</v>
      </c>
      <c r="Z314" s="1">
        <v>0</v>
      </c>
      <c r="AA314" s="2" t="s">
        <v>0</v>
      </c>
      <c r="AB314" s="1">
        <v>0</v>
      </c>
      <c r="AC314" s="1">
        <v>0</v>
      </c>
      <c r="AD314" s="2" t="s">
        <v>0</v>
      </c>
      <c r="AE314" s="1">
        <v>0</v>
      </c>
      <c r="AF314" s="2">
        <v>0</v>
      </c>
      <c r="AG314" s="2" t="s">
        <v>0</v>
      </c>
      <c r="AH314" s="1">
        <v>0</v>
      </c>
      <c r="AI314" s="1">
        <v>0</v>
      </c>
      <c r="AJ314" s="2" t="s">
        <v>0</v>
      </c>
      <c r="AK314" s="1">
        <v>0</v>
      </c>
      <c r="AL314" s="1">
        <v>0</v>
      </c>
      <c r="AM314" s="125" t="s">
        <v>1</v>
      </c>
      <c r="AN314" s="2" t="s">
        <v>1</v>
      </c>
      <c r="AO314" s="125" t="s">
        <v>1</v>
      </c>
      <c r="AP314" s="2" t="s">
        <v>1</v>
      </c>
      <c r="AQ314" s="5"/>
      <c r="AR314" s="5"/>
    </row>
    <row r="315" spans="1:44" x14ac:dyDescent="0.25">
      <c r="A315" s="2" t="s">
        <v>449</v>
      </c>
      <c r="B315" s="125">
        <v>44597</v>
      </c>
      <c r="C315" s="2" t="s">
        <v>34</v>
      </c>
      <c r="D315" s="2" t="s">
        <v>32</v>
      </c>
      <c r="E315" s="2" t="s">
        <v>200</v>
      </c>
      <c r="F315" s="2" t="s">
        <v>3305</v>
      </c>
      <c r="G315" s="2" t="s">
        <v>3</v>
      </c>
      <c r="H315" s="2" t="s">
        <v>3306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2233.2127</v>
      </c>
      <c r="R315" s="1">
        <v>0</v>
      </c>
      <c r="S315" s="1">
        <v>2106.2525499999992</v>
      </c>
      <c r="T315" s="1">
        <v>0</v>
      </c>
      <c r="U315" s="2" t="s">
        <v>0</v>
      </c>
      <c r="V315" s="1">
        <v>0</v>
      </c>
      <c r="W315" s="1">
        <v>109.44845000000002</v>
      </c>
      <c r="X315" s="2" t="s">
        <v>0</v>
      </c>
      <c r="Y315" s="1">
        <v>17.511700000000001</v>
      </c>
      <c r="Z315" s="1">
        <v>0</v>
      </c>
      <c r="AA315" s="2" t="s">
        <v>0</v>
      </c>
      <c r="AB315" s="1">
        <v>0</v>
      </c>
      <c r="AC315" s="1">
        <v>0</v>
      </c>
      <c r="AD315" s="2" t="s">
        <v>0</v>
      </c>
      <c r="AE315" s="1">
        <v>0</v>
      </c>
      <c r="AF315" s="2">
        <v>0</v>
      </c>
      <c r="AG315" s="2" t="s">
        <v>0</v>
      </c>
      <c r="AH315" s="1">
        <v>0</v>
      </c>
      <c r="AI315" s="1">
        <v>0</v>
      </c>
      <c r="AJ315" s="2" t="s">
        <v>0</v>
      </c>
      <c r="AK315" s="1">
        <v>0</v>
      </c>
      <c r="AL315" s="1">
        <v>0</v>
      </c>
      <c r="AM315" s="125" t="s">
        <v>1</v>
      </c>
      <c r="AN315" s="2" t="s">
        <v>1</v>
      </c>
      <c r="AO315" s="125" t="s">
        <v>1</v>
      </c>
      <c r="AP315" s="2" t="s">
        <v>1</v>
      </c>
      <c r="AQ315" s="5"/>
      <c r="AR315" s="5"/>
    </row>
    <row r="316" spans="1:44" x14ac:dyDescent="0.25">
      <c r="A316" s="2" t="s">
        <v>450</v>
      </c>
      <c r="B316" s="125">
        <v>44597</v>
      </c>
      <c r="C316" s="2" t="s">
        <v>26</v>
      </c>
      <c r="D316" s="2" t="s">
        <v>25</v>
      </c>
      <c r="E316" s="2" t="s">
        <v>249</v>
      </c>
      <c r="F316" s="2" t="s">
        <v>1328</v>
      </c>
      <c r="G316" s="2" t="s">
        <v>3</v>
      </c>
      <c r="H316" s="2" t="s">
        <v>3307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2</v>
      </c>
      <c r="P316" s="2" t="s">
        <v>1</v>
      </c>
      <c r="Q316" s="1">
        <v>4089.8073419999973</v>
      </c>
      <c r="R316" s="1">
        <v>0</v>
      </c>
      <c r="S316" s="1">
        <v>2896.4878499999991</v>
      </c>
      <c r="T316" s="1">
        <v>0</v>
      </c>
      <c r="U316" s="2" t="s">
        <v>0</v>
      </c>
      <c r="V316" s="1">
        <v>0</v>
      </c>
      <c r="W316" s="1">
        <v>1028.7237</v>
      </c>
      <c r="X316" s="2" t="s">
        <v>8</v>
      </c>
      <c r="Y316" s="1">
        <v>164.59579200000002</v>
      </c>
      <c r="Z316" s="1">
        <v>0</v>
      </c>
      <c r="AA316" s="2" t="s">
        <v>0</v>
      </c>
      <c r="AB316" s="1">
        <v>0</v>
      </c>
      <c r="AC316" s="1">
        <v>0</v>
      </c>
      <c r="AD316" s="2" t="s">
        <v>0</v>
      </c>
      <c r="AE316" s="1">
        <v>0</v>
      </c>
      <c r="AF316" s="2">
        <v>0</v>
      </c>
      <c r="AG316" s="2" t="s">
        <v>0</v>
      </c>
      <c r="AH316" s="1">
        <v>0</v>
      </c>
      <c r="AI316" s="1">
        <v>0</v>
      </c>
      <c r="AJ316" s="2" t="s">
        <v>0</v>
      </c>
      <c r="AK316" s="1">
        <v>0</v>
      </c>
      <c r="AL316" s="1">
        <v>0</v>
      </c>
      <c r="AM316" s="125" t="s">
        <v>1</v>
      </c>
      <c r="AN316" s="2" t="s">
        <v>1</v>
      </c>
      <c r="AO316" s="125" t="s">
        <v>1</v>
      </c>
      <c r="AP316" s="2" t="s">
        <v>1</v>
      </c>
      <c r="AQ316" s="5"/>
      <c r="AR316" s="5"/>
    </row>
    <row r="317" spans="1:44" x14ac:dyDescent="0.25">
      <c r="A317" s="2" t="s">
        <v>451</v>
      </c>
      <c r="B317" s="125">
        <v>44597</v>
      </c>
      <c r="C317" s="2" t="s">
        <v>26</v>
      </c>
      <c r="D317" s="2" t="s">
        <v>25</v>
      </c>
      <c r="E317" s="2" t="s">
        <v>249</v>
      </c>
      <c r="F317" s="2" t="s">
        <v>1363</v>
      </c>
      <c r="G317" s="2" t="s">
        <v>3</v>
      </c>
      <c r="H317" s="2" t="s">
        <v>3308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1078</v>
      </c>
      <c r="P317" s="2" t="s">
        <v>884</v>
      </c>
      <c r="Q317" s="1">
        <v>449.28</v>
      </c>
      <c r="R317" s="1">
        <v>0</v>
      </c>
      <c r="S317" s="1">
        <v>449.28</v>
      </c>
      <c r="T317" s="1">
        <v>0</v>
      </c>
      <c r="U317" s="2" t="s">
        <v>0</v>
      </c>
      <c r="V317" s="1">
        <v>0</v>
      </c>
      <c r="W317" s="1">
        <v>0</v>
      </c>
      <c r="X317" s="2" t="s">
        <v>0</v>
      </c>
      <c r="Y317" s="1">
        <v>0</v>
      </c>
      <c r="Z317" s="1">
        <v>0</v>
      </c>
      <c r="AA317" s="2" t="s">
        <v>0</v>
      </c>
      <c r="AB317" s="1">
        <v>0</v>
      </c>
      <c r="AC317" s="1">
        <v>0</v>
      </c>
      <c r="AD317" s="2" t="s">
        <v>0</v>
      </c>
      <c r="AE317" s="1">
        <v>0</v>
      </c>
      <c r="AF317" s="2">
        <v>0</v>
      </c>
      <c r="AG317" s="2" t="s">
        <v>0</v>
      </c>
      <c r="AH317" s="1">
        <v>0</v>
      </c>
      <c r="AI317" s="1">
        <v>0</v>
      </c>
      <c r="AJ317" s="2" t="s">
        <v>0</v>
      </c>
      <c r="AK317" s="1">
        <v>0</v>
      </c>
      <c r="AL317" s="1">
        <v>0</v>
      </c>
      <c r="AM317" s="125" t="s">
        <v>1</v>
      </c>
      <c r="AN317" s="2" t="s">
        <v>1</v>
      </c>
      <c r="AO317" s="125" t="s">
        <v>1</v>
      </c>
      <c r="AP317" s="2" t="s">
        <v>1</v>
      </c>
      <c r="AQ317" s="5"/>
      <c r="AR317" s="5"/>
    </row>
    <row r="318" spans="1:44" x14ac:dyDescent="0.25">
      <c r="A318" s="2" t="s">
        <v>452</v>
      </c>
      <c r="B318" s="125">
        <v>44597</v>
      </c>
      <c r="C318" s="2" t="s">
        <v>26</v>
      </c>
      <c r="D318" s="2" t="s">
        <v>25</v>
      </c>
      <c r="E318" s="2" t="s">
        <v>249</v>
      </c>
      <c r="F318" s="2" t="s">
        <v>1328</v>
      </c>
      <c r="G318" s="2" t="s">
        <v>3</v>
      </c>
      <c r="H318" s="2" t="s">
        <v>3309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434.76398</v>
      </c>
      <c r="R318" s="1">
        <v>0</v>
      </c>
      <c r="S318" s="1">
        <v>328.00279999999998</v>
      </c>
      <c r="T318" s="1">
        <v>0</v>
      </c>
      <c r="U318" s="2" t="s">
        <v>0</v>
      </c>
      <c r="V318" s="1">
        <v>0</v>
      </c>
      <c r="W318" s="1">
        <v>92.035499999999999</v>
      </c>
      <c r="X318" s="2" t="s">
        <v>8</v>
      </c>
      <c r="Y318" s="1">
        <v>14.725679999999999</v>
      </c>
      <c r="Z318" s="1">
        <v>0</v>
      </c>
      <c r="AA318" s="2" t="s">
        <v>0</v>
      </c>
      <c r="AB318" s="1">
        <v>0</v>
      </c>
      <c r="AC318" s="1">
        <v>0</v>
      </c>
      <c r="AD318" s="2" t="s">
        <v>0</v>
      </c>
      <c r="AE318" s="1">
        <v>0</v>
      </c>
      <c r="AF318" s="2">
        <v>0</v>
      </c>
      <c r="AG318" s="2" t="s">
        <v>0</v>
      </c>
      <c r="AH318" s="1">
        <v>0</v>
      </c>
      <c r="AI318" s="1">
        <v>0</v>
      </c>
      <c r="AJ318" s="2" t="s">
        <v>0</v>
      </c>
      <c r="AK318" s="1">
        <v>0</v>
      </c>
      <c r="AL318" s="1">
        <v>0</v>
      </c>
      <c r="AM318" s="125" t="s">
        <v>1</v>
      </c>
      <c r="AN318" s="2" t="s">
        <v>1</v>
      </c>
      <c r="AO318" s="125" t="s">
        <v>1</v>
      </c>
      <c r="AP318" s="2" t="s">
        <v>1</v>
      </c>
      <c r="AQ318" s="5"/>
      <c r="AR318" s="5"/>
    </row>
    <row r="319" spans="1:44" x14ac:dyDescent="0.25">
      <c r="A319" s="2" t="s">
        <v>453</v>
      </c>
      <c r="B319" s="125">
        <v>44597</v>
      </c>
      <c r="C319" s="2" t="s">
        <v>6</v>
      </c>
      <c r="D319" s="2" t="s">
        <v>25</v>
      </c>
      <c r="E319" s="2" t="s">
        <v>196</v>
      </c>
      <c r="F319" s="2" t="s">
        <v>3310</v>
      </c>
      <c r="G319" s="2" t="s">
        <v>3</v>
      </c>
      <c r="H319" s="2" t="s">
        <v>3311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2</v>
      </c>
      <c r="P319" s="2" t="s">
        <v>1</v>
      </c>
      <c r="Q319" s="1">
        <v>11884.165755999997</v>
      </c>
      <c r="R319" s="1">
        <v>0</v>
      </c>
      <c r="S319" s="1">
        <v>9238.2251999999935</v>
      </c>
      <c r="T319" s="1">
        <v>0</v>
      </c>
      <c r="U319" s="2" t="s">
        <v>0</v>
      </c>
      <c r="V319" s="1">
        <v>0</v>
      </c>
      <c r="W319" s="1">
        <v>2280.9832000000006</v>
      </c>
      <c r="X319" s="2" t="s">
        <v>0</v>
      </c>
      <c r="Y319" s="1">
        <v>364.957356</v>
      </c>
      <c r="Z319" s="1">
        <v>0</v>
      </c>
      <c r="AA319" s="2" t="s">
        <v>0</v>
      </c>
      <c r="AB319" s="1">
        <v>0</v>
      </c>
      <c r="AC319" s="1">
        <v>0</v>
      </c>
      <c r="AD319" s="2" t="s">
        <v>0</v>
      </c>
      <c r="AE319" s="1">
        <v>0</v>
      </c>
      <c r="AF319" s="2">
        <v>0</v>
      </c>
      <c r="AG319" s="2" t="s">
        <v>0</v>
      </c>
      <c r="AH319" s="1">
        <v>0</v>
      </c>
      <c r="AI319" s="1">
        <v>0</v>
      </c>
      <c r="AJ319" s="2" t="s">
        <v>0</v>
      </c>
      <c r="AK319" s="1">
        <v>0</v>
      </c>
      <c r="AL319" s="1">
        <v>0</v>
      </c>
      <c r="AM319" s="125" t="s">
        <v>1</v>
      </c>
      <c r="AN319" s="2" t="s">
        <v>1</v>
      </c>
      <c r="AO319" s="125" t="s">
        <v>1</v>
      </c>
      <c r="AP319" s="2" t="s">
        <v>1</v>
      </c>
      <c r="AQ319" s="5"/>
      <c r="AR319" s="5"/>
    </row>
    <row r="320" spans="1:44" x14ac:dyDescent="0.25">
      <c r="A320" s="2" t="s">
        <v>454</v>
      </c>
      <c r="B320" s="125">
        <v>44597</v>
      </c>
      <c r="C320" s="2" t="s">
        <v>6</v>
      </c>
      <c r="D320" s="2" t="s">
        <v>25</v>
      </c>
      <c r="E320" s="2" t="s">
        <v>196</v>
      </c>
      <c r="F320" s="2" t="s">
        <v>3310</v>
      </c>
      <c r="G320" s="2" t="s">
        <v>12</v>
      </c>
      <c r="H320" s="2" t="s">
        <v>1</v>
      </c>
      <c r="I320" s="1" t="s">
        <v>3312</v>
      </c>
      <c r="J320" s="1" t="s">
        <v>1</v>
      </c>
      <c r="K320" s="1" t="s">
        <v>3313</v>
      </c>
      <c r="L320" s="1" t="s">
        <v>3271</v>
      </c>
      <c r="M320" s="1">
        <v>54.85</v>
      </c>
      <c r="N320" s="2" t="s">
        <v>11</v>
      </c>
      <c r="O320" s="2" t="s">
        <v>3314</v>
      </c>
      <c r="P320" s="2" t="s">
        <v>3315</v>
      </c>
      <c r="Q320" s="1">
        <v>-1.3486499999999999</v>
      </c>
      <c r="R320" s="1">
        <v>0</v>
      </c>
      <c r="S320" s="1">
        <v>0</v>
      </c>
      <c r="T320" s="1">
        <v>0</v>
      </c>
      <c r="U320" s="2" t="s">
        <v>0</v>
      </c>
      <c r="V320" s="1">
        <v>0</v>
      </c>
      <c r="W320" s="1">
        <v>-1.16265</v>
      </c>
      <c r="X320" s="2" t="s">
        <v>8</v>
      </c>
      <c r="Y320" s="1">
        <v>-0.186</v>
      </c>
      <c r="Z320" s="1">
        <v>0</v>
      </c>
      <c r="AA320" s="2" t="s">
        <v>0</v>
      </c>
      <c r="AB320" s="1">
        <v>0</v>
      </c>
      <c r="AC320" s="1">
        <v>0</v>
      </c>
      <c r="AD320" s="2" t="s">
        <v>0</v>
      </c>
      <c r="AE320" s="1">
        <v>0</v>
      </c>
      <c r="AF320" s="2">
        <v>0</v>
      </c>
      <c r="AG320" s="2" t="s">
        <v>0</v>
      </c>
      <c r="AH320" s="1">
        <v>0</v>
      </c>
      <c r="AI320" s="1">
        <v>0</v>
      </c>
      <c r="AJ320" s="2" t="s">
        <v>0</v>
      </c>
      <c r="AK320" s="1">
        <v>0</v>
      </c>
      <c r="AL320" s="1">
        <v>0</v>
      </c>
      <c r="AM320" s="125" t="s">
        <v>1</v>
      </c>
      <c r="AN320" s="2" t="s">
        <v>1</v>
      </c>
      <c r="AO320" s="125" t="s">
        <v>1</v>
      </c>
      <c r="AP320" s="2" t="s">
        <v>1</v>
      </c>
      <c r="AQ320" s="5"/>
      <c r="AR320" s="5"/>
    </row>
    <row r="321" spans="1:44" x14ac:dyDescent="0.25">
      <c r="A321" s="2" t="s">
        <v>455</v>
      </c>
      <c r="B321" s="125">
        <v>44597</v>
      </c>
      <c r="C321" s="2" t="s">
        <v>26</v>
      </c>
      <c r="D321" s="2" t="s">
        <v>23</v>
      </c>
      <c r="E321" s="2" t="s">
        <v>354</v>
      </c>
      <c r="F321" s="2" t="s">
        <v>1229</v>
      </c>
      <c r="G321" s="2" t="s">
        <v>3</v>
      </c>
      <c r="H321" s="2" t="s">
        <v>3316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961.69906000000003</v>
      </c>
      <c r="R321" s="1">
        <v>0</v>
      </c>
      <c r="S321" s="1">
        <v>593.30220000000008</v>
      </c>
      <c r="T321" s="1">
        <v>0</v>
      </c>
      <c r="U321" s="2" t="s">
        <v>0</v>
      </c>
      <c r="V321" s="1">
        <v>0</v>
      </c>
      <c r="W321" s="1">
        <v>317.58350000000002</v>
      </c>
      <c r="X321" s="2" t="s">
        <v>0</v>
      </c>
      <c r="Y321" s="1">
        <v>50.813359999999996</v>
      </c>
      <c r="Z321" s="1">
        <v>0</v>
      </c>
      <c r="AA321" s="2" t="s">
        <v>0</v>
      </c>
      <c r="AB321" s="1">
        <v>0</v>
      </c>
      <c r="AC321" s="1">
        <v>0</v>
      </c>
      <c r="AD321" s="2" t="s">
        <v>0</v>
      </c>
      <c r="AE321" s="1">
        <v>0</v>
      </c>
      <c r="AF321" s="2">
        <v>0</v>
      </c>
      <c r="AG321" s="2" t="s">
        <v>0</v>
      </c>
      <c r="AH321" s="1">
        <v>0</v>
      </c>
      <c r="AI321" s="1">
        <v>0</v>
      </c>
      <c r="AJ321" s="2" t="s">
        <v>0</v>
      </c>
      <c r="AK321" s="1">
        <v>0</v>
      </c>
      <c r="AL321" s="1">
        <v>0</v>
      </c>
      <c r="AM321" s="125" t="s">
        <v>1</v>
      </c>
      <c r="AN321" s="2" t="s">
        <v>1</v>
      </c>
      <c r="AO321" s="125" t="s">
        <v>1</v>
      </c>
      <c r="AP321" s="2" t="s">
        <v>1</v>
      </c>
      <c r="AQ321" s="5"/>
      <c r="AR321" s="5"/>
    </row>
    <row r="322" spans="1:44" x14ac:dyDescent="0.25">
      <c r="A322" s="2" t="s">
        <v>456</v>
      </c>
      <c r="B322" s="125">
        <v>44597</v>
      </c>
      <c r="C322" s="2" t="s">
        <v>6</v>
      </c>
      <c r="D322" s="2" t="s">
        <v>23</v>
      </c>
      <c r="E322" s="2" t="s">
        <v>192</v>
      </c>
      <c r="F322" s="2" t="s">
        <v>1269</v>
      </c>
      <c r="G322" s="2" t="s">
        <v>3</v>
      </c>
      <c r="H322" s="2" t="s">
        <v>3317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108.5127</v>
      </c>
      <c r="R322" s="1">
        <v>0</v>
      </c>
      <c r="S322" s="1">
        <v>99.627099999999999</v>
      </c>
      <c r="T322" s="1">
        <v>0</v>
      </c>
      <c r="U322" s="2" t="s">
        <v>0</v>
      </c>
      <c r="V322" s="1">
        <v>0</v>
      </c>
      <c r="W322" s="1">
        <v>7.66</v>
      </c>
      <c r="X322" s="2" t="s">
        <v>0</v>
      </c>
      <c r="Y322" s="1">
        <v>1.2256</v>
      </c>
      <c r="Z322" s="1">
        <v>0</v>
      </c>
      <c r="AA322" s="2" t="s">
        <v>0</v>
      </c>
      <c r="AB322" s="1">
        <v>0</v>
      </c>
      <c r="AC322" s="1">
        <v>0</v>
      </c>
      <c r="AD322" s="2" t="s">
        <v>0</v>
      </c>
      <c r="AE322" s="1">
        <v>0</v>
      </c>
      <c r="AF322" s="2">
        <v>0</v>
      </c>
      <c r="AG322" s="2" t="s">
        <v>0</v>
      </c>
      <c r="AH322" s="1">
        <v>0</v>
      </c>
      <c r="AI322" s="1">
        <v>0</v>
      </c>
      <c r="AJ322" s="2" t="s">
        <v>0</v>
      </c>
      <c r="AK322" s="1">
        <v>0</v>
      </c>
      <c r="AL322" s="1">
        <v>0</v>
      </c>
      <c r="AM322" s="125" t="s">
        <v>1</v>
      </c>
      <c r="AN322" s="2" t="s">
        <v>1</v>
      </c>
      <c r="AO322" s="125" t="s">
        <v>1</v>
      </c>
      <c r="AP322" s="2" t="s">
        <v>1</v>
      </c>
      <c r="AQ322" s="5"/>
      <c r="AR322" s="5"/>
    </row>
    <row r="323" spans="1:44" x14ac:dyDescent="0.25">
      <c r="A323" s="2" t="s">
        <v>457</v>
      </c>
      <c r="B323" s="125">
        <v>44597</v>
      </c>
      <c r="C323" s="2" t="s">
        <v>6</v>
      </c>
      <c r="D323" s="2" t="s">
        <v>23</v>
      </c>
      <c r="E323" s="2" t="s">
        <v>192</v>
      </c>
      <c r="F323" s="2" t="s">
        <v>1269</v>
      </c>
      <c r="G323" s="2" t="s">
        <v>3</v>
      </c>
      <c r="H323" s="2" t="s">
        <v>3318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728</v>
      </c>
      <c r="P323" s="2" t="s">
        <v>883</v>
      </c>
      <c r="Q323" s="1">
        <v>42.146250000000002</v>
      </c>
      <c r="R323" s="1">
        <v>0</v>
      </c>
      <c r="S323" s="1">
        <v>13.4694</v>
      </c>
      <c r="T323" s="1">
        <v>24.721350000000001</v>
      </c>
      <c r="U323" s="2" t="s">
        <v>8</v>
      </c>
      <c r="V323" s="1">
        <v>3.9554999999999998</v>
      </c>
      <c r="W323" s="1">
        <v>0</v>
      </c>
      <c r="X323" s="2" t="s">
        <v>0</v>
      </c>
      <c r="Y323" s="1">
        <v>0</v>
      </c>
      <c r="Z323" s="1">
        <v>0</v>
      </c>
      <c r="AA323" s="2" t="s">
        <v>0</v>
      </c>
      <c r="AB323" s="1">
        <v>0</v>
      </c>
      <c r="AC323" s="1">
        <v>0</v>
      </c>
      <c r="AD323" s="2" t="s">
        <v>0</v>
      </c>
      <c r="AE323" s="1">
        <v>0</v>
      </c>
      <c r="AF323" s="2">
        <v>0</v>
      </c>
      <c r="AG323" s="2" t="s">
        <v>0</v>
      </c>
      <c r="AH323" s="1">
        <v>0</v>
      </c>
      <c r="AI323" s="1">
        <v>0</v>
      </c>
      <c r="AJ323" s="2" t="s">
        <v>0</v>
      </c>
      <c r="AK323" s="1">
        <v>0</v>
      </c>
      <c r="AL323" s="1">
        <v>0</v>
      </c>
      <c r="AM323" s="125" t="s">
        <v>1</v>
      </c>
      <c r="AN323" s="2" t="s">
        <v>1</v>
      </c>
      <c r="AO323" s="125" t="s">
        <v>1</v>
      </c>
      <c r="AP323" s="2" t="s">
        <v>1</v>
      </c>
      <c r="AQ323" s="5"/>
      <c r="AR323" s="5"/>
    </row>
    <row r="324" spans="1:44" x14ac:dyDescent="0.25">
      <c r="A324" s="2" t="s">
        <v>458</v>
      </c>
      <c r="B324" s="125">
        <v>44597</v>
      </c>
      <c r="C324" s="2" t="s">
        <v>6</v>
      </c>
      <c r="D324" s="2" t="s">
        <v>23</v>
      </c>
      <c r="E324" s="2" t="s">
        <v>192</v>
      </c>
      <c r="F324" s="2" t="s">
        <v>1269</v>
      </c>
      <c r="G324" s="2" t="s">
        <v>3</v>
      </c>
      <c r="H324" s="2" t="s">
        <v>3319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6911.6018000000022</v>
      </c>
      <c r="R324" s="1">
        <v>0</v>
      </c>
      <c r="S324" s="1">
        <v>5433.6851500000012</v>
      </c>
      <c r="T324" s="1">
        <v>0</v>
      </c>
      <c r="U324" s="2" t="s">
        <v>0</v>
      </c>
      <c r="V324" s="1">
        <v>0</v>
      </c>
      <c r="W324" s="1">
        <v>1274.0662499999994</v>
      </c>
      <c r="X324" s="2" t="s">
        <v>8</v>
      </c>
      <c r="Y324" s="1">
        <v>203.85039999999998</v>
      </c>
      <c r="Z324" s="1">
        <v>0</v>
      </c>
      <c r="AA324" s="2" t="s">
        <v>0</v>
      </c>
      <c r="AB324" s="1">
        <v>0</v>
      </c>
      <c r="AC324" s="1">
        <v>0</v>
      </c>
      <c r="AD324" s="2" t="s">
        <v>0</v>
      </c>
      <c r="AE324" s="1">
        <v>0</v>
      </c>
      <c r="AF324" s="2">
        <v>0</v>
      </c>
      <c r="AG324" s="2" t="s">
        <v>0</v>
      </c>
      <c r="AH324" s="1">
        <v>0</v>
      </c>
      <c r="AI324" s="1">
        <v>0</v>
      </c>
      <c r="AJ324" s="2" t="s">
        <v>0</v>
      </c>
      <c r="AK324" s="1">
        <v>0</v>
      </c>
      <c r="AL324" s="1">
        <v>0</v>
      </c>
      <c r="AM324" s="125" t="s">
        <v>1</v>
      </c>
      <c r="AN324" s="2" t="s">
        <v>1</v>
      </c>
      <c r="AO324" s="125" t="s">
        <v>1</v>
      </c>
      <c r="AP324" s="2" t="s">
        <v>1</v>
      </c>
      <c r="AQ324" s="5"/>
      <c r="AR324" s="5"/>
    </row>
    <row r="325" spans="1:44" x14ac:dyDescent="0.25">
      <c r="A325" s="2" t="s">
        <v>459</v>
      </c>
      <c r="B325" s="125">
        <v>44597</v>
      </c>
      <c r="C325" s="2" t="s">
        <v>6</v>
      </c>
      <c r="D325" s="2" t="s">
        <v>23</v>
      </c>
      <c r="E325" s="2" t="s">
        <v>192</v>
      </c>
      <c r="F325" s="2" t="s">
        <v>1269</v>
      </c>
      <c r="G325" s="2" t="s">
        <v>3</v>
      </c>
      <c r="H325" s="2" t="s">
        <v>3320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1262</v>
      </c>
      <c r="P325" s="2" t="s">
        <v>1263</v>
      </c>
      <c r="Q325" s="1">
        <v>368.0335</v>
      </c>
      <c r="R325" s="1">
        <v>0</v>
      </c>
      <c r="S325" s="1">
        <v>332.9203</v>
      </c>
      <c r="T325" s="1">
        <v>30.27</v>
      </c>
      <c r="U325" s="2" t="s">
        <v>8</v>
      </c>
      <c r="V325" s="1">
        <v>4.8432000000000004</v>
      </c>
      <c r="W325" s="1">
        <v>0</v>
      </c>
      <c r="X325" s="2" t="s">
        <v>0</v>
      </c>
      <c r="Y325" s="1">
        <v>0</v>
      </c>
      <c r="Z325" s="1">
        <v>0</v>
      </c>
      <c r="AA325" s="2" t="s">
        <v>0</v>
      </c>
      <c r="AB325" s="1">
        <v>0</v>
      </c>
      <c r="AC325" s="1">
        <v>0</v>
      </c>
      <c r="AD325" s="2" t="s">
        <v>0</v>
      </c>
      <c r="AE325" s="1">
        <v>0</v>
      </c>
      <c r="AF325" s="2">
        <v>0</v>
      </c>
      <c r="AG325" s="2" t="s">
        <v>0</v>
      </c>
      <c r="AH325" s="1">
        <v>0</v>
      </c>
      <c r="AI325" s="1">
        <v>0</v>
      </c>
      <c r="AJ325" s="2" t="s">
        <v>0</v>
      </c>
      <c r="AK325" s="1">
        <v>0</v>
      </c>
      <c r="AL325" s="1">
        <v>0</v>
      </c>
      <c r="AM325" s="125" t="s">
        <v>1</v>
      </c>
      <c r="AN325" s="2" t="s">
        <v>1</v>
      </c>
      <c r="AO325" s="125" t="s">
        <v>1</v>
      </c>
      <c r="AP325" s="2" t="s">
        <v>1</v>
      </c>
      <c r="AQ325" s="5"/>
      <c r="AR325" s="5"/>
    </row>
    <row r="326" spans="1:44" x14ac:dyDescent="0.25">
      <c r="A326" s="2" t="s">
        <v>460</v>
      </c>
      <c r="B326" s="125">
        <v>44597</v>
      </c>
      <c r="C326" s="2" t="s">
        <v>6</v>
      </c>
      <c r="D326" s="2" t="s">
        <v>23</v>
      </c>
      <c r="E326" s="2" t="s">
        <v>192</v>
      </c>
      <c r="F326" s="2" t="s">
        <v>1269</v>
      </c>
      <c r="G326" s="2" t="s">
        <v>3</v>
      </c>
      <c r="H326" s="2" t="s">
        <v>3321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904.37020000000007</v>
      </c>
      <c r="R326" s="1">
        <v>0</v>
      </c>
      <c r="S326" s="1">
        <v>693.40569999999991</v>
      </c>
      <c r="T326" s="1">
        <v>0</v>
      </c>
      <c r="U326" s="2" t="s">
        <v>0</v>
      </c>
      <c r="V326" s="1">
        <v>0</v>
      </c>
      <c r="W326" s="1">
        <v>181.86590000000001</v>
      </c>
      <c r="X326" s="2" t="s">
        <v>8</v>
      </c>
      <c r="Y326" s="1">
        <v>29.098600000000001</v>
      </c>
      <c r="Z326" s="1">
        <v>0</v>
      </c>
      <c r="AA326" s="2" t="s">
        <v>0</v>
      </c>
      <c r="AB326" s="1">
        <v>0</v>
      </c>
      <c r="AC326" s="1">
        <v>0</v>
      </c>
      <c r="AD326" s="2" t="s">
        <v>0</v>
      </c>
      <c r="AE326" s="1">
        <v>0</v>
      </c>
      <c r="AF326" s="2">
        <v>0</v>
      </c>
      <c r="AG326" s="2" t="s">
        <v>0</v>
      </c>
      <c r="AH326" s="1">
        <v>0</v>
      </c>
      <c r="AI326" s="1">
        <v>0</v>
      </c>
      <c r="AJ326" s="2" t="s">
        <v>0</v>
      </c>
      <c r="AK326" s="1">
        <v>0</v>
      </c>
      <c r="AL326" s="1">
        <v>0</v>
      </c>
      <c r="AM326" s="125" t="s">
        <v>1</v>
      </c>
      <c r="AN326" s="2" t="s">
        <v>1</v>
      </c>
      <c r="AO326" s="125" t="s">
        <v>1</v>
      </c>
      <c r="AP326" s="2" t="s">
        <v>1</v>
      </c>
      <c r="AQ326" s="5"/>
      <c r="AR326" s="5"/>
    </row>
    <row r="327" spans="1:44" x14ac:dyDescent="0.25">
      <c r="A327" s="2" t="s">
        <v>461</v>
      </c>
      <c r="B327" s="125">
        <v>44597</v>
      </c>
      <c r="C327" s="2" t="s">
        <v>6</v>
      </c>
      <c r="D327" s="2" t="s">
        <v>21</v>
      </c>
      <c r="E327" s="2" t="s">
        <v>190</v>
      </c>
      <c r="F327" s="2" t="s">
        <v>1451</v>
      </c>
      <c r="G327" s="2" t="s">
        <v>3</v>
      </c>
      <c r="H327" s="2" t="s">
        <v>3322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9068.6227360000066</v>
      </c>
      <c r="R327" s="1">
        <v>0</v>
      </c>
      <c r="S327" s="1">
        <v>6814.7129499999974</v>
      </c>
      <c r="T327" s="1">
        <v>0</v>
      </c>
      <c r="U327" s="2" t="s">
        <v>0</v>
      </c>
      <c r="V327" s="1">
        <v>0</v>
      </c>
      <c r="W327" s="1">
        <v>1943.0255500000007</v>
      </c>
      <c r="X327" s="2" t="s">
        <v>0</v>
      </c>
      <c r="Y327" s="1">
        <v>310.88423599999999</v>
      </c>
      <c r="Z327" s="1">
        <v>0</v>
      </c>
      <c r="AA327" s="2" t="s">
        <v>0</v>
      </c>
      <c r="AB327" s="1">
        <v>0</v>
      </c>
      <c r="AC327" s="1">
        <v>0</v>
      </c>
      <c r="AD327" s="2" t="s">
        <v>0</v>
      </c>
      <c r="AE327" s="1">
        <v>0</v>
      </c>
      <c r="AF327" s="2">
        <v>0</v>
      </c>
      <c r="AG327" s="2" t="s">
        <v>0</v>
      </c>
      <c r="AH327" s="1">
        <v>0</v>
      </c>
      <c r="AI327" s="1">
        <v>0</v>
      </c>
      <c r="AJ327" s="2" t="s">
        <v>0</v>
      </c>
      <c r="AK327" s="1">
        <v>0</v>
      </c>
      <c r="AL327" s="1">
        <v>0</v>
      </c>
      <c r="AM327" s="125" t="s">
        <v>1</v>
      </c>
      <c r="AN327" s="2" t="s">
        <v>1</v>
      </c>
      <c r="AO327" s="125" t="s">
        <v>1</v>
      </c>
      <c r="AP327" s="2" t="s">
        <v>1</v>
      </c>
      <c r="AQ327" s="5"/>
      <c r="AR327" s="5"/>
    </row>
    <row r="328" spans="1:44" x14ac:dyDescent="0.25">
      <c r="A328" s="2" t="s">
        <v>462</v>
      </c>
      <c r="B328" s="125">
        <v>44597</v>
      </c>
      <c r="C328" s="2" t="s">
        <v>26</v>
      </c>
      <c r="D328" s="2" t="s">
        <v>879</v>
      </c>
      <c r="E328" s="2" t="s">
        <v>881</v>
      </c>
      <c r="F328" s="2" t="s">
        <v>3323</v>
      </c>
      <c r="G328" s="2" t="s">
        <v>3</v>
      </c>
      <c r="H328" s="2" t="s">
        <v>3324</v>
      </c>
      <c r="I328" s="1" t="s">
        <v>1</v>
      </c>
      <c r="J328" s="1" t="s">
        <v>1</v>
      </c>
      <c r="K328" s="1" t="s">
        <v>1</v>
      </c>
      <c r="L328" s="1" t="s">
        <v>1</v>
      </c>
      <c r="M328" s="1">
        <v>0</v>
      </c>
      <c r="N328" s="2" t="s">
        <v>1</v>
      </c>
      <c r="O328" s="2" t="s">
        <v>2</v>
      </c>
      <c r="P328" s="2" t="s">
        <v>1</v>
      </c>
      <c r="Q328" s="1">
        <v>273.74560000000002</v>
      </c>
      <c r="R328" s="1">
        <v>0</v>
      </c>
      <c r="S328" s="1">
        <v>11.690000000000026</v>
      </c>
      <c r="T328" s="1">
        <v>0</v>
      </c>
      <c r="U328" s="2" t="s">
        <v>0</v>
      </c>
      <c r="V328" s="1">
        <v>0</v>
      </c>
      <c r="W328" s="1">
        <v>225.91</v>
      </c>
      <c r="X328" s="2" t="s">
        <v>8</v>
      </c>
      <c r="Y328" s="1">
        <v>36.145600000000002</v>
      </c>
      <c r="Z328" s="1">
        <v>0</v>
      </c>
      <c r="AA328" s="2" t="s">
        <v>0</v>
      </c>
      <c r="AB328" s="1">
        <v>0</v>
      </c>
      <c r="AC328" s="1">
        <v>0</v>
      </c>
      <c r="AD328" s="2" t="s">
        <v>0</v>
      </c>
      <c r="AE328" s="1">
        <v>0</v>
      </c>
      <c r="AF328" s="2">
        <v>0</v>
      </c>
      <c r="AG328" s="2" t="s">
        <v>0</v>
      </c>
      <c r="AH328" s="1">
        <v>0</v>
      </c>
      <c r="AI328" s="1">
        <v>0</v>
      </c>
      <c r="AJ328" s="2" t="s">
        <v>0</v>
      </c>
      <c r="AK328" s="1">
        <v>0</v>
      </c>
      <c r="AL328" s="1">
        <v>0</v>
      </c>
      <c r="AM328" s="125" t="s">
        <v>1</v>
      </c>
      <c r="AN328" s="2" t="s">
        <v>1</v>
      </c>
      <c r="AO328" s="125" t="s">
        <v>1</v>
      </c>
      <c r="AP328" s="2" t="s">
        <v>1</v>
      </c>
      <c r="AQ328" s="5"/>
      <c r="AR328" s="5"/>
    </row>
    <row r="329" spans="1:44" x14ac:dyDescent="0.25">
      <c r="A329" s="2" t="s">
        <v>463</v>
      </c>
      <c r="B329" s="125">
        <v>44597</v>
      </c>
      <c r="C329" s="2" t="s">
        <v>6</v>
      </c>
      <c r="D329" s="2" t="s">
        <v>879</v>
      </c>
      <c r="E329" s="2" t="s">
        <v>880</v>
      </c>
      <c r="F329" s="2" t="s">
        <v>1209</v>
      </c>
      <c r="G329" s="2" t="s">
        <v>3</v>
      </c>
      <c r="H329" s="2" t="s">
        <v>3325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4274.9762419999997</v>
      </c>
      <c r="R329" s="1">
        <v>0</v>
      </c>
      <c r="S329" s="1">
        <v>3278.4019999999991</v>
      </c>
      <c r="T329" s="1">
        <v>0</v>
      </c>
      <c r="U329" s="2" t="s">
        <v>0</v>
      </c>
      <c r="V329" s="1">
        <v>0</v>
      </c>
      <c r="W329" s="1">
        <v>859.11575000000005</v>
      </c>
      <c r="X329" s="2" t="s">
        <v>8</v>
      </c>
      <c r="Y329" s="1">
        <v>137.45849200000001</v>
      </c>
      <c r="Z329" s="1">
        <v>0</v>
      </c>
      <c r="AA329" s="2" t="s">
        <v>0</v>
      </c>
      <c r="AB329" s="1">
        <v>0</v>
      </c>
      <c r="AC329" s="1">
        <v>0</v>
      </c>
      <c r="AD329" s="2" t="s">
        <v>0</v>
      </c>
      <c r="AE329" s="1">
        <v>0</v>
      </c>
      <c r="AF329" s="2">
        <v>0</v>
      </c>
      <c r="AG329" s="2" t="s">
        <v>0</v>
      </c>
      <c r="AH329" s="1">
        <v>0</v>
      </c>
      <c r="AI329" s="1">
        <v>0</v>
      </c>
      <c r="AJ329" s="2" t="s">
        <v>0</v>
      </c>
      <c r="AK329" s="1">
        <v>0</v>
      </c>
      <c r="AL329" s="1">
        <v>0</v>
      </c>
      <c r="AM329" s="125" t="s">
        <v>1</v>
      </c>
      <c r="AN329" s="2" t="s">
        <v>1</v>
      </c>
      <c r="AO329" s="125" t="s">
        <v>1</v>
      </c>
      <c r="AP329" s="2" t="s">
        <v>1</v>
      </c>
      <c r="AQ329" s="5"/>
      <c r="AR329" s="5"/>
    </row>
    <row r="330" spans="1:44" x14ac:dyDescent="0.25">
      <c r="A330" s="2" t="s">
        <v>464</v>
      </c>
      <c r="B330" s="125">
        <v>44597</v>
      </c>
      <c r="C330" s="2" t="s">
        <v>6</v>
      </c>
      <c r="D330" s="2" t="s">
        <v>879</v>
      </c>
      <c r="E330" s="2" t="s">
        <v>880</v>
      </c>
      <c r="F330" s="2" t="s">
        <v>1209</v>
      </c>
      <c r="G330" s="2" t="s">
        <v>3</v>
      </c>
      <c r="H330" s="2" t="s">
        <v>3326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1097</v>
      </c>
      <c r="P330" s="2" t="s">
        <v>1098</v>
      </c>
      <c r="Q330" s="1">
        <v>231.3664</v>
      </c>
      <c r="R330" s="1">
        <v>0</v>
      </c>
      <c r="S330" s="1">
        <v>207.83</v>
      </c>
      <c r="T330" s="1">
        <v>20.29</v>
      </c>
      <c r="U330" s="2" t="s">
        <v>8</v>
      </c>
      <c r="V330" s="1">
        <v>3.2464</v>
      </c>
      <c r="W330" s="1">
        <v>0</v>
      </c>
      <c r="X330" s="2" t="s">
        <v>0</v>
      </c>
      <c r="Y330" s="1">
        <v>0</v>
      </c>
      <c r="Z330" s="1">
        <v>0</v>
      </c>
      <c r="AA330" s="2" t="s">
        <v>0</v>
      </c>
      <c r="AB330" s="1">
        <v>0</v>
      </c>
      <c r="AC330" s="1">
        <v>0</v>
      </c>
      <c r="AD330" s="2" t="s">
        <v>0</v>
      </c>
      <c r="AE330" s="1">
        <v>0</v>
      </c>
      <c r="AF330" s="2">
        <v>0</v>
      </c>
      <c r="AG330" s="2" t="s">
        <v>0</v>
      </c>
      <c r="AH330" s="1">
        <v>0</v>
      </c>
      <c r="AI330" s="1">
        <v>0</v>
      </c>
      <c r="AJ330" s="2" t="s">
        <v>0</v>
      </c>
      <c r="AK330" s="1">
        <v>0</v>
      </c>
      <c r="AL330" s="1">
        <v>0</v>
      </c>
      <c r="AM330" s="125" t="s">
        <v>1</v>
      </c>
      <c r="AN330" s="2" t="s">
        <v>1</v>
      </c>
      <c r="AO330" s="125" t="s">
        <v>1</v>
      </c>
      <c r="AP330" s="2" t="s">
        <v>1</v>
      </c>
      <c r="AQ330" s="5"/>
      <c r="AR330" s="5"/>
    </row>
    <row r="331" spans="1:44" x14ac:dyDescent="0.25">
      <c r="A331" s="2" t="s">
        <v>465</v>
      </c>
      <c r="B331" s="125">
        <v>44597</v>
      </c>
      <c r="C331" s="2" t="s">
        <v>6</v>
      </c>
      <c r="D331" s="2" t="s">
        <v>879</v>
      </c>
      <c r="E331" s="2" t="s">
        <v>880</v>
      </c>
      <c r="F331" s="2" t="s">
        <v>1209</v>
      </c>
      <c r="G331" s="2" t="s">
        <v>3</v>
      </c>
      <c r="H331" s="2" t="s">
        <v>3327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2782.907204000001</v>
      </c>
      <c r="R331" s="1">
        <v>0</v>
      </c>
      <c r="S331" s="1">
        <v>2082.1069500000012</v>
      </c>
      <c r="T331" s="1">
        <v>0</v>
      </c>
      <c r="U331" s="2" t="s">
        <v>0</v>
      </c>
      <c r="V331" s="1">
        <v>0</v>
      </c>
      <c r="W331" s="1">
        <v>604.13815</v>
      </c>
      <c r="X331" s="2" t="s">
        <v>0</v>
      </c>
      <c r="Y331" s="1">
        <v>96.662103999999999</v>
      </c>
      <c r="Z331" s="1">
        <v>0</v>
      </c>
      <c r="AA331" s="2" t="s">
        <v>0</v>
      </c>
      <c r="AB331" s="1">
        <v>0</v>
      </c>
      <c r="AC331" s="1">
        <v>0</v>
      </c>
      <c r="AD331" s="2" t="s">
        <v>0</v>
      </c>
      <c r="AE331" s="1">
        <v>0</v>
      </c>
      <c r="AF331" s="2">
        <v>0</v>
      </c>
      <c r="AG331" s="2" t="s">
        <v>0</v>
      </c>
      <c r="AH331" s="1">
        <v>0</v>
      </c>
      <c r="AI331" s="1">
        <v>0</v>
      </c>
      <c r="AJ331" s="2" t="s">
        <v>0</v>
      </c>
      <c r="AK331" s="1">
        <v>0</v>
      </c>
      <c r="AL331" s="1">
        <v>0</v>
      </c>
      <c r="AM331" s="125" t="s">
        <v>1</v>
      </c>
      <c r="AN331" s="2" t="s">
        <v>1</v>
      </c>
      <c r="AO331" s="125" t="s">
        <v>1</v>
      </c>
      <c r="AP331" s="2" t="s">
        <v>1</v>
      </c>
      <c r="AQ331" s="5"/>
      <c r="AR331" s="5"/>
    </row>
    <row r="332" spans="1:44" x14ac:dyDescent="0.25">
      <c r="A332" s="2" t="s">
        <v>466</v>
      </c>
      <c r="B332" s="125">
        <v>44597</v>
      </c>
      <c r="C332" s="2" t="s">
        <v>6</v>
      </c>
      <c r="D332" s="2" t="s">
        <v>18</v>
      </c>
      <c r="E332" s="2" t="s">
        <v>183</v>
      </c>
      <c r="F332" s="2" t="s">
        <v>1237</v>
      </c>
      <c r="G332" s="2" t="s">
        <v>3</v>
      </c>
      <c r="H332" s="2" t="s">
        <v>3328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2</v>
      </c>
      <c r="P332" s="2" t="s">
        <v>1</v>
      </c>
      <c r="Q332" s="1">
        <v>3904.4646220000009</v>
      </c>
      <c r="R332" s="1">
        <v>0</v>
      </c>
      <c r="S332" s="1">
        <v>3116.2267000000011</v>
      </c>
      <c r="T332" s="1">
        <v>0</v>
      </c>
      <c r="U332" s="2" t="s">
        <v>0</v>
      </c>
      <c r="V332" s="1">
        <v>0</v>
      </c>
      <c r="W332" s="1">
        <v>679.5154500000001</v>
      </c>
      <c r="X332" s="2" t="s">
        <v>8</v>
      </c>
      <c r="Y332" s="1">
        <v>108.72247200000001</v>
      </c>
      <c r="Z332" s="1">
        <v>0</v>
      </c>
      <c r="AA332" s="2" t="s">
        <v>0</v>
      </c>
      <c r="AB332" s="1">
        <v>0</v>
      </c>
      <c r="AC332" s="1">
        <v>0</v>
      </c>
      <c r="AD332" s="2" t="s">
        <v>0</v>
      </c>
      <c r="AE332" s="1">
        <v>0</v>
      </c>
      <c r="AF332" s="2">
        <v>0</v>
      </c>
      <c r="AG332" s="2" t="s">
        <v>0</v>
      </c>
      <c r="AH332" s="1">
        <v>0</v>
      </c>
      <c r="AI332" s="1">
        <v>0</v>
      </c>
      <c r="AJ332" s="2" t="s">
        <v>0</v>
      </c>
      <c r="AK332" s="1">
        <v>0</v>
      </c>
      <c r="AL332" s="1">
        <v>0</v>
      </c>
      <c r="AM332" s="125" t="s">
        <v>1</v>
      </c>
      <c r="AN332" s="2" t="s">
        <v>1</v>
      </c>
      <c r="AO332" s="125" t="s">
        <v>1</v>
      </c>
      <c r="AP332" s="2" t="s">
        <v>1</v>
      </c>
      <c r="AQ332" s="5"/>
      <c r="AR332" s="5"/>
    </row>
    <row r="333" spans="1:44" x14ac:dyDescent="0.25">
      <c r="A333" s="2" t="s">
        <v>467</v>
      </c>
      <c r="B333" s="125">
        <v>44597</v>
      </c>
      <c r="C333" s="2" t="s">
        <v>6</v>
      </c>
      <c r="D333" s="2" t="s">
        <v>16</v>
      </c>
      <c r="E333" s="2" t="s">
        <v>181</v>
      </c>
      <c r="F333" s="2" t="s">
        <v>3329</v>
      </c>
      <c r="G333" s="2" t="s">
        <v>3</v>
      </c>
      <c r="H333" s="2" t="s">
        <v>3330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6311.7184259999995</v>
      </c>
      <c r="R333" s="1">
        <v>0</v>
      </c>
      <c r="S333" s="1">
        <v>4986.5793499999991</v>
      </c>
      <c r="T333" s="1">
        <v>0</v>
      </c>
      <c r="U333" s="2" t="s">
        <v>0</v>
      </c>
      <c r="V333" s="1">
        <v>0</v>
      </c>
      <c r="W333" s="1">
        <v>1142.3613000000005</v>
      </c>
      <c r="X333" s="2" t="s">
        <v>0</v>
      </c>
      <c r="Y333" s="1">
        <v>182.77777599999996</v>
      </c>
      <c r="Z333" s="1">
        <v>0</v>
      </c>
      <c r="AA333" s="2" t="s">
        <v>0</v>
      </c>
      <c r="AB333" s="1">
        <v>0</v>
      </c>
      <c r="AC333" s="1">
        <v>0</v>
      </c>
      <c r="AD333" s="2" t="s">
        <v>0</v>
      </c>
      <c r="AE333" s="1">
        <v>0</v>
      </c>
      <c r="AF333" s="2">
        <v>0</v>
      </c>
      <c r="AG333" s="2" t="s">
        <v>0</v>
      </c>
      <c r="AH333" s="1">
        <v>0</v>
      </c>
      <c r="AI333" s="1">
        <v>0</v>
      </c>
      <c r="AJ333" s="2" t="s">
        <v>0</v>
      </c>
      <c r="AK333" s="1">
        <v>0</v>
      </c>
      <c r="AL333" s="1">
        <v>0</v>
      </c>
      <c r="AM333" s="125" t="s">
        <v>1</v>
      </c>
      <c r="AN333" s="2" t="s">
        <v>1</v>
      </c>
      <c r="AO333" s="125" t="s">
        <v>1</v>
      </c>
      <c r="AP333" s="2" t="s">
        <v>1</v>
      </c>
      <c r="AQ333" s="5"/>
      <c r="AR333" s="5"/>
    </row>
    <row r="334" spans="1:44" x14ac:dyDescent="0.25">
      <c r="A334" s="2" t="s">
        <v>468</v>
      </c>
      <c r="B334" s="125">
        <v>44597</v>
      </c>
      <c r="C334" s="2" t="s">
        <v>6</v>
      </c>
      <c r="D334" s="2" t="s">
        <v>13</v>
      </c>
      <c r="E334" s="2" t="s">
        <v>179</v>
      </c>
      <c r="F334" s="2" t="s">
        <v>3331</v>
      </c>
      <c r="G334" s="2" t="s">
        <v>3</v>
      </c>
      <c r="H334" s="2" t="s">
        <v>3332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272.5025</v>
      </c>
      <c r="R334" s="1">
        <v>0</v>
      </c>
      <c r="S334" s="1">
        <v>254.91689999999997</v>
      </c>
      <c r="T334" s="1">
        <v>0</v>
      </c>
      <c r="U334" s="2" t="s">
        <v>0</v>
      </c>
      <c r="V334" s="1">
        <v>0</v>
      </c>
      <c r="W334" s="1">
        <v>15.16</v>
      </c>
      <c r="X334" s="2" t="s">
        <v>8</v>
      </c>
      <c r="Y334" s="1">
        <v>2.4255999999999998</v>
      </c>
      <c r="Z334" s="1">
        <v>0</v>
      </c>
      <c r="AA334" s="2" t="s">
        <v>0</v>
      </c>
      <c r="AB334" s="1">
        <v>0</v>
      </c>
      <c r="AC334" s="1">
        <v>0</v>
      </c>
      <c r="AD334" s="2" t="s">
        <v>0</v>
      </c>
      <c r="AE334" s="1">
        <v>0</v>
      </c>
      <c r="AF334" s="2">
        <v>0</v>
      </c>
      <c r="AG334" s="2" t="s">
        <v>0</v>
      </c>
      <c r="AH334" s="1">
        <v>0</v>
      </c>
      <c r="AI334" s="1">
        <v>0</v>
      </c>
      <c r="AJ334" s="2" t="s">
        <v>0</v>
      </c>
      <c r="AK334" s="1">
        <v>0</v>
      </c>
      <c r="AL334" s="1">
        <v>0</v>
      </c>
      <c r="AM334" s="125" t="s">
        <v>1</v>
      </c>
      <c r="AN334" s="2" t="s">
        <v>1</v>
      </c>
      <c r="AO334" s="125" t="s">
        <v>1</v>
      </c>
      <c r="AP334" s="2" t="s">
        <v>1</v>
      </c>
      <c r="AQ334" s="5"/>
      <c r="AR334" s="5"/>
    </row>
    <row r="335" spans="1:44" x14ac:dyDescent="0.25">
      <c r="A335" s="2" t="s">
        <v>469</v>
      </c>
      <c r="B335" s="125">
        <v>44597</v>
      </c>
      <c r="C335" s="2" t="s">
        <v>6</v>
      </c>
      <c r="D335" s="2" t="s">
        <v>13</v>
      </c>
      <c r="E335" s="2" t="s">
        <v>179</v>
      </c>
      <c r="F335" s="2" t="s">
        <v>3333</v>
      </c>
      <c r="G335" s="2" t="s">
        <v>3</v>
      </c>
      <c r="H335" s="2" t="s">
        <v>3334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2291</v>
      </c>
      <c r="P335" s="2" t="s">
        <v>2292</v>
      </c>
      <c r="Q335" s="1">
        <v>21.2</v>
      </c>
      <c r="R335" s="1">
        <v>0</v>
      </c>
      <c r="S335" s="1">
        <v>21.2</v>
      </c>
      <c r="T335" s="1">
        <v>0</v>
      </c>
      <c r="U335" s="2" t="s">
        <v>0</v>
      </c>
      <c r="V335" s="1">
        <v>0</v>
      </c>
      <c r="W335" s="1">
        <v>0</v>
      </c>
      <c r="X335" s="2" t="s">
        <v>0</v>
      </c>
      <c r="Y335" s="1">
        <v>0</v>
      </c>
      <c r="Z335" s="1">
        <v>0</v>
      </c>
      <c r="AA335" s="2" t="s">
        <v>0</v>
      </c>
      <c r="AB335" s="1">
        <v>0</v>
      </c>
      <c r="AC335" s="1">
        <v>0</v>
      </c>
      <c r="AD335" s="2" t="s">
        <v>0</v>
      </c>
      <c r="AE335" s="1">
        <v>0</v>
      </c>
      <c r="AF335" s="2">
        <v>0</v>
      </c>
      <c r="AG335" s="2" t="s">
        <v>0</v>
      </c>
      <c r="AH335" s="1">
        <v>0</v>
      </c>
      <c r="AI335" s="1">
        <v>0</v>
      </c>
      <c r="AJ335" s="2" t="s">
        <v>0</v>
      </c>
      <c r="AK335" s="1">
        <v>0</v>
      </c>
      <c r="AL335" s="1">
        <v>0</v>
      </c>
      <c r="AM335" s="125" t="s">
        <v>1</v>
      </c>
      <c r="AN335" s="2" t="s">
        <v>1</v>
      </c>
      <c r="AO335" s="125" t="s">
        <v>1</v>
      </c>
      <c r="AP335" s="2" t="s">
        <v>1</v>
      </c>
      <c r="AQ335" s="5"/>
      <c r="AR335" s="5"/>
    </row>
    <row r="336" spans="1:44" x14ac:dyDescent="0.25">
      <c r="A336" s="2" t="s">
        <v>470</v>
      </c>
      <c r="B336" s="125">
        <v>44597</v>
      </c>
      <c r="C336" s="2" t="s">
        <v>6</v>
      </c>
      <c r="D336" s="2" t="s">
        <v>13</v>
      </c>
      <c r="E336" s="2" t="s">
        <v>179</v>
      </c>
      <c r="F336" s="2" t="s">
        <v>3331</v>
      </c>
      <c r="G336" s="2" t="s">
        <v>3</v>
      </c>
      <c r="H336" s="2" t="s">
        <v>3335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3075.5576000000024</v>
      </c>
      <c r="R336" s="1">
        <v>0</v>
      </c>
      <c r="S336" s="1">
        <v>2922.5229000000018</v>
      </c>
      <c r="T336" s="1">
        <v>0</v>
      </c>
      <c r="U336" s="2" t="s">
        <v>0</v>
      </c>
      <c r="V336" s="1">
        <v>0</v>
      </c>
      <c r="W336" s="1">
        <v>131.92650000000003</v>
      </c>
      <c r="X336" s="2" t="s">
        <v>8</v>
      </c>
      <c r="Y336" s="1">
        <v>21.1082</v>
      </c>
      <c r="Z336" s="1">
        <v>0</v>
      </c>
      <c r="AA336" s="2" t="s">
        <v>0</v>
      </c>
      <c r="AB336" s="1">
        <v>0</v>
      </c>
      <c r="AC336" s="1">
        <v>0</v>
      </c>
      <c r="AD336" s="2" t="s">
        <v>0</v>
      </c>
      <c r="AE336" s="1">
        <v>0</v>
      </c>
      <c r="AF336" s="2">
        <v>0</v>
      </c>
      <c r="AG336" s="2" t="s">
        <v>0</v>
      </c>
      <c r="AH336" s="1">
        <v>0</v>
      </c>
      <c r="AI336" s="1">
        <v>0</v>
      </c>
      <c r="AJ336" s="2" t="s">
        <v>0</v>
      </c>
      <c r="AK336" s="1">
        <v>0</v>
      </c>
      <c r="AL336" s="1">
        <v>0</v>
      </c>
      <c r="AM336" s="125" t="s">
        <v>1</v>
      </c>
      <c r="AN336" s="2" t="s">
        <v>1</v>
      </c>
      <c r="AO336" s="125" t="s">
        <v>1</v>
      </c>
      <c r="AP336" s="2" t="s">
        <v>1</v>
      </c>
      <c r="AQ336" s="5"/>
      <c r="AR336" s="5"/>
    </row>
    <row r="337" spans="1:44" x14ac:dyDescent="0.25">
      <c r="A337" s="2" t="s">
        <v>471</v>
      </c>
      <c r="B337" s="125">
        <v>44597</v>
      </c>
      <c r="C337" s="2" t="s">
        <v>6</v>
      </c>
      <c r="D337" s="2" t="s">
        <v>9</v>
      </c>
      <c r="E337" s="2" t="s">
        <v>3031</v>
      </c>
      <c r="F337" s="2" t="s">
        <v>3336</v>
      </c>
      <c r="G337" s="2" t="s">
        <v>3</v>
      </c>
      <c r="H337" s="2" t="s">
        <v>3337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343.62010999999995</v>
      </c>
      <c r="R337" s="1">
        <v>0</v>
      </c>
      <c r="S337" s="1">
        <v>153.06575000000007</v>
      </c>
      <c r="T337" s="1">
        <v>0</v>
      </c>
      <c r="U337" s="2" t="s">
        <v>0</v>
      </c>
      <c r="V337" s="1">
        <v>0</v>
      </c>
      <c r="W337" s="1">
        <v>164.27099999999999</v>
      </c>
      <c r="X337" s="2" t="s">
        <v>8</v>
      </c>
      <c r="Y337" s="1">
        <v>26.283360000000002</v>
      </c>
      <c r="Z337" s="1">
        <v>0</v>
      </c>
      <c r="AA337" s="2" t="s">
        <v>0</v>
      </c>
      <c r="AB337" s="1">
        <v>0</v>
      </c>
      <c r="AC337" s="1">
        <v>0</v>
      </c>
      <c r="AD337" s="2" t="s">
        <v>0</v>
      </c>
      <c r="AE337" s="1">
        <v>0</v>
      </c>
      <c r="AF337" s="2">
        <v>0</v>
      </c>
      <c r="AG337" s="2" t="s">
        <v>0</v>
      </c>
      <c r="AH337" s="1">
        <v>0</v>
      </c>
      <c r="AI337" s="1">
        <v>0</v>
      </c>
      <c r="AJ337" s="2" t="s">
        <v>0</v>
      </c>
      <c r="AK337" s="1">
        <v>0</v>
      </c>
      <c r="AL337" s="1">
        <v>0</v>
      </c>
      <c r="AM337" s="125" t="s">
        <v>1</v>
      </c>
      <c r="AN337" s="2" t="s">
        <v>1</v>
      </c>
      <c r="AO337" s="125" t="s">
        <v>1</v>
      </c>
      <c r="AP337" s="2" t="s">
        <v>1</v>
      </c>
      <c r="AQ337" s="5"/>
      <c r="AR337" s="5"/>
    </row>
    <row r="338" spans="1:44" x14ac:dyDescent="0.25">
      <c r="A338" s="2" t="s">
        <v>472</v>
      </c>
      <c r="B338" s="125">
        <v>44597</v>
      </c>
      <c r="C338" s="2" t="s">
        <v>6</v>
      </c>
      <c r="D338" s="2" t="s">
        <v>9</v>
      </c>
      <c r="E338" s="2" t="s">
        <v>3031</v>
      </c>
      <c r="F338" s="2" t="s">
        <v>3336</v>
      </c>
      <c r="G338" s="2" t="s">
        <v>3</v>
      </c>
      <c r="H338" s="2" t="s">
        <v>3338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2</v>
      </c>
      <c r="P338" s="2" t="s">
        <v>1</v>
      </c>
      <c r="Q338" s="1">
        <v>97.671999999999997</v>
      </c>
      <c r="R338" s="1">
        <v>0</v>
      </c>
      <c r="S338" s="1">
        <v>0</v>
      </c>
      <c r="T338" s="1">
        <v>0</v>
      </c>
      <c r="U338" s="2" t="s">
        <v>0</v>
      </c>
      <c r="V338" s="1">
        <v>0</v>
      </c>
      <c r="W338" s="1">
        <v>84.2</v>
      </c>
      <c r="X338" s="2" t="s">
        <v>8</v>
      </c>
      <c r="Y338" s="1">
        <v>13.472</v>
      </c>
      <c r="Z338" s="1">
        <v>0</v>
      </c>
      <c r="AA338" s="2" t="s">
        <v>0</v>
      </c>
      <c r="AB338" s="1">
        <v>0</v>
      </c>
      <c r="AC338" s="1">
        <v>0</v>
      </c>
      <c r="AD338" s="2" t="s">
        <v>0</v>
      </c>
      <c r="AE338" s="1">
        <v>0</v>
      </c>
      <c r="AF338" s="2">
        <v>0</v>
      </c>
      <c r="AG338" s="2" t="s">
        <v>0</v>
      </c>
      <c r="AH338" s="1">
        <v>0</v>
      </c>
      <c r="AI338" s="1">
        <v>0</v>
      </c>
      <c r="AJ338" s="2" t="s">
        <v>0</v>
      </c>
      <c r="AK338" s="1">
        <v>0</v>
      </c>
      <c r="AL338" s="1">
        <v>0</v>
      </c>
      <c r="AM338" s="125" t="s">
        <v>1</v>
      </c>
      <c r="AN338" s="2" t="s">
        <v>1</v>
      </c>
      <c r="AO338" s="125" t="s">
        <v>1</v>
      </c>
      <c r="AP338" s="2" t="s">
        <v>1</v>
      </c>
      <c r="AQ338" s="5"/>
      <c r="AR338" s="5"/>
    </row>
    <row r="339" spans="1:44" x14ac:dyDescent="0.25">
      <c r="A339" s="2" t="s">
        <v>473</v>
      </c>
      <c r="B339" s="125">
        <v>44597</v>
      </c>
      <c r="C339" s="2" t="s">
        <v>6</v>
      </c>
      <c r="D339" s="2" t="s">
        <v>9</v>
      </c>
      <c r="E339" s="2" t="s">
        <v>3031</v>
      </c>
      <c r="F339" s="2" t="s">
        <v>3336</v>
      </c>
      <c r="G339" s="2" t="s">
        <v>3</v>
      </c>
      <c r="H339" s="2" t="s">
        <v>3339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110.06712999999999</v>
      </c>
      <c r="R339" s="1">
        <v>0</v>
      </c>
      <c r="S339" s="1">
        <v>61.78445</v>
      </c>
      <c r="T339" s="1">
        <v>0</v>
      </c>
      <c r="U339" s="2" t="s">
        <v>0</v>
      </c>
      <c r="V339" s="1">
        <v>0</v>
      </c>
      <c r="W339" s="1">
        <v>41.622999999999998</v>
      </c>
      <c r="X339" s="2" t="s">
        <v>8</v>
      </c>
      <c r="Y339" s="1">
        <v>6.6596799999999998</v>
      </c>
      <c r="Z339" s="1">
        <v>0</v>
      </c>
      <c r="AA339" s="2" t="s">
        <v>0</v>
      </c>
      <c r="AB339" s="1">
        <v>0</v>
      </c>
      <c r="AC339" s="1">
        <v>0</v>
      </c>
      <c r="AD339" s="2" t="s">
        <v>0</v>
      </c>
      <c r="AE339" s="1">
        <v>0</v>
      </c>
      <c r="AF339" s="2">
        <v>0</v>
      </c>
      <c r="AG339" s="2" t="s">
        <v>0</v>
      </c>
      <c r="AH339" s="1">
        <v>0</v>
      </c>
      <c r="AI339" s="1">
        <v>0</v>
      </c>
      <c r="AJ339" s="2" t="s">
        <v>0</v>
      </c>
      <c r="AK339" s="1">
        <v>0</v>
      </c>
      <c r="AL339" s="1">
        <v>0</v>
      </c>
      <c r="AM339" s="125" t="s">
        <v>1</v>
      </c>
      <c r="AN339" s="2" t="s">
        <v>1</v>
      </c>
      <c r="AO339" s="125" t="s">
        <v>1</v>
      </c>
      <c r="AP339" s="2" t="s">
        <v>1</v>
      </c>
      <c r="AQ339" s="5"/>
      <c r="AR339" s="5"/>
    </row>
    <row r="340" spans="1:44" x14ac:dyDescent="0.25">
      <c r="A340" s="2" t="s">
        <v>474</v>
      </c>
      <c r="B340" s="125">
        <v>44597</v>
      </c>
      <c r="C340" s="2" t="s">
        <v>6</v>
      </c>
      <c r="D340" s="2" t="s">
        <v>9</v>
      </c>
      <c r="E340" s="2" t="s">
        <v>3031</v>
      </c>
      <c r="F340" s="2" t="s">
        <v>3336</v>
      </c>
      <c r="G340" s="2" t="s">
        <v>3</v>
      </c>
      <c r="H340" s="2" t="s">
        <v>3340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3341</v>
      </c>
      <c r="P340" s="2" t="s">
        <v>3342</v>
      </c>
      <c r="Q340" s="1">
        <v>2.3664000000000001</v>
      </c>
      <c r="R340" s="1">
        <v>0</v>
      </c>
      <c r="S340" s="1">
        <v>0</v>
      </c>
      <c r="T340" s="1">
        <v>0</v>
      </c>
      <c r="U340" s="2" t="s">
        <v>0</v>
      </c>
      <c r="V340" s="1">
        <v>0</v>
      </c>
      <c r="W340" s="1">
        <v>2.04</v>
      </c>
      <c r="X340" s="2" t="s">
        <v>8</v>
      </c>
      <c r="Y340" s="1">
        <v>0.32640000000000002</v>
      </c>
      <c r="Z340" s="1">
        <v>0</v>
      </c>
      <c r="AA340" s="2" t="s">
        <v>0</v>
      </c>
      <c r="AB340" s="1">
        <v>0</v>
      </c>
      <c r="AC340" s="1">
        <v>0</v>
      </c>
      <c r="AD340" s="2" t="s">
        <v>0</v>
      </c>
      <c r="AE340" s="1">
        <v>0</v>
      </c>
      <c r="AF340" s="2">
        <v>0</v>
      </c>
      <c r="AG340" s="2" t="s">
        <v>0</v>
      </c>
      <c r="AH340" s="1">
        <v>0</v>
      </c>
      <c r="AI340" s="1">
        <v>0</v>
      </c>
      <c r="AJ340" s="2" t="s">
        <v>0</v>
      </c>
      <c r="AK340" s="1">
        <v>0</v>
      </c>
      <c r="AL340" s="1">
        <v>0</v>
      </c>
      <c r="AM340" s="125" t="s">
        <v>1</v>
      </c>
      <c r="AN340" s="2" t="s">
        <v>1</v>
      </c>
      <c r="AO340" s="125" t="s">
        <v>1</v>
      </c>
      <c r="AP340" s="2" t="s">
        <v>1</v>
      </c>
      <c r="AQ340" s="5"/>
      <c r="AR340" s="5"/>
    </row>
    <row r="341" spans="1:44" x14ac:dyDescent="0.25">
      <c r="A341" s="2" t="s">
        <v>475</v>
      </c>
      <c r="B341" s="125">
        <v>44597</v>
      </c>
      <c r="C341" s="2" t="s">
        <v>6</v>
      </c>
      <c r="D341" s="2" t="s">
        <v>9</v>
      </c>
      <c r="E341" s="2" t="s">
        <v>3031</v>
      </c>
      <c r="F341" s="2" t="s">
        <v>3336</v>
      </c>
      <c r="G341" s="2" t="s">
        <v>3</v>
      </c>
      <c r="H341" s="2" t="s">
        <v>3343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2</v>
      </c>
      <c r="P341" s="2" t="s">
        <v>1</v>
      </c>
      <c r="Q341" s="1">
        <v>275.79000000000002</v>
      </c>
      <c r="R341" s="1">
        <v>0</v>
      </c>
      <c r="S341" s="1">
        <v>117.72839999999999</v>
      </c>
      <c r="T341" s="1">
        <v>0</v>
      </c>
      <c r="U341" s="2" t="s">
        <v>0</v>
      </c>
      <c r="V341" s="1">
        <v>0</v>
      </c>
      <c r="W341" s="1">
        <v>136.26</v>
      </c>
      <c r="X341" s="2" t="s">
        <v>8</v>
      </c>
      <c r="Y341" s="1">
        <v>21.801600000000001</v>
      </c>
      <c r="Z341" s="1">
        <v>0</v>
      </c>
      <c r="AA341" s="2" t="s">
        <v>0</v>
      </c>
      <c r="AB341" s="1">
        <v>0</v>
      </c>
      <c r="AC341" s="1">
        <v>0</v>
      </c>
      <c r="AD341" s="2" t="s">
        <v>0</v>
      </c>
      <c r="AE341" s="1">
        <v>0</v>
      </c>
      <c r="AF341" s="2">
        <v>0</v>
      </c>
      <c r="AG341" s="2" t="s">
        <v>0</v>
      </c>
      <c r="AH341" s="1">
        <v>0</v>
      </c>
      <c r="AI341" s="1">
        <v>0</v>
      </c>
      <c r="AJ341" s="2" t="s">
        <v>0</v>
      </c>
      <c r="AK341" s="1">
        <v>0</v>
      </c>
      <c r="AL341" s="1">
        <v>0</v>
      </c>
      <c r="AM341" s="125" t="s">
        <v>1</v>
      </c>
      <c r="AN341" s="2" t="s">
        <v>1</v>
      </c>
      <c r="AO341" s="125" t="s">
        <v>1</v>
      </c>
      <c r="AP341" s="2" t="s">
        <v>1</v>
      </c>
      <c r="AQ341" s="5"/>
      <c r="AR341" s="5"/>
    </row>
    <row r="342" spans="1:44" x14ac:dyDescent="0.25">
      <c r="A342" s="2" t="s">
        <v>476</v>
      </c>
      <c r="B342" s="125">
        <v>44597</v>
      </c>
      <c r="C342" s="2" t="s">
        <v>6</v>
      </c>
      <c r="D342" s="2" t="s">
        <v>9</v>
      </c>
      <c r="E342" s="2" t="s">
        <v>3031</v>
      </c>
      <c r="F342" s="2" t="s">
        <v>3336</v>
      </c>
      <c r="G342" s="2" t="s">
        <v>3</v>
      </c>
      <c r="H342" s="2" t="s">
        <v>3344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329.17549199999996</v>
      </c>
      <c r="R342" s="1">
        <v>0</v>
      </c>
      <c r="S342" s="1">
        <v>129.00159999999997</v>
      </c>
      <c r="T342" s="1">
        <v>0</v>
      </c>
      <c r="U342" s="2" t="s">
        <v>0</v>
      </c>
      <c r="V342" s="1">
        <v>0</v>
      </c>
      <c r="W342" s="1">
        <v>172.56370000000001</v>
      </c>
      <c r="X342" s="2" t="s">
        <v>8</v>
      </c>
      <c r="Y342" s="1">
        <v>27.610191999999998</v>
      </c>
      <c r="Z342" s="1">
        <v>0</v>
      </c>
      <c r="AA342" s="2" t="s">
        <v>0</v>
      </c>
      <c r="AB342" s="1">
        <v>0</v>
      </c>
      <c r="AC342" s="1">
        <v>0</v>
      </c>
      <c r="AD342" s="2" t="s">
        <v>0</v>
      </c>
      <c r="AE342" s="1">
        <v>0</v>
      </c>
      <c r="AF342" s="2">
        <v>0</v>
      </c>
      <c r="AG342" s="2" t="s">
        <v>0</v>
      </c>
      <c r="AH342" s="1">
        <v>0</v>
      </c>
      <c r="AI342" s="1">
        <v>0</v>
      </c>
      <c r="AJ342" s="2" t="s">
        <v>0</v>
      </c>
      <c r="AK342" s="1">
        <v>0</v>
      </c>
      <c r="AL342" s="1">
        <v>0</v>
      </c>
      <c r="AM342" s="125" t="s">
        <v>1</v>
      </c>
      <c r="AN342" s="2" t="s">
        <v>1</v>
      </c>
      <c r="AO342" s="125" t="s">
        <v>1</v>
      </c>
      <c r="AP342" s="2" t="s">
        <v>1</v>
      </c>
      <c r="AQ342" s="5"/>
      <c r="AR342" s="5"/>
    </row>
    <row r="343" spans="1:44" x14ac:dyDescent="0.25">
      <c r="A343" s="2" t="s">
        <v>477</v>
      </c>
      <c r="B343" s="125">
        <v>44597</v>
      </c>
      <c r="C343" s="2" t="s">
        <v>6</v>
      </c>
      <c r="D343" s="2" t="s">
        <v>9</v>
      </c>
      <c r="E343" s="2" t="s">
        <v>3031</v>
      </c>
      <c r="F343" s="2" t="s">
        <v>3336</v>
      </c>
      <c r="G343" s="2" t="s">
        <v>3</v>
      </c>
      <c r="H343" s="2" t="s">
        <v>3345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9.2187999999999999</v>
      </c>
      <c r="R343" s="1">
        <v>0</v>
      </c>
      <c r="S343" s="1">
        <v>1.1799999999999997</v>
      </c>
      <c r="T343" s="1">
        <v>0</v>
      </c>
      <c r="U343" s="2" t="s">
        <v>0</v>
      </c>
      <c r="V343" s="1">
        <v>0</v>
      </c>
      <c r="W343" s="1">
        <v>6.93</v>
      </c>
      <c r="X343" s="2" t="s">
        <v>8</v>
      </c>
      <c r="Y343" s="1">
        <v>1.1088</v>
      </c>
      <c r="Z343" s="1">
        <v>0</v>
      </c>
      <c r="AA343" s="2" t="s">
        <v>0</v>
      </c>
      <c r="AB343" s="1">
        <v>0</v>
      </c>
      <c r="AC343" s="1">
        <v>0</v>
      </c>
      <c r="AD343" s="2" t="s">
        <v>0</v>
      </c>
      <c r="AE343" s="1">
        <v>0</v>
      </c>
      <c r="AF343" s="2">
        <v>0</v>
      </c>
      <c r="AG343" s="2" t="s">
        <v>0</v>
      </c>
      <c r="AH343" s="1">
        <v>0</v>
      </c>
      <c r="AI343" s="1">
        <v>0</v>
      </c>
      <c r="AJ343" s="2" t="s">
        <v>0</v>
      </c>
      <c r="AK343" s="1">
        <v>0</v>
      </c>
      <c r="AL343" s="1">
        <v>0</v>
      </c>
      <c r="AM343" s="125" t="s">
        <v>1</v>
      </c>
      <c r="AN343" s="2" t="s">
        <v>1</v>
      </c>
      <c r="AO343" s="125" t="s">
        <v>1</v>
      </c>
      <c r="AP343" s="2" t="s">
        <v>1</v>
      </c>
      <c r="AQ343" s="5"/>
      <c r="AR343" s="5"/>
    </row>
    <row r="344" spans="1:44" x14ac:dyDescent="0.25">
      <c r="A344" s="2" t="s">
        <v>478</v>
      </c>
      <c r="B344" s="125">
        <v>44597</v>
      </c>
      <c r="C344" s="2" t="s">
        <v>6</v>
      </c>
      <c r="D344" s="2" t="s">
        <v>1092</v>
      </c>
      <c r="E344" s="2" t="s">
        <v>726</v>
      </c>
      <c r="F344" s="2" t="s">
        <v>3346</v>
      </c>
      <c r="G344" s="2" t="s">
        <v>3</v>
      </c>
      <c r="H344" s="2" t="s">
        <v>3347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572.09396400000003</v>
      </c>
      <c r="R344" s="1">
        <v>0</v>
      </c>
      <c r="S344" s="1">
        <v>439.74620000000004</v>
      </c>
      <c r="T344" s="1">
        <v>0</v>
      </c>
      <c r="U344" s="2" t="s">
        <v>0</v>
      </c>
      <c r="V344" s="1">
        <v>0</v>
      </c>
      <c r="W344" s="1">
        <v>114.0929</v>
      </c>
      <c r="X344" s="2" t="s">
        <v>8</v>
      </c>
      <c r="Y344" s="1">
        <v>18.254864000000005</v>
      </c>
      <c r="Z344" s="1">
        <v>0</v>
      </c>
      <c r="AA344" s="2" t="s">
        <v>0</v>
      </c>
      <c r="AB344" s="1">
        <v>0</v>
      </c>
      <c r="AC344" s="1">
        <v>0</v>
      </c>
      <c r="AD344" s="2" t="s">
        <v>0</v>
      </c>
      <c r="AE344" s="1">
        <v>0</v>
      </c>
      <c r="AF344" s="2">
        <v>0</v>
      </c>
      <c r="AG344" s="2" t="s">
        <v>0</v>
      </c>
      <c r="AH344" s="1">
        <v>0</v>
      </c>
      <c r="AI344" s="1">
        <v>0</v>
      </c>
      <c r="AJ344" s="2" t="s">
        <v>0</v>
      </c>
      <c r="AK344" s="1">
        <v>0</v>
      </c>
      <c r="AL344" s="1">
        <v>0</v>
      </c>
      <c r="AM344" s="125" t="s">
        <v>1</v>
      </c>
      <c r="AN344" s="2" t="s">
        <v>1</v>
      </c>
      <c r="AO344" s="125" t="s">
        <v>1</v>
      </c>
      <c r="AP344" s="2" t="s">
        <v>1</v>
      </c>
      <c r="AQ344" s="5"/>
      <c r="AR344" s="5"/>
    </row>
    <row r="345" spans="1:44" x14ac:dyDescent="0.25">
      <c r="A345" s="2" t="s">
        <v>479</v>
      </c>
      <c r="B345" s="125">
        <v>44597</v>
      </c>
      <c r="C345" s="2" t="s">
        <v>6</v>
      </c>
      <c r="D345" s="2" t="s">
        <v>1092</v>
      </c>
      <c r="E345" s="2" t="s">
        <v>726</v>
      </c>
      <c r="F345" s="2" t="s">
        <v>1371</v>
      </c>
      <c r="G345" s="2" t="s">
        <v>3</v>
      </c>
      <c r="H345" s="2" t="s">
        <v>3348</v>
      </c>
      <c r="I345" s="1" t="s">
        <v>1</v>
      </c>
      <c r="J345" s="1" t="s">
        <v>1</v>
      </c>
      <c r="K345" s="1" t="s">
        <v>1</v>
      </c>
      <c r="L345" s="1" t="s">
        <v>1</v>
      </c>
      <c r="M345" s="1">
        <v>0</v>
      </c>
      <c r="N345" s="2" t="s">
        <v>1</v>
      </c>
      <c r="O345" s="2" t="s">
        <v>3349</v>
      </c>
      <c r="P345" s="2" t="s">
        <v>3350</v>
      </c>
      <c r="Q345" s="1">
        <v>70.885949999999994</v>
      </c>
      <c r="R345" s="1">
        <v>0</v>
      </c>
      <c r="S345" s="1">
        <v>61.420349999999999</v>
      </c>
      <c r="T345" s="1">
        <v>8.16</v>
      </c>
      <c r="U345" s="2" t="s">
        <v>8</v>
      </c>
      <c r="V345" s="1">
        <v>1.3056000000000001</v>
      </c>
      <c r="W345" s="1">
        <v>0</v>
      </c>
      <c r="X345" s="2" t="s">
        <v>0</v>
      </c>
      <c r="Y345" s="1">
        <v>0</v>
      </c>
      <c r="Z345" s="1">
        <v>0</v>
      </c>
      <c r="AA345" s="2" t="s">
        <v>0</v>
      </c>
      <c r="AB345" s="1">
        <v>0</v>
      </c>
      <c r="AC345" s="1">
        <v>0</v>
      </c>
      <c r="AD345" s="2" t="s">
        <v>0</v>
      </c>
      <c r="AE345" s="1">
        <v>0</v>
      </c>
      <c r="AF345" s="2">
        <v>0</v>
      </c>
      <c r="AG345" s="2" t="s">
        <v>0</v>
      </c>
      <c r="AH345" s="1">
        <v>0</v>
      </c>
      <c r="AI345" s="1">
        <v>0</v>
      </c>
      <c r="AJ345" s="2" t="s">
        <v>0</v>
      </c>
      <c r="AK345" s="1">
        <v>0</v>
      </c>
      <c r="AL345" s="1">
        <v>0</v>
      </c>
      <c r="AM345" s="125" t="s">
        <v>1</v>
      </c>
      <c r="AN345" s="2" t="s">
        <v>1</v>
      </c>
      <c r="AO345" s="125" t="s">
        <v>1</v>
      </c>
      <c r="AP345" s="2" t="s">
        <v>1</v>
      </c>
      <c r="AQ345" s="5"/>
      <c r="AR345" s="5"/>
    </row>
    <row r="346" spans="1:44" x14ac:dyDescent="0.25">
      <c r="A346" s="2" t="s">
        <v>480</v>
      </c>
      <c r="B346" s="125">
        <v>44597</v>
      </c>
      <c r="C346" s="2" t="s">
        <v>6</v>
      </c>
      <c r="D346" s="2" t="s">
        <v>1092</v>
      </c>
      <c r="E346" s="2" t="s">
        <v>726</v>
      </c>
      <c r="F346" s="2" t="s">
        <v>3346</v>
      </c>
      <c r="G346" s="2" t="s">
        <v>3</v>
      </c>
      <c r="H346" s="2" t="s">
        <v>3351</v>
      </c>
      <c r="I346" s="1" t="s">
        <v>1</v>
      </c>
      <c r="J346" s="1" t="s">
        <v>1</v>
      </c>
      <c r="K346" s="1" t="s">
        <v>1</v>
      </c>
      <c r="L346" s="1" t="s">
        <v>1</v>
      </c>
      <c r="M346" s="1">
        <v>0</v>
      </c>
      <c r="N346" s="2" t="s">
        <v>1</v>
      </c>
      <c r="O346" s="2" t="s">
        <v>2</v>
      </c>
      <c r="P346" s="2" t="s">
        <v>1</v>
      </c>
      <c r="Q346" s="1">
        <v>836.64756000000011</v>
      </c>
      <c r="R346" s="1">
        <v>0</v>
      </c>
      <c r="S346" s="1">
        <v>675.14905000000022</v>
      </c>
      <c r="T346" s="1">
        <v>0</v>
      </c>
      <c r="U346" s="2" t="s">
        <v>0</v>
      </c>
      <c r="V346" s="1">
        <v>0</v>
      </c>
      <c r="W346" s="1">
        <v>139.22284999999999</v>
      </c>
      <c r="X346" s="2" t="s">
        <v>0</v>
      </c>
      <c r="Y346" s="1">
        <v>22.275659999999998</v>
      </c>
      <c r="Z346" s="1">
        <v>0</v>
      </c>
      <c r="AA346" s="2" t="s">
        <v>0</v>
      </c>
      <c r="AB346" s="1">
        <v>0</v>
      </c>
      <c r="AC346" s="1">
        <v>0</v>
      </c>
      <c r="AD346" s="2" t="s">
        <v>0</v>
      </c>
      <c r="AE346" s="1">
        <v>0</v>
      </c>
      <c r="AF346" s="2">
        <v>0</v>
      </c>
      <c r="AG346" s="2" t="s">
        <v>0</v>
      </c>
      <c r="AH346" s="1">
        <v>0</v>
      </c>
      <c r="AI346" s="1">
        <v>0</v>
      </c>
      <c r="AJ346" s="2" t="s">
        <v>0</v>
      </c>
      <c r="AK346" s="1">
        <v>0</v>
      </c>
      <c r="AL346" s="1">
        <v>0</v>
      </c>
      <c r="AM346" s="125" t="s">
        <v>1</v>
      </c>
      <c r="AN346" s="2" t="s">
        <v>1</v>
      </c>
      <c r="AO346" s="125" t="s">
        <v>1</v>
      </c>
      <c r="AP346" s="2" t="s">
        <v>1</v>
      </c>
      <c r="AQ346" s="5"/>
      <c r="AR346" s="5"/>
    </row>
    <row r="347" spans="1:44" x14ac:dyDescent="0.25">
      <c r="A347" s="2" t="s">
        <v>481</v>
      </c>
      <c r="B347" s="125">
        <v>44597</v>
      </c>
      <c r="C347" s="2" t="s">
        <v>6</v>
      </c>
      <c r="D347" s="2" t="s">
        <v>1092</v>
      </c>
      <c r="E347" s="2" t="s">
        <v>726</v>
      </c>
      <c r="F347" s="2" t="s">
        <v>1371</v>
      </c>
      <c r="G347" s="2" t="s">
        <v>3</v>
      </c>
      <c r="H347" s="2" t="s">
        <v>3352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3353</v>
      </c>
      <c r="P347" s="2" t="s">
        <v>1361</v>
      </c>
      <c r="Q347" s="1">
        <v>6.0152000000000001</v>
      </c>
      <c r="R347" s="1">
        <v>0</v>
      </c>
      <c r="S347" s="1">
        <v>6.0152000000000001</v>
      </c>
      <c r="T347" s="1">
        <v>0</v>
      </c>
      <c r="U347" s="2" t="s">
        <v>0</v>
      </c>
      <c r="V347" s="1">
        <v>0</v>
      </c>
      <c r="W347" s="1">
        <v>0</v>
      </c>
      <c r="X347" s="2" t="s">
        <v>0</v>
      </c>
      <c r="Y347" s="1">
        <v>0</v>
      </c>
      <c r="Z347" s="1">
        <v>0</v>
      </c>
      <c r="AA347" s="2" t="s">
        <v>0</v>
      </c>
      <c r="AB347" s="1">
        <v>0</v>
      </c>
      <c r="AC347" s="1">
        <v>0</v>
      </c>
      <c r="AD347" s="2" t="s">
        <v>0</v>
      </c>
      <c r="AE347" s="1">
        <v>0</v>
      </c>
      <c r="AF347" s="2">
        <v>0</v>
      </c>
      <c r="AG347" s="2" t="s">
        <v>0</v>
      </c>
      <c r="AH347" s="1">
        <v>0</v>
      </c>
      <c r="AI347" s="1">
        <v>0</v>
      </c>
      <c r="AJ347" s="2" t="s">
        <v>0</v>
      </c>
      <c r="AK347" s="1">
        <v>0</v>
      </c>
      <c r="AL347" s="1">
        <v>0</v>
      </c>
      <c r="AM347" s="125" t="s">
        <v>1</v>
      </c>
      <c r="AN347" s="2" t="s">
        <v>1</v>
      </c>
      <c r="AO347" s="125" t="s">
        <v>1</v>
      </c>
      <c r="AP347" s="2" t="s">
        <v>1</v>
      </c>
      <c r="AQ347" s="5"/>
      <c r="AR347" s="5"/>
    </row>
    <row r="348" spans="1:44" x14ac:dyDescent="0.25">
      <c r="A348" s="2" t="s">
        <v>482</v>
      </c>
      <c r="B348" s="125">
        <v>44597</v>
      </c>
      <c r="C348" s="2" t="s">
        <v>6</v>
      </c>
      <c r="D348" s="2" t="s">
        <v>1092</v>
      </c>
      <c r="E348" s="2" t="s">
        <v>726</v>
      </c>
      <c r="F348" s="2" t="s">
        <v>3346</v>
      </c>
      <c r="G348" s="2" t="s">
        <v>3</v>
      </c>
      <c r="H348" s="2" t="s">
        <v>3354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2661.10113</v>
      </c>
      <c r="R348" s="1">
        <v>0</v>
      </c>
      <c r="S348" s="1">
        <v>2014.9269000000008</v>
      </c>
      <c r="T348" s="1">
        <v>0</v>
      </c>
      <c r="U348" s="2" t="s">
        <v>0</v>
      </c>
      <c r="V348" s="1">
        <v>0</v>
      </c>
      <c r="W348" s="1">
        <v>557.04674999999997</v>
      </c>
      <c r="X348" s="2" t="s">
        <v>8</v>
      </c>
      <c r="Y348" s="1">
        <v>89.127479999999991</v>
      </c>
      <c r="Z348" s="1">
        <v>0</v>
      </c>
      <c r="AA348" s="2" t="s">
        <v>0</v>
      </c>
      <c r="AB348" s="1">
        <v>0</v>
      </c>
      <c r="AC348" s="1">
        <v>0</v>
      </c>
      <c r="AD348" s="2" t="s">
        <v>0</v>
      </c>
      <c r="AE348" s="1">
        <v>0</v>
      </c>
      <c r="AF348" s="2">
        <v>0</v>
      </c>
      <c r="AG348" s="2" t="s">
        <v>0</v>
      </c>
      <c r="AH348" s="1">
        <v>0</v>
      </c>
      <c r="AI348" s="1">
        <v>0</v>
      </c>
      <c r="AJ348" s="2" t="s">
        <v>0</v>
      </c>
      <c r="AK348" s="1">
        <v>0</v>
      </c>
      <c r="AL348" s="1">
        <v>0</v>
      </c>
      <c r="AM348" s="125" t="s">
        <v>1</v>
      </c>
      <c r="AN348" s="2" t="s">
        <v>1</v>
      </c>
      <c r="AO348" s="125" t="s">
        <v>1</v>
      </c>
      <c r="AP348" s="2" t="s">
        <v>1</v>
      </c>
      <c r="AQ348" s="5"/>
      <c r="AR348" s="5"/>
    </row>
    <row r="349" spans="1:44" x14ac:dyDescent="0.25">
      <c r="A349" s="2" t="s">
        <v>483</v>
      </c>
      <c r="B349" s="125">
        <v>44598</v>
      </c>
      <c r="C349" s="2" t="s">
        <v>26</v>
      </c>
      <c r="D349" s="2" t="s">
        <v>48</v>
      </c>
      <c r="E349" s="2" t="s">
        <v>219</v>
      </c>
      <c r="F349" s="2" t="s">
        <v>1882</v>
      </c>
      <c r="G349" s="2" t="s">
        <v>3</v>
      </c>
      <c r="H349" s="2" t="s">
        <v>3355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2</v>
      </c>
      <c r="P349" s="2" t="s">
        <v>1</v>
      </c>
      <c r="Q349" s="1">
        <v>60.604500000000002</v>
      </c>
      <c r="R349" s="1">
        <v>0</v>
      </c>
      <c r="S349" s="1">
        <v>60.604500000000002</v>
      </c>
      <c r="T349" s="1">
        <v>0</v>
      </c>
      <c r="U349" s="2" t="s">
        <v>0</v>
      </c>
      <c r="V349" s="1">
        <v>0</v>
      </c>
      <c r="W349" s="1">
        <v>0</v>
      </c>
      <c r="X349" s="2" t="s">
        <v>0</v>
      </c>
      <c r="Y349" s="1">
        <v>0</v>
      </c>
      <c r="Z349" s="1">
        <v>0</v>
      </c>
      <c r="AA349" s="2" t="s">
        <v>0</v>
      </c>
      <c r="AB349" s="1">
        <v>0</v>
      </c>
      <c r="AC349" s="1">
        <v>0</v>
      </c>
      <c r="AD349" s="2" t="s">
        <v>0</v>
      </c>
      <c r="AE349" s="1">
        <v>0</v>
      </c>
      <c r="AF349" s="2">
        <v>0</v>
      </c>
      <c r="AG349" s="2" t="s">
        <v>0</v>
      </c>
      <c r="AH349" s="1">
        <v>0</v>
      </c>
      <c r="AI349" s="1">
        <v>0</v>
      </c>
      <c r="AJ349" s="2" t="s">
        <v>0</v>
      </c>
      <c r="AK349" s="1">
        <v>0</v>
      </c>
      <c r="AL349" s="1">
        <v>0</v>
      </c>
      <c r="AM349" s="125" t="s">
        <v>1</v>
      </c>
      <c r="AN349" s="2" t="s">
        <v>1</v>
      </c>
      <c r="AO349" s="125" t="s">
        <v>1</v>
      </c>
      <c r="AP349" s="2" t="s">
        <v>1</v>
      </c>
      <c r="AQ349" s="5"/>
      <c r="AR349" s="5"/>
    </row>
    <row r="350" spans="1:44" x14ac:dyDescent="0.25">
      <c r="A350" s="2" t="s">
        <v>484</v>
      </c>
      <c r="B350" s="125">
        <v>44598</v>
      </c>
      <c r="C350" s="2" t="s">
        <v>26</v>
      </c>
      <c r="D350" s="2" t="s">
        <v>48</v>
      </c>
      <c r="E350" s="2" t="s">
        <v>219</v>
      </c>
      <c r="F350" s="2" t="s">
        <v>1884</v>
      </c>
      <c r="G350" s="2" t="s">
        <v>3</v>
      </c>
      <c r="H350" s="2" t="s">
        <v>3356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1062</v>
      </c>
      <c r="P350" s="2" t="s">
        <v>725</v>
      </c>
      <c r="Q350" s="1">
        <v>79.761600000000001</v>
      </c>
      <c r="R350" s="1">
        <v>0</v>
      </c>
      <c r="S350" s="1">
        <v>0</v>
      </c>
      <c r="T350" s="1">
        <v>68.760000000000005</v>
      </c>
      <c r="U350" s="2" t="s">
        <v>8</v>
      </c>
      <c r="V350" s="1">
        <v>11.0016</v>
      </c>
      <c r="W350" s="1">
        <v>0</v>
      </c>
      <c r="X350" s="2" t="s">
        <v>0</v>
      </c>
      <c r="Y350" s="1">
        <v>0</v>
      </c>
      <c r="Z350" s="1">
        <v>0</v>
      </c>
      <c r="AA350" s="2" t="s">
        <v>0</v>
      </c>
      <c r="AB350" s="1">
        <v>0</v>
      </c>
      <c r="AC350" s="1">
        <v>0</v>
      </c>
      <c r="AD350" s="2" t="s">
        <v>0</v>
      </c>
      <c r="AE350" s="1">
        <v>0</v>
      </c>
      <c r="AF350" s="2">
        <v>0</v>
      </c>
      <c r="AG350" s="2" t="s">
        <v>0</v>
      </c>
      <c r="AH350" s="1">
        <v>0</v>
      </c>
      <c r="AI350" s="1">
        <v>0</v>
      </c>
      <c r="AJ350" s="2" t="s">
        <v>0</v>
      </c>
      <c r="AK350" s="1">
        <v>0</v>
      </c>
      <c r="AL350" s="1">
        <v>0</v>
      </c>
      <c r="AM350" s="125" t="s">
        <v>1</v>
      </c>
      <c r="AN350" s="2" t="s">
        <v>1</v>
      </c>
      <c r="AO350" s="125" t="s">
        <v>1</v>
      </c>
      <c r="AP350" s="2" t="s">
        <v>1</v>
      </c>
      <c r="AQ350" s="5"/>
      <c r="AR350" s="5"/>
    </row>
    <row r="351" spans="1:44" x14ac:dyDescent="0.25">
      <c r="A351" s="2" t="s">
        <v>485</v>
      </c>
      <c r="B351" s="125">
        <v>44598</v>
      </c>
      <c r="C351" s="2" t="s">
        <v>26</v>
      </c>
      <c r="D351" s="2" t="s">
        <v>48</v>
      </c>
      <c r="E351" s="2" t="s">
        <v>219</v>
      </c>
      <c r="F351" s="2" t="s">
        <v>1882</v>
      </c>
      <c r="G351" s="2" t="s">
        <v>3</v>
      </c>
      <c r="H351" s="2" t="s">
        <v>3357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1299.9953579999997</v>
      </c>
      <c r="R351" s="1">
        <v>0</v>
      </c>
      <c r="S351" s="1">
        <v>983.0948999999996</v>
      </c>
      <c r="T351" s="1">
        <v>0</v>
      </c>
      <c r="U351" s="2" t="s">
        <v>0</v>
      </c>
      <c r="V351" s="1">
        <v>0</v>
      </c>
      <c r="W351" s="1">
        <v>273.19004999999999</v>
      </c>
      <c r="X351" s="2" t="s">
        <v>8</v>
      </c>
      <c r="Y351" s="1">
        <v>43.710407999999994</v>
      </c>
      <c r="Z351" s="1">
        <v>0</v>
      </c>
      <c r="AA351" s="2" t="s">
        <v>0</v>
      </c>
      <c r="AB351" s="1">
        <v>0</v>
      </c>
      <c r="AC351" s="1">
        <v>0</v>
      </c>
      <c r="AD351" s="2" t="s">
        <v>0</v>
      </c>
      <c r="AE351" s="1">
        <v>0</v>
      </c>
      <c r="AF351" s="2">
        <v>0</v>
      </c>
      <c r="AG351" s="2" t="s">
        <v>0</v>
      </c>
      <c r="AH351" s="1">
        <v>0</v>
      </c>
      <c r="AI351" s="1">
        <v>0</v>
      </c>
      <c r="AJ351" s="2" t="s">
        <v>0</v>
      </c>
      <c r="AK351" s="1">
        <v>0</v>
      </c>
      <c r="AL351" s="1">
        <v>0</v>
      </c>
      <c r="AM351" s="125" t="s">
        <v>1</v>
      </c>
      <c r="AN351" s="2" t="s">
        <v>1</v>
      </c>
      <c r="AO351" s="125" t="s">
        <v>1</v>
      </c>
      <c r="AP351" s="2" t="s">
        <v>1</v>
      </c>
      <c r="AQ351" s="5"/>
      <c r="AR351" s="5"/>
    </row>
    <row r="352" spans="1:44" x14ac:dyDescent="0.25">
      <c r="A352" s="2" t="s">
        <v>486</v>
      </c>
      <c r="B352" s="125">
        <v>44598</v>
      </c>
      <c r="C352" s="2" t="s">
        <v>26</v>
      </c>
      <c r="D352" s="2" t="s">
        <v>48</v>
      </c>
      <c r="E352" s="2" t="s">
        <v>219</v>
      </c>
      <c r="F352" s="2" t="s">
        <v>1884</v>
      </c>
      <c r="G352" s="2" t="s">
        <v>3</v>
      </c>
      <c r="H352" s="2" t="s">
        <v>3358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1301</v>
      </c>
      <c r="P352" s="2" t="s">
        <v>1302</v>
      </c>
      <c r="Q352" s="1">
        <v>11.565200000000001</v>
      </c>
      <c r="R352" s="1">
        <v>0</v>
      </c>
      <c r="S352" s="1">
        <v>0</v>
      </c>
      <c r="T352" s="1">
        <v>9.9700000000000006</v>
      </c>
      <c r="U352" s="2" t="s">
        <v>8</v>
      </c>
      <c r="V352" s="1">
        <v>1.5952</v>
      </c>
      <c r="W352" s="1">
        <v>0</v>
      </c>
      <c r="X352" s="2" t="s">
        <v>0</v>
      </c>
      <c r="Y352" s="1">
        <v>0</v>
      </c>
      <c r="Z352" s="1">
        <v>0</v>
      </c>
      <c r="AA352" s="2" t="s">
        <v>0</v>
      </c>
      <c r="AB352" s="1">
        <v>0</v>
      </c>
      <c r="AC352" s="1">
        <v>0</v>
      </c>
      <c r="AD352" s="2" t="s">
        <v>0</v>
      </c>
      <c r="AE352" s="1">
        <v>0</v>
      </c>
      <c r="AF352" s="2">
        <v>0</v>
      </c>
      <c r="AG352" s="2" t="s">
        <v>0</v>
      </c>
      <c r="AH352" s="1">
        <v>0</v>
      </c>
      <c r="AI352" s="1">
        <v>0</v>
      </c>
      <c r="AJ352" s="2" t="s">
        <v>0</v>
      </c>
      <c r="AK352" s="1">
        <v>0</v>
      </c>
      <c r="AL352" s="1">
        <v>0</v>
      </c>
      <c r="AM352" s="125" t="s">
        <v>1</v>
      </c>
      <c r="AN352" s="2" t="s">
        <v>1</v>
      </c>
      <c r="AO352" s="125" t="s">
        <v>1</v>
      </c>
      <c r="AP352" s="2" t="s">
        <v>1</v>
      </c>
      <c r="AQ352" s="5"/>
      <c r="AR352" s="5"/>
    </row>
    <row r="353" spans="1:44" x14ac:dyDescent="0.25">
      <c r="A353" s="2" t="s">
        <v>487</v>
      </c>
      <c r="B353" s="125">
        <v>44598</v>
      </c>
      <c r="C353" s="2" t="s">
        <v>26</v>
      </c>
      <c r="D353" s="2" t="s">
        <v>48</v>
      </c>
      <c r="E353" s="2" t="s">
        <v>219</v>
      </c>
      <c r="F353" s="2" t="s">
        <v>1882</v>
      </c>
      <c r="G353" s="2" t="s">
        <v>3</v>
      </c>
      <c r="H353" s="2" t="s">
        <v>3359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1340.0100260000004</v>
      </c>
      <c r="R353" s="1">
        <v>0</v>
      </c>
      <c r="S353" s="1">
        <v>974.86975000000029</v>
      </c>
      <c r="T353" s="1">
        <v>0</v>
      </c>
      <c r="U353" s="2" t="s">
        <v>0</v>
      </c>
      <c r="V353" s="1">
        <v>0</v>
      </c>
      <c r="W353" s="1">
        <v>314.77609999999999</v>
      </c>
      <c r="X353" s="2" t="s">
        <v>8</v>
      </c>
      <c r="Y353" s="1">
        <v>50.364176</v>
      </c>
      <c r="Z353" s="1">
        <v>0</v>
      </c>
      <c r="AA353" s="2" t="s">
        <v>0</v>
      </c>
      <c r="AB353" s="1">
        <v>0</v>
      </c>
      <c r="AC353" s="1">
        <v>0</v>
      </c>
      <c r="AD353" s="2" t="s">
        <v>0</v>
      </c>
      <c r="AE353" s="1">
        <v>0</v>
      </c>
      <c r="AF353" s="2">
        <v>0</v>
      </c>
      <c r="AG353" s="2" t="s">
        <v>0</v>
      </c>
      <c r="AH353" s="1">
        <v>0</v>
      </c>
      <c r="AI353" s="1">
        <v>0</v>
      </c>
      <c r="AJ353" s="2" t="s">
        <v>0</v>
      </c>
      <c r="AK353" s="1">
        <v>0</v>
      </c>
      <c r="AL353" s="1">
        <v>0</v>
      </c>
      <c r="AM353" s="125" t="s">
        <v>1</v>
      </c>
      <c r="AN353" s="2" t="s">
        <v>1</v>
      </c>
      <c r="AO353" s="125" t="s">
        <v>1</v>
      </c>
      <c r="AP353" s="2" t="s">
        <v>1</v>
      </c>
      <c r="AQ353" s="5"/>
      <c r="AR353" s="5"/>
    </row>
    <row r="354" spans="1:44" x14ac:dyDescent="0.25">
      <c r="A354" s="2" t="s">
        <v>488</v>
      </c>
      <c r="B354" s="125">
        <v>44598</v>
      </c>
      <c r="C354" s="2" t="s">
        <v>26</v>
      </c>
      <c r="D354" s="2" t="s">
        <v>48</v>
      </c>
      <c r="E354" s="2" t="s">
        <v>219</v>
      </c>
      <c r="F354" s="2" t="s">
        <v>1884</v>
      </c>
      <c r="G354" s="2" t="s">
        <v>3</v>
      </c>
      <c r="H354" s="2" t="s">
        <v>3360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1157</v>
      </c>
      <c r="P354" s="2" t="s">
        <v>1158</v>
      </c>
      <c r="Q354" s="1">
        <v>21.951499999999999</v>
      </c>
      <c r="R354" s="1">
        <v>0</v>
      </c>
      <c r="S354" s="1">
        <v>17.218699999999998</v>
      </c>
      <c r="T354" s="1">
        <v>4.08</v>
      </c>
      <c r="U354" s="2" t="s">
        <v>8</v>
      </c>
      <c r="V354" s="1">
        <v>0.65280000000000005</v>
      </c>
      <c r="W354" s="1">
        <v>0</v>
      </c>
      <c r="X354" s="2" t="s">
        <v>0</v>
      </c>
      <c r="Y354" s="1">
        <v>0</v>
      </c>
      <c r="Z354" s="1">
        <v>0</v>
      </c>
      <c r="AA354" s="2" t="s">
        <v>0</v>
      </c>
      <c r="AB354" s="1">
        <v>0</v>
      </c>
      <c r="AC354" s="1">
        <v>0</v>
      </c>
      <c r="AD354" s="2" t="s">
        <v>0</v>
      </c>
      <c r="AE354" s="1">
        <v>0</v>
      </c>
      <c r="AF354" s="2">
        <v>0</v>
      </c>
      <c r="AG354" s="2" t="s">
        <v>0</v>
      </c>
      <c r="AH354" s="1">
        <v>0</v>
      </c>
      <c r="AI354" s="1">
        <v>0</v>
      </c>
      <c r="AJ354" s="2" t="s">
        <v>0</v>
      </c>
      <c r="AK354" s="1">
        <v>0</v>
      </c>
      <c r="AL354" s="1">
        <v>0</v>
      </c>
      <c r="AM354" s="125" t="s">
        <v>1</v>
      </c>
      <c r="AN354" s="2" t="s">
        <v>1</v>
      </c>
      <c r="AO354" s="125" t="s">
        <v>1</v>
      </c>
      <c r="AP354" s="2" t="s">
        <v>1</v>
      </c>
      <c r="AQ354" s="5"/>
      <c r="AR354" s="5"/>
    </row>
    <row r="355" spans="1:44" x14ac:dyDescent="0.25">
      <c r="A355" s="2" t="s">
        <v>489</v>
      </c>
      <c r="B355" s="125">
        <v>44598</v>
      </c>
      <c r="C355" s="2" t="s">
        <v>26</v>
      </c>
      <c r="D355" s="2" t="s">
        <v>48</v>
      </c>
      <c r="E355" s="2" t="s">
        <v>219</v>
      </c>
      <c r="F355" s="2" t="s">
        <v>1882</v>
      </c>
      <c r="G355" s="2" t="s">
        <v>3</v>
      </c>
      <c r="H355" s="2" t="s">
        <v>3361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219.19920000000002</v>
      </c>
      <c r="R355" s="1">
        <v>0</v>
      </c>
      <c r="S355" s="1">
        <v>120.62239999999998</v>
      </c>
      <c r="T355" s="1">
        <v>0</v>
      </c>
      <c r="U355" s="2" t="s">
        <v>0</v>
      </c>
      <c r="V355" s="1">
        <v>0</v>
      </c>
      <c r="W355" s="1">
        <v>84.98</v>
      </c>
      <c r="X355" s="2" t="s">
        <v>8</v>
      </c>
      <c r="Y355" s="1">
        <v>13.596799999999998</v>
      </c>
      <c r="Z355" s="1">
        <v>0</v>
      </c>
      <c r="AA355" s="2" t="s">
        <v>0</v>
      </c>
      <c r="AB355" s="1">
        <v>0</v>
      </c>
      <c r="AC355" s="1">
        <v>0</v>
      </c>
      <c r="AD355" s="2" t="s">
        <v>0</v>
      </c>
      <c r="AE355" s="1">
        <v>0</v>
      </c>
      <c r="AF355" s="2">
        <v>0</v>
      </c>
      <c r="AG355" s="2" t="s">
        <v>0</v>
      </c>
      <c r="AH355" s="1">
        <v>0</v>
      </c>
      <c r="AI355" s="1">
        <v>0</v>
      </c>
      <c r="AJ355" s="2" t="s">
        <v>0</v>
      </c>
      <c r="AK355" s="1">
        <v>0</v>
      </c>
      <c r="AL355" s="1">
        <v>0</v>
      </c>
      <c r="AM355" s="125" t="s">
        <v>1</v>
      </c>
      <c r="AN355" s="2" t="s">
        <v>1</v>
      </c>
      <c r="AO355" s="125" t="s">
        <v>1</v>
      </c>
      <c r="AP355" s="2" t="s">
        <v>1</v>
      </c>
      <c r="AQ355" s="5"/>
      <c r="AR355" s="5"/>
    </row>
    <row r="356" spans="1:44" x14ac:dyDescent="0.25">
      <c r="A356" s="2" t="s">
        <v>490</v>
      </c>
      <c r="B356" s="125">
        <v>44598</v>
      </c>
      <c r="C356" s="2" t="s">
        <v>26</v>
      </c>
      <c r="D356" s="2" t="s">
        <v>48</v>
      </c>
      <c r="E356" s="2" t="s">
        <v>219</v>
      </c>
      <c r="F356" s="2" t="s">
        <v>1884</v>
      </c>
      <c r="G356" s="2" t="s">
        <v>12</v>
      </c>
      <c r="H356" s="2" t="s">
        <v>1</v>
      </c>
      <c r="I356" s="1" t="s">
        <v>1257</v>
      </c>
      <c r="J356" s="1" t="s">
        <v>1</v>
      </c>
      <c r="K356" s="1" t="s">
        <v>3362</v>
      </c>
      <c r="L356" s="1" t="s">
        <v>3363</v>
      </c>
      <c r="M356" s="1">
        <v>80.48</v>
      </c>
      <c r="N356" s="2" t="s">
        <v>11</v>
      </c>
      <c r="O356" s="2" t="s">
        <v>3364</v>
      </c>
      <c r="P356" s="2" t="s">
        <v>3365</v>
      </c>
      <c r="Q356" s="1">
        <v>-22.3154</v>
      </c>
      <c r="R356" s="1">
        <v>0</v>
      </c>
      <c r="S356" s="1">
        <v>0</v>
      </c>
      <c r="T356" s="1">
        <v>0</v>
      </c>
      <c r="U356" s="2" t="s">
        <v>0</v>
      </c>
      <c r="V356" s="1">
        <v>0</v>
      </c>
      <c r="W356" s="1">
        <v>-19.237400000000001</v>
      </c>
      <c r="X356" s="2" t="s">
        <v>8</v>
      </c>
      <c r="Y356" s="1">
        <v>-3.0779999999999998</v>
      </c>
      <c r="Z356" s="1">
        <v>0</v>
      </c>
      <c r="AA356" s="2" t="s">
        <v>0</v>
      </c>
      <c r="AB356" s="1">
        <v>0</v>
      </c>
      <c r="AC356" s="1">
        <v>0</v>
      </c>
      <c r="AD356" s="2" t="s">
        <v>0</v>
      </c>
      <c r="AE356" s="1">
        <v>0</v>
      </c>
      <c r="AF356" s="2">
        <v>0</v>
      </c>
      <c r="AG356" s="2" t="s">
        <v>0</v>
      </c>
      <c r="AH356" s="1">
        <v>0</v>
      </c>
      <c r="AI356" s="1">
        <v>0</v>
      </c>
      <c r="AJ356" s="2" t="s">
        <v>0</v>
      </c>
      <c r="AK356" s="1">
        <v>0</v>
      </c>
      <c r="AL356" s="1">
        <v>0</v>
      </c>
      <c r="AM356" s="125" t="s">
        <v>1</v>
      </c>
      <c r="AN356" s="2" t="s">
        <v>1</v>
      </c>
      <c r="AO356" s="125" t="s">
        <v>1</v>
      </c>
      <c r="AP356" s="2" t="s">
        <v>1</v>
      </c>
      <c r="AQ356" s="5"/>
      <c r="AR356" s="5"/>
    </row>
    <row r="357" spans="1:44" x14ac:dyDescent="0.25">
      <c r="A357" s="2" t="s">
        <v>491</v>
      </c>
      <c r="B357" s="125">
        <v>44598</v>
      </c>
      <c r="C357" s="2" t="s">
        <v>1081</v>
      </c>
      <c r="D357" s="2" t="s">
        <v>48</v>
      </c>
      <c r="E357" s="2" t="s">
        <v>1082</v>
      </c>
      <c r="F357" s="2" t="s">
        <v>3366</v>
      </c>
      <c r="G357" s="2" t="s">
        <v>3</v>
      </c>
      <c r="H357" s="2" t="s">
        <v>3367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4338.9273240000011</v>
      </c>
      <c r="R357" s="1">
        <v>0</v>
      </c>
      <c r="S357" s="1">
        <v>3417.5434999999989</v>
      </c>
      <c r="T357" s="1">
        <v>0</v>
      </c>
      <c r="U357" s="2" t="s">
        <v>0</v>
      </c>
      <c r="V357" s="1">
        <v>0</v>
      </c>
      <c r="W357" s="1">
        <v>794.29640000000006</v>
      </c>
      <c r="X357" s="2" t="s">
        <v>0</v>
      </c>
      <c r="Y357" s="1">
        <v>127.08742400000003</v>
      </c>
      <c r="Z357" s="1">
        <v>0</v>
      </c>
      <c r="AA357" s="2" t="s">
        <v>0</v>
      </c>
      <c r="AB357" s="1">
        <v>0</v>
      </c>
      <c r="AC357" s="1">
        <v>0</v>
      </c>
      <c r="AD357" s="2" t="s">
        <v>0</v>
      </c>
      <c r="AE357" s="1">
        <v>0</v>
      </c>
      <c r="AF357" s="2">
        <v>0</v>
      </c>
      <c r="AG357" s="2" t="s">
        <v>0</v>
      </c>
      <c r="AH357" s="1">
        <v>0</v>
      </c>
      <c r="AI357" s="1">
        <v>0</v>
      </c>
      <c r="AJ357" s="2" t="s">
        <v>0</v>
      </c>
      <c r="AK357" s="1">
        <v>0</v>
      </c>
      <c r="AL357" s="1">
        <v>0</v>
      </c>
      <c r="AM357" s="125" t="s">
        <v>1</v>
      </c>
      <c r="AN357" s="2" t="s">
        <v>1</v>
      </c>
      <c r="AO357" s="125" t="s">
        <v>1</v>
      </c>
      <c r="AP357" s="2" t="s">
        <v>1</v>
      </c>
      <c r="AQ357" s="5"/>
      <c r="AR357" s="5"/>
    </row>
    <row r="358" spans="1:44" x14ac:dyDescent="0.25">
      <c r="A358" s="2" t="s">
        <v>492</v>
      </c>
      <c r="B358" s="125">
        <v>44598</v>
      </c>
      <c r="C358" s="2" t="s">
        <v>6</v>
      </c>
      <c r="D358" s="2" t="s">
        <v>48</v>
      </c>
      <c r="E358" s="2" t="s">
        <v>228</v>
      </c>
      <c r="F358" s="2" t="s">
        <v>2366</v>
      </c>
      <c r="G358" s="2" t="s">
        <v>3</v>
      </c>
      <c r="H358" s="2" t="s">
        <v>3368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1221.2557999999999</v>
      </c>
      <c r="R358" s="1">
        <v>0</v>
      </c>
      <c r="S358" s="1">
        <v>990.63439999999991</v>
      </c>
      <c r="T358" s="1">
        <v>0</v>
      </c>
      <c r="U358" s="2" t="s">
        <v>0</v>
      </c>
      <c r="V358" s="1">
        <v>0</v>
      </c>
      <c r="W358" s="1">
        <v>198.8115</v>
      </c>
      <c r="X358" s="2" t="s">
        <v>8</v>
      </c>
      <c r="Y358" s="1">
        <v>31.809900000000003</v>
      </c>
      <c r="Z358" s="1">
        <v>0</v>
      </c>
      <c r="AA358" s="2" t="s">
        <v>0</v>
      </c>
      <c r="AB358" s="1">
        <v>0</v>
      </c>
      <c r="AC358" s="1">
        <v>0</v>
      </c>
      <c r="AD358" s="2" t="s">
        <v>0</v>
      </c>
      <c r="AE358" s="1">
        <v>0</v>
      </c>
      <c r="AF358" s="2">
        <v>0</v>
      </c>
      <c r="AG358" s="2" t="s">
        <v>0</v>
      </c>
      <c r="AH358" s="1">
        <v>0</v>
      </c>
      <c r="AI358" s="1">
        <v>0</v>
      </c>
      <c r="AJ358" s="2" t="s">
        <v>0</v>
      </c>
      <c r="AK358" s="1">
        <v>0</v>
      </c>
      <c r="AL358" s="1">
        <v>0</v>
      </c>
      <c r="AM358" s="125" t="s">
        <v>1</v>
      </c>
      <c r="AN358" s="2" t="s">
        <v>1</v>
      </c>
      <c r="AO358" s="125" t="s">
        <v>1</v>
      </c>
      <c r="AP358" s="2" t="s">
        <v>1</v>
      </c>
      <c r="AQ358" s="5"/>
      <c r="AR358" s="5"/>
    </row>
    <row r="359" spans="1:44" x14ac:dyDescent="0.25">
      <c r="A359" s="2" t="s">
        <v>493</v>
      </c>
      <c r="B359" s="125">
        <v>44598</v>
      </c>
      <c r="C359" s="2" t="s">
        <v>6</v>
      </c>
      <c r="D359" s="2" t="s">
        <v>48</v>
      </c>
      <c r="E359" s="2" t="s">
        <v>228</v>
      </c>
      <c r="F359" s="2" t="s">
        <v>2366</v>
      </c>
      <c r="G359" s="2" t="s">
        <v>3</v>
      </c>
      <c r="H359" s="2" t="s">
        <v>3369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2466</v>
      </c>
      <c r="P359" s="2" t="s">
        <v>1059</v>
      </c>
      <c r="Q359" s="1">
        <v>289.43243999999999</v>
      </c>
      <c r="R359" s="1">
        <v>0</v>
      </c>
      <c r="S359" s="1">
        <v>208.85954999999998</v>
      </c>
      <c r="T359" s="1">
        <v>69.459350000000001</v>
      </c>
      <c r="U359" s="2" t="s">
        <v>8</v>
      </c>
      <c r="V359" s="1">
        <v>11.11354</v>
      </c>
      <c r="W359" s="1">
        <v>0</v>
      </c>
      <c r="X359" s="2" t="s">
        <v>0</v>
      </c>
      <c r="Y359" s="1">
        <v>0</v>
      </c>
      <c r="Z359" s="1">
        <v>0</v>
      </c>
      <c r="AA359" s="2" t="s">
        <v>0</v>
      </c>
      <c r="AB359" s="1">
        <v>0</v>
      </c>
      <c r="AC359" s="1">
        <v>0</v>
      </c>
      <c r="AD359" s="2" t="s">
        <v>0</v>
      </c>
      <c r="AE359" s="1">
        <v>0</v>
      </c>
      <c r="AF359" s="2">
        <v>0</v>
      </c>
      <c r="AG359" s="2" t="s">
        <v>0</v>
      </c>
      <c r="AH359" s="1">
        <v>0</v>
      </c>
      <c r="AI359" s="1">
        <v>0</v>
      </c>
      <c r="AJ359" s="2" t="s">
        <v>0</v>
      </c>
      <c r="AK359" s="1">
        <v>0</v>
      </c>
      <c r="AL359" s="1">
        <v>0</v>
      </c>
      <c r="AM359" s="125" t="s">
        <v>1</v>
      </c>
      <c r="AN359" s="2" t="s">
        <v>1</v>
      </c>
      <c r="AO359" s="125" t="s">
        <v>1</v>
      </c>
      <c r="AP359" s="2" t="s">
        <v>1</v>
      </c>
      <c r="AQ359" s="5"/>
      <c r="AR359" s="5"/>
    </row>
    <row r="360" spans="1:44" x14ac:dyDescent="0.25">
      <c r="A360" s="2" t="s">
        <v>494</v>
      </c>
      <c r="B360" s="125">
        <v>44598</v>
      </c>
      <c r="C360" s="2" t="s">
        <v>6</v>
      </c>
      <c r="D360" s="2" t="s">
        <v>48</v>
      </c>
      <c r="E360" s="2" t="s">
        <v>228</v>
      </c>
      <c r="F360" s="2" t="s">
        <v>2366</v>
      </c>
      <c r="G360" s="2" t="s">
        <v>3</v>
      </c>
      <c r="H360" s="2" t="s">
        <v>3370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2466</v>
      </c>
      <c r="P360" s="2" t="s">
        <v>1059</v>
      </c>
      <c r="Q360" s="1">
        <v>117.86369999999999</v>
      </c>
      <c r="R360" s="1">
        <v>0</v>
      </c>
      <c r="S360" s="1">
        <v>94.7333</v>
      </c>
      <c r="T360" s="1">
        <v>19.940000000000001</v>
      </c>
      <c r="U360" s="2" t="s">
        <v>8</v>
      </c>
      <c r="V360" s="1">
        <v>3.1903999999999999</v>
      </c>
      <c r="W360" s="1">
        <v>0</v>
      </c>
      <c r="X360" s="2" t="s">
        <v>0</v>
      </c>
      <c r="Y360" s="1">
        <v>0</v>
      </c>
      <c r="Z360" s="1">
        <v>0</v>
      </c>
      <c r="AA360" s="2" t="s">
        <v>0</v>
      </c>
      <c r="AB360" s="1">
        <v>0</v>
      </c>
      <c r="AC360" s="1">
        <v>0</v>
      </c>
      <c r="AD360" s="2" t="s">
        <v>0</v>
      </c>
      <c r="AE360" s="1">
        <v>0</v>
      </c>
      <c r="AF360" s="2">
        <v>0</v>
      </c>
      <c r="AG360" s="2" t="s">
        <v>0</v>
      </c>
      <c r="AH360" s="1">
        <v>0</v>
      </c>
      <c r="AI360" s="1">
        <v>0</v>
      </c>
      <c r="AJ360" s="2" t="s">
        <v>0</v>
      </c>
      <c r="AK360" s="1">
        <v>0</v>
      </c>
      <c r="AL360" s="1">
        <v>0</v>
      </c>
      <c r="AM360" s="125" t="s">
        <v>1</v>
      </c>
      <c r="AN360" s="2" t="s">
        <v>1</v>
      </c>
      <c r="AO360" s="125" t="s">
        <v>1</v>
      </c>
      <c r="AP360" s="2" t="s">
        <v>1</v>
      </c>
      <c r="AQ360" s="5"/>
      <c r="AR360" s="5"/>
    </row>
    <row r="361" spans="1:44" x14ac:dyDescent="0.25">
      <c r="A361" s="2" t="s">
        <v>495</v>
      </c>
      <c r="B361" s="125">
        <v>44598</v>
      </c>
      <c r="C361" s="2" t="s">
        <v>6</v>
      </c>
      <c r="D361" s="2" t="s">
        <v>48</v>
      </c>
      <c r="E361" s="2" t="s">
        <v>228</v>
      </c>
      <c r="F361" s="2" t="s">
        <v>2366</v>
      </c>
      <c r="G361" s="2" t="s">
        <v>3</v>
      </c>
      <c r="H361" s="2" t="s">
        <v>3371</v>
      </c>
      <c r="I361" s="1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2</v>
      </c>
      <c r="P361" s="2" t="s">
        <v>1</v>
      </c>
      <c r="Q361" s="1">
        <v>5902.3724919999986</v>
      </c>
      <c r="R361" s="1">
        <v>0</v>
      </c>
      <c r="S361" s="1">
        <v>4510.2916500000001</v>
      </c>
      <c r="T361" s="1">
        <v>0</v>
      </c>
      <c r="U361" s="2" t="s">
        <v>0</v>
      </c>
      <c r="V361" s="1">
        <v>0</v>
      </c>
      <c r="W361" s="1">
        <v>1200.0697500000003</v>
      </c>
      <c r="X361" s="2" t="s">
        <v>0</v>
      </c>
      <c r="Y361" s="1">
        <v>192.01109200000002</v>
      </c>
      <c r="Z361" s="1">
        <v>0</v>
      </c>
      <c r="AA361" s="2" t="s">
        <v>0</v>
      </c>
      <c r="AB361" s="1">
        <v>0</v>
      </c>
      <c r="AC361" s="1">
        <v>0</v>
      </c>
      <c r="AD361" s="2" t="s">
        <v>0</v>
      </c>
      <c r="AE361" s="1">
        <v>0</v>
      </c>
      <c r="AF361" s="2">
        <v>0</v>
      </c>
      <c r="AG361" s="2" t="s">
        <v>0</v>
      </c>
      <c r="AH361" s="1">
        <v>0</v>
      </c>
      <c r="AI361" s="1">
        <v>0</v>
      </c>
      <c r="AJ361" s="2" t="s">
        <v>0</v>
      </c>
      <c r="AK361" s="1">
        <v>0</v>
      </c>
      <c r="AL361" s="1">
        <v>0</v>
      </c>
      <c r="AM361" s="125" t="s">
        <v>1</v>
      </c>
      <c r="AN361" s="2" t="s">
        <v>1</v>
      </c>
      <c r="AO361" s="125" t="s">
        <v>1</v>
      </c>
      <c r="AP361" s="2" t="s">
        <v>1</v>
      </c>
      <c r="AQ361" s="5"/>
      <c r="AR361" s="5"/>
    </row>
    <row r="362" spans="1:44" x14ac:dyDescent="0.25">
      <c r="A362" s="2" t="s">
        <v>496</v>
      </c>
      <c r="B362" s="125">
        <v>44598</v>
      </c>
      <c r="C362" s="2" t="s">
        <v>6</v>
      </c>
      <c r="D362" s="2" t="s">
        <v>48</v>
      </c>
      <c r="E362" s="2" t="s">
        <v>213</v>
      </c>
      <c r="F362" s="2" t="s">
        <v>1162</v>
      </c>
      <c r="G362" s="2" t="s">
        <v>3</v>
      </c>
      <c r="H362" s="2" t="s">
        <v>3372</v>
      </c>
      <c r="I362" s="1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137.22</v>
      </c>
      <c r="R362" s="1">
        <v>0</v>
      </c>
      <c r="S362" s="1">
        <v>137.22</v>
      </c>
      <c r="T362" s="1">
        <v>0</v>
      </c>
      <c r="U362" s="2" t="s">
        <v>0</v>
      </c>
      <c r="V362" s="1">
        <v>0</v>
      </c>
      <c r="W362" s="1">
        <v>0</v>
      </c>
      <c r="X362" s="2" t="s">
        <v>0</v>
      </c>
      <c r="Y362" s="1">
        <v>0</v>
      </c>
      <c r="Z362" s="1">
        <v>0</v>
      </c>
      <c r="AA362" s="2" t="s">
        <v>0</v>
      </c>
      <c r="AB362" s="1">
        <v>0</v>
      </c>
      <c r="AC362" s="1">
        <v>0</v>
      </c>
      <c r="AD362" s="2" t="s">
        <v>0</v>
      </c>
      <c r="AE362" s="1">
        <v>0</v>
      </c>
      <c r="AF362" s="2">
        <v>0</v>
      </c>
      <c r="AG362" s="2" t="s">
        <v>0</v>
      </c>
      <c r="AH362" s="1">
        <v>0</v>
      </c>
      <c r="AI362" s="1">
        <v>0</v>
      </c>
      <c r="AJ362" s="2" t="s">
        <v>0</v>
      </c>
      <c r="AK362" s="1">
        <v>0</v>
      </c>
      <c r="AL362" s="1">
        <v>0</v>
      </c>
      <c r="AM362" s="125" t="s">
        <v>1</v>
      </c>
      <c r="AN362" s="2" t="s">
        <v>1</v>
      </c>
      <c r="AO362" s="125" t="s">
        <v>1</v>
      </c>
      <c r="AP362" s="2">
        <v>0</v>
      </c>
      <c r="AQ362" s="5"/>
      <c r="AR362" s="5"/>
    </row>
    <row r="363" spans="1:44" x14ac:dyDescent="0.25">
      <c r="A363" s="2" t="s">
        <v>497</v>
      </c>
      <c r="B363" s="125">
        <v>44598</v>
      </c>
      <c r="C363" s="2" t="s">
        <v>6</v>
      </c>
      <c r="D363" s="2" t="s">
        <v>48</v>
      </c>
      <c r="E363" s="2" t="s">
        <v>213</v>
      </c>
      <c r="F363" s="2" t="s">
        <v>1171</v>
      </c>
      <c r="G363" s="2" t="s">
        <v>3</v>
      </c>
      <c r="H363" s="2" t="s">
        <v>3373</v>
      </c>
      <c r="I363" s="1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2</v>
      </c>
      <c r="P363" s="2" t="s">
        <v>1</v>
      </c>
      <c r="Q363" s="1">
        <v>236.97</v>
      </c>
      <c r="R363" s="1">
        <v>0</v>
      </c>
      <c r="S363" s="1">
        <v>236.97</v>
      </c>
      <c r="T363" s="1">
        <v>0</v>
      </c>
      <c r="U363" s="2" t="s">
        <v>0</v>
      </c>
      <c r="V363" s="1">
        <v>0</v>
      </c>
      <c r="W363" s="1">
        <v>0</v>
      </c>
      <c r="X363" s="2" t="s">
        <v>0</v>
      </c>
      <c r="Y363" s="1">
        <v>0</v>
      </c>
      <c r="Z363" s="1">
        <v>0</v>
      </c>
      <c r="AA363" s="2" t="s">
        <v>0</v>
      </c>
      <c r="AB363" s="1">
        <v>0</v>
      </c>
      <c r="AC363" s="1">
        <v>0</v>
      </c>
      <c r="AD363" s="2" t="s">
        <v>0</v>
      </c>
      <c r="AE363" s="1">
        <v>0</v>
      </c>
      <c r="AF363" s="2">
        <v>0</v>
      </c>
      <c r="AG363" s="2" t="s">
        <v>0</v>
      </c>
      <c r="AH363" s="1">
        <v>0</v>
      </c>
      <c r="AI363" s="1">
        <v>0</v>
      </c>
      <c r="AJ363" s="2" t="s">
        <v>0</v>
      </c>
      <c r="AK363" s="1">
        <v>0</v>
      </c>
      <c r="AL363" s="1">
        <v>0</v>
      </c>
      <c r="AM363" s="125" t="s">
        <v>1</v>
      </c>
      <c r="AN363" s="2" t="s">
        <v>1</v>
      </c>
      <c r="AO363" s="125" t="s">
        <v>1</v>
      </c>
      <c r="AP363" s="2">
        <v>0</v>
      </c>
      <c r="AQ363" s="5"/>
      <c r="AR363" s="5"/>
    </row>
    <row r="364" spans="1:44" x14ac:dyDescent="0.25">
      <c r="A364" s="2" t="s">
        <v>498</v>
      </c>
      <c r="B364" s="125">
        <v>44598</v>
      </c>
      <c r="C364" s="2" t="s">
        <v>6</v>
      </c>
      <c r="D364" s="2" t="s">
        <v>48</v>
      </c>
      <c r="E364" s="2" t="s">
        <v>2845</v>
      </c>
      <c r="F364" s="2" t="s">
        <v>3374</v>
      </c>
      <c r="G364" s="2" t="s">
        <v>3</v>
      </c>
      <c r="H364" s="2" t="s">
        <v>3375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f>SUM(S364:Z364)</f>
        <v>2043.54</v>
      </c>
      <c r="R364" s="1">
        <v>0</v>
      </c>
      <c r="S364" s="1">
        <v>1576.93</v>
      </c>
      <c r="T364" s="1">
        <v>0</v>
      </c>
      <c r="U364" s="2" t="s">
        <v>0</v>
      </c>
      <c r="V364" s="1">
        <v>0</v>
      </c>
      <c r="W364" s="1">
        <v>402.25</v>
      </c>
      <c r="X364" s="2" t="s">
        <v>0</v>
      </c>
      <c r="Y364" s="1">
        <f>+W364*0.16</f>
        <v>64.36</v>
      </c>
      <c r="Z364" s="1">
        <v>0</v>
      </c>
      <c r="AA364" s="2" t="s">
        <v>0</v>
      </c>
      <c r="AB364" s="1">
        <v>0</v>
      </c>
      <c r="AC364" s="1">
        <v>0</v>
      </c>
      <c r="AD364" s="2" t="s">
        <v>0</v>
      </c>
      <c r="AE364" s="1">
        <v>0</v>
      </c>
      <c r="AF364" s="2">
        <v>0</v>
      </c>
      <c r="AG364" s="2" t="s">
        <v>0</v>
      </c>
      <c r="AH364" s="1">
        <v>0</v>
      </c>
      <c r="AI364" s="1">
        <v>0</v>
      </c>
      <c r="AJ364" s="2" t="s">
        <v>0</v>
      </c>
      <c r="AK364" s="1">
        <v>0</v>
      </c>
      <c r="AL364" s="1">
        <v>0</v>
      </c>
      <c r="AM364" s="125" t="s">
        <v>1</v>
      </c>
      <c r="AN364" s="2" t="s">
        <v>1</v>
      </c>
      <c r="AO364" s="125" t="s">
        <v>1</v>
      </c>
      <c r="AP364" s="2">
        <v>0</v>
      </c>
      <c r="AQ364" s="5"/>
      <c r="AR364" s="5"/>
    </row>
    <row r="365" spans="1:44" x14ac:dyDescent="0.25">
      <c r="A365" s="2" t="s">
        <v>499</v>
      </c>
      <c r="B365" s="125">
        <v>44598</v>
      </c>
      <c r="C365" s="2" t="s">
        <v>26</v>
      </c>
      <c r="D365" s="2" t="s">
        <v>41</v>
      </c>
      <c r="E365" s="2" t="s">
        <v>210</v>
      </c>
      <c r="F365" s="2" t="s">
        <v>1817</v>
      </c>
      <c r="G365" s="2" t="s">
        <v>3</v>
      </c>
      <c r="H365" s="2" t="s">
        <v>3376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879.30269600000008</v>
      </c>
      <c r="R365" s="1">
        <v>0</v>
      </c>
      <c r="S365" s="1">
        <v>646.6262999999999</v>
      </c>
      <c r="T365" s="1">
        <v>0</v>
      </c>
      <c r="U365" s="2" t="s">
        <v>0</v>
      </c>
      <c r="V365" s="1">
        <v>0</v>
      </c>
      <c r="W365" s="1">
        <v>200.5831</v>
      </c>
      <c r="X365" s="2" t="s">
        <v>8</v>
      </c>
      <c r="Y365" s="1">
        <v>32.093296000000002</v>
      </c>
      <c r="Z365" s="1">
        <v>0</v>
      </c>
      <c r="AA365" s="2" t="s">
        <v>0</v>
      </c>
      <c r="AB365" s="1">
        <v>0</v>
      </c>
      <c r="AC365" s="1">
        <v>0</v>
      </c>
      <c r="AD365" s="2" t="s">
        <v>0</v>
      </c>
      <c r="AE365" s="1">
        <v>0</v>
      </c>
      <c r="AF365" s="2">
        <v>0</v>
      </c>
      <c r="AG365" s="2" t="s">
        <v>0</v>
      </c>
      <c r="AH365" s="1">
        <v>0</v>
      </c>
      <c r="AI365" s="1">
        <v>0</v>
      </c>
      <c r="AJ365" s="2" t="s">
        <v>0</v>
      </c>
      <c r="AK365" s="1">
        <v>0</v>
      </c>
      <c r="AL365" s="1">
        <v>0</v>
      </c>
      <c r="AM365" s="125" t="s">
        <v>1</v>
      </c>
      <c r="AN365" s="2" t="s">
        <v>1</v>
      </c>
      <c r="AO365" s="125" t="s">
        <v>1</v>
      </c>
      <c r="AP365" s="2" t="s">
        <v>1</v>
      </c>
      <c r="AQ365" s="5"/>
      <c r="AR365" s="5"/>
    </row>
    <row r="366" spans="1:44" x14ac:dyDescent="0.25">
      <c r="A366" s="2" t="s">
        <v>500</v>
      </c>
      <c r="B366" s="125">
        <v>44598</v>
      </c>
      <c r="C366" s="2" t="s">
        <v>26</v>
      </c>
      <c r="D366" s="2" t="s">
        <v>41</v>
      </c>
      <c r="E366" s="2" t="s">
        <v>210</v>
      </c>
      <c r="F366" s="2" t="s">
        <v>2836</v>
      </c>
      <c r="G366" s="2" t="s">
        <v>3</v>
      </c>
      <c r="H366" s="2" t="s">
        <v>3377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1062</v>
      </c>
      <c r="P366" s="2" t="s">
        <v>725</v>
      </c>
      <c r="Q366" s="1">
        <v>27.919149999999998</v>
      </c>
      <c r="R366" s="1">
        <v>0</v>
      </c>
      <c r="S366" s="1">
        <v>27.919149999999998</v>
      </c>
      <c r="T366" s="1">
        <v>0</v>
      </c>
      <c r="U366" s="2" t="s">
        <v>0</v>
      </c>
      <c r="V366" s="1">
        <v>0</v>
      </c>
      <c r="W366" s="1">
        <v>0</v>
      </c>
      <c r="X366" s="2" t="s">
        <v>0</v>
      </c>
      <c r="Y366" s="1">
        <v>0</v>
      </c>
      <c r="Z366" s="1">
        <v>0</v>
      </c>
      <c r="AA366" s="2" t="s">
        <v>0</v>
      </c>
      <c r="AB366" s="1">
        <v>0</v>
      </c>
      <c r="AC366" s="1">
        <v>0</v>
      </c>
      <c r="AD366" s="2" t="s">
        <v>0</v>
      </c>
      <c r="AE366" s="1">
        <v>0</v>
      </c>
      <c r="AF366" s="2">
        <v>0</v>
      </c>
      <c r="AG366" s="2" t="s">
        <v>0</v>
      </c>
      <c r="AH366" s="1">
        <v>0</v>
      </c>
      <c r="AI366" s="1">
        <v>0</v>
      </c>
      <c r="AJ366" s="2" t="s">
        <v>0</v>
      </c>
      <c r="AK366" s="1">
        <v>0</v>
      </c>
      <c r="AL366" s="1">
        <v>0</v>
      </c>
      <c r="AM366" s="125" t="s">
        <v>1</v>
      </c>
      <c r="AN366" s="2" t="s">
        <v>1</v>
      </c>
      <c r="AO366" s="125" t="s">
        <v>1</v>
      </c>
      <c r="AP366" s="2" t="s">
        <v>1</v>
      </c>
      <c r="AQ366" s="5"/>
      <c r="AR366" s="5"/>
    </row>
    <row r="367" spans="1:44" x14ac:dyDescent="0.25">
      <c r="A367" s="2" t="s">
        <v>501</v>
      </c>
      <c r="B367" s="125">
        <v>44598</v>
      </c>
      <c r="C367" s="2" t="s">
        <v>26</v>
      </c>
      <c r="D367" s="2" t="s">
        <v>41</v>
      </c>
      <c r="E367" s="2" t="s">
        <v>210</v>
      </c>
      <c r="F367" s="2" t="s">
        <v>1817</v>
      </c>
      <c r="G367" s="2" t="s">
        <v>3</v>
      </c>
      <c r="H367" s="2" t="s">
        <v>3378</v>
      </c>
      <c r="I367" s="1" t="s">
        <v>1</v>
      </c>
      <c r="J367" s="1" t="s">
        <v>1</v>
      </c>
      <c r="K367" s="1" t="s">
        <v>1</v>
      </c>
      <c r="L367" s="1" t="s">
        <v>1</v>
      </c>
      <c r="M367" s="1">
        <v>0</v>
      </c>
      <c r="N367" s="2" t="s">
        <v>1</v>
      </c>
      <c r="O367" s="2" t="s">
        <v>2</v>
      </c>
      <c r="P367" s="2" t="s">
        <v>1</v>
      </c>
      <c r="Q367" s="1">
        <f>0.04+3839.771254</f>
        <v>3839.8112540000002</v>
      </c>
      <c r="R367" s="1">
        <v>0</v>
      </c>
      <c r="S367" s="1">
        <f>0.04+2688.64305</f>
        <v>2688.6830500000001</v>
      </c>
      <c r="T367" s="1">
        <v>0</v>
      </c>
      <c r="U367" s="2" t="s">
        <v>0</v>
      </c>
      <c r="V367" s="1">
        <v>0</v>
      </c>
      <c r="W367" s="1">
        <v>992.35190000000011</v>
      </c>
      <c r="X367" s="2" t="s">
        <v>8</v>
      </c>
      <c r="Y367" s="1">
        <v>158.77630399999995</v>
      </c>
      <c r="Z367" s="1">
        <v>0</v>
      </c>
      <c r="AA367" s="2" t="s">
        <v>0</v>
      </c>
      <c r="AB367" s="1">
        <v>0</v>
      </c>
      <c r="AC367" s="1">
        <v>0</v>
      </c>
      <c r="AD367" s="2" t="s">
        <v>0</v>
      </c>
      <c r="AE367" s="1">
        <v>0</v>
      </c>
      <c r="AF367" s="2">
        <v>0</v>
      </c>
      <c r="AG367" s="2" t="s">
        <v>0</v>
      </c>
      <c r="AH367" s="1">
        <v>0</v>
      </c>
      <c r="AI367" s="1">
        <v>0</v>
      </c>
      <c r="AJ367" s="2" t="s">
        <v>0</v>
      </c>
      <c r="AK367" s="1">
        <v>0</v>
      </c>
      <c r="AL367" s="1">
        <v>0</v>
      </c>
      <c r="AM367" s="125" t="s">
        <v>1</v>
      </c>
      <c r="AN367" s="2" t="s">
        <v>1</v>
      </c>
      <c r="AO367" s="125" t="s">
        <v>1</v>
      </c>
      <c r="AP367" s="2" t="s">
        <v>1</v>
      </c>
      <c r="AQ367" s="5"/>
      <c r="AR367" s="5"/>
    </row>
    <row r="368" spans="1:44" x14ac:dyDescent="0.25">
      <c r="A368" s="2" t="s">
        <v>502</v>
      </c>
      <c r="B368" s="125">
        <v>44598</v>
      </c>
      <c r="C368" s="2" t="s">
        <v>1081</v>
      </c>
      <c r="D368" s="2" t="s">
        <v>41</v>
      </c>
      <c r="E368" s="2" t="s">
        <v>1083</v>
      </c>
      <c r="F368" s="2" t="s">
        <v>3366</v>
      </c>
      <c r="G368" s="2" t="s">
        <v>3</v>
      </c>
      <c r="H368" s="2" t="s">
        <v>3379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3376.9570700000004</v>
      </c>
      <c r="R368" s="1">
        <v>0</v>
      </c>
      <c r="S368" s="1">
        <v>2458.7219499999997</v>
      </c>
      <c r="T368" s="1">
        <v>0</v>
      </c>
      <c r="U368" s="2" t="s">
        <v>0</v>
      </c>
      <c r="V368" s="1">
        <v>0</v>
      </c>
      <c r="W368" s="1">
        <v>791.58199999999988</v>
      </c>
      <c r="X368" s="2" t="s">
        <v>8</v>
      </c>
      <c r="Y368" s="1">
        <v>126.65312000000002</v>
      </c>
      <c r="Z368" s="1">
        <v>0</v>
      </c>
      <c r="AA368" s="2" t="s">
        <v>0</v>
      </c>
      <c r="AB368" s="1">
        <v>0</v>
      </c>
      <c r="AC368" s="1">
        <v>0</v>
      </c>
      <c r="AD368" s="2" t="s">
        <v>0</v>
      </c>
      <c r="AE368" s="1">
        <v>0</v>
      </c>
      <c r="AF368" s="2">
        <v>0</v>
      </c>
      <c r="AG368" s="2" t="s">
        <v>0</v>
      </c>
      <c r="AH368" s="1">
        <v>0</v>
      </c>
      <c r="AI368" s="1">
        <v>0</v>
      </c>
      <c r="AJ368" s="2" t="s">
        <v>0</v>
      </c>
      <c r="AK368" s="1">
        <v>0</v>
      </c>
      <c r="AL368" s="1">
        <v>0</v>
      </c>
      <c r="AM368" s="125" t="s">
        <v>1</v>
      </c>
      <c r="AN368" s="2" t="s">
        <v>1</v>
      </c>
      <c r="AO368" s="125" t="s">
        <v>1</v>
      </c>
      <c r="AP368" s="2" t="s">
        <v>1</v>
      </c>
      <c r="AQ368" s="5"/>
      <c r="AR368" s="5"/>
    </row>
    <row r="369" spans="1:44" x14ac:dyDescent="0.25">
      <c r="A369" s="2" t="s">
        <v>503</v>
      </c>
      <c r="B369" s="125">
        <v>44598</v>
      </c>
      <c r="C369" s="2" t="s">
        <v>1081</v>
      </c>
      <c r="D369" s="2" t="s">
        <v>41</v>
      </c>
      <c r="E369" s="2" t="s">
        <v>1083</v>
      </c>
      <c r="F369" s="2" t="s">
        <v>3009</v>
      </c>
      <c r="G369" s="2" t="s">
        <v>3</v>
      </c>
      <c r="H369" s="2" t="s">
        <v>3380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3381</v>
      </c>
      <c r="P369" s="2" t="s">
        <v>3382</v>
      </c>
      <c r="Q369" s="1">
        <v>47.054400000000001</v>
      </c>
      <c r="R369" s="1">
        <v>0</v>
      </c>
      <c r="S369" s="1">
        <v>40.744</v>
      </c>
      <c r="T369" s="1">
        <v>5.44</v>
      </c>
      <c r="U369" s="2" t="s">
        <v>8</v>
      </c>
      <c r="V369" s="1">
        <v>0.87039999999999995</v>
      </c>
      <c r="W369" s="1">
        <v>0</v>
      </c>
      <c r="X369" s="2" t="s">
        <v>0</v>
      </c>
      <c r="Y369" s="1">
        <v>0</v>
      </c>
      <c r="Z369" s="1">
        <v>0</v>
      </c>
      <c r="AA369" s="2" t="s">
        <v>0</v>
      </c>
      <c r="AB369" s="1">
        <v>0</v>
      </c>
      <c r="AC369" s="1">
        <v>0</v>
      </c>
      <c r="AD369" s="2" t="s">
        <v>0</v>
      </c>
      <c r="AE369" s="1">
        <v>0</v>
      </c>
      <c r="AF369" s="2">
        <v>0</v>
      </c>
      <c r="AG369" s="2" t="s">
        <v>0</v>
      </c>
      <c r="AH369" s="1">
        <v>0</v>
      </c>
      <c r="AI369" s="1">
        <v>0</v>
      </c>
      <c r="AJ369" s="2" t="s">
        <v>0</v>
      </c>
      <c r="AK369" s="1">
        <v>0</v>
      </c>
      <c r="AL369" s="1">
        <v>0</v>
      </c>
      <c r="AM369" s="125" t="s">
        <v>1</v>
      </c>
      <c r="AN369" s="2" t="s">
        <v>1</v>
      </c>
      <c r="AO369" s="125" t="s">
        <v>1</v>
      </c>
      <c r="AP369" s="2" t="s">
        <v>1</v>
      </c>
      <c r="AQ369" s="5"/>
      <c r="AR369" s="5"/>
    </row>
    <row r="370" spans="1:44" x14ac:dyDescent="0.25">
      <c r="A370" s="2" t="s">
        <v>504</v>
      </c>
      <c r="B370" s="125">
        <v>44598</v>
      </c>
      <c r="C370" s="2" t="s">
        <v>1081</v>
      </c>
      <c r="D370" s="2" t="s">
        <v>41</v>
      </c>
      <c r="E370" s="2" t="s">
        <v>1083</v>
      </c>
      <c r="F370" s="2" t="s">
        <v>3366</v>
      </c>
      <c r="G370" s="2" t="s">
        <v>3</v>
      </c>
      <c r="H370" s="2" t="s">
        <v>3383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2</v>
      </c>
      <c r="P370" s="2" t="s">
        <v>1</v>
      </c>
      <c r="Q370" s="1">
        <v>271.70861000000002</v>
      </c>
      <c r="R370" s="1">
        <v>0</v>
      </c>
      <c r="S370" s="1">
        <v>162.15995000000001</v>
      </c>
      <c r="T370" s="1">
        <v>0</v>
      </c>
      <c r="U370" s="2" t="s">
        <v>0</v>
      </c>
      <c r="V370" s="1">
        <v>0</v>
      </c>
      <c r="W370" s="1">
        <v>94.438500000000005</v>
      </c>
      <c r="X370" s="2" t="s">
        <v>0</v>
      </c>
      <c r="Y370" s="1">
        <v>15.11016</v>
      </c>
      <c r="Z370" s="1">
        <v>0</v>
      </c>
      <c r="AA370" s="2" t="s">
        <v>0</v>
      </c>
      <c r="AB370" s="1">
        <v>0</v>
      </c>
      <c r="AC370" s="1">
        <v>0</v>
      </c>
      <c r="AD370" s="2" t="s">
        <v>0</v>
      </c>
      <c r="AE370" s="1">
        <v>0</v>
      </c>
      <c r="AF370" s="2">
        <v>0</v>
      </c>
      <c r="AG370" s="2" t="s">
        <v>0</v>
      </c>
      <c r="AH370" s="1">
        <v>0</v>
      </c>
      <c r="AI370" s="1">
        <v>0</v>
      </c>
      <c r="AJ370" s="2" t="s">
        <v>0</v>
      </c>
      <c r="AK370" s="1">
        <v>0</v>
      </c>
      <c r="AL370" s="1">
        <v>0</v>
      </c>
      <c r="AM370" s="125" t="s">
        <v>1</v>
      </c>
      <c r="AN370" s="2" t="s">
        <v>1</v>
      </c>
      <c r="AO370" s="125" t="s">
        <v>1</v>
      </c>
      <c r="AP370" s="2" t="s">
        <v>1</v>
      </c>
      <c r="AQ370" s="5"/>
      <c r="AR370" s="5"/>
    </row>
    <row r="371" spans="1:44" x14ac:dyDescent="0.25">
      <c r="A371" s="2" t="s">
        <v>505</v>
      </c>
      <c r="B371" s="125">
        <v>44598</v>
      </c>
      <c r="C371" s="2" t="s">
        <v>6</v>
      </c>
      <c r="D371" s="2" t="s">
        <v>41</v>
      </c>
      <c r="E371" s="2" t="s">
        <v>217</v>
      </c>
      <c r="F371" s="2" t="s">
        <v>1136</v>
      </c>
      <c r="G371" s="2" t="s">
        <v>3</v>
      </c>
      <c r="H371" s="2" t="s">
        <v>3384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8635.3320979999971</v>
      </c>
      <c r="R371" s="1">
        <v>0</v>
      </c>
      <c r="S371" s="1">
        <v>6662.1621499999992</v>
      </c>
      <c r="T371" s="1">
        <v>0</v>
      </c>
      <c r="U371" s="2" t="s">
        <v>0</v>
      </c>
      <c r="V371" s="1">
        <v>0</v>
      </c>
      <c r="W371" s="1">
        <v>1701.0086000000001</v>
      </c>
      <c r="X371" s="2" t="s">
        <v>0</v>
      </c>
      <c r="Y371" s="1">
        <v>272.16134800000003</v>
      </c>
      <c r="Z371" s="1">
        <v>0</v>
      </c>
      <c r="AA371" s="2" t="s">
        <v>0</v>
      </c>
      <c r="AB371" s="1">
        <v>0</v>
      </c>
      <c r="AC371" s="1">
        <v>0</v>
      </c>
      <c r="AD371" s="2" t="s">
        <v>0</v>
      </c>
      <c r="AE371" s="1">
        <v>0</v>
      </c>
      <c r="AF371" s="2">
        <v>0</v>
      </c>
      <c r="AG371" s="2" t="s">
        <v>0</v>
      </c>
      <c r="AH371" s="1">
        <v>0</v>
      </c>
      <c r="AI371" s="1">
        <v>0</v>
      </c>
      <c r="AJ371" s="2" t="s">
        <v>0</v>
      </c>
      <c r="AK371" s="1">
        <v>0</v>
      </c>
      <c r="AL371" s="1">
        <v>0</v>
      </c>
      <c r="AM371" s="125" t="s">
        <v>1</v>
      </c>
      <c r="AN371" s="2" t="s">
        <v>1</v>
      </c>
      <c r="AO371" s="125" t="s">
        <v>1</v>
      </c>
      <c r="AP371" s="2" t="s">
        <v>1</v>
      </c>
      <c r="AQ371" s="5"/>
      <c r="AR371" s="5"/>
    </row>
    <row r="372" spans="1:44" x14ac:dyDescent="0.25">
      <c r="A372" s="2" t="s">
        <v>506</v>
      </c>
      <c r="B372" s="125">
        <v>44598</v>
      </c>
      <c r="C372" s="2" t="s">
        <v>34</v>
      </c>
      <c r="D372" s="2" t="s">
        <v>41</v>
      </c>
      <c r="E372" s="2" t="s">
        <v>215</v>
      </c>
      <c r="F372" s="2" t="s">
        <v>2226</v>
      </c>
      <c r="G372" s="2" t="s">
        <v>3</v>
      </c>
      <c r="H372" s="2" t="s">
        <v>3385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2379.4067000000005</v>
      </c>
      <c r="R372" s="1">
        <v>0</v>
      </c>
      <c r="S372" s="1">
        <v>2155.2228500000001</v>
      </c>
      <c r="T372" s="1">
        <v>0</v>
      </c>
      <c r="U372" s="2" t="s">
        <v>0</v>
      </c>
      <c r="V372" s="1">
        <v>0</v>
      </c>
      <c r="W372" s="1">
        <v>193.26194999999996</v>
      </c>
      <c r="X372" s="2" t="s">
        <v>0</v>
      </c>
      <c r="Y372" s="1">
        <v>30.921900000000001</v>
      </c>
      <c r="Z372" s="1">
        <v>0</v>
      </c>
      <c r="AA372" s="2" t="s">
        <v>0</v>
      </c>
      <c r="AB372" s="1">
        <v>0</v>
      </c>
      <c r="AC372" s="1">
        <v>0</v>
      </c>
      <c r="AD372" s="2" t="s">
        <v>0</v>
      </c>
      <c r="AE372" s="1">
        <v>0</v>
      </c>
      <c r="AF372" s="2">
        <v>0</v>
      </c>
      <c r="AG372" s="2" t="s">
        <v>0</v>
      </c>
      <c r="AH372" s="1">
        <v>0</v>
      </c>
      <c r="AI372" s="1">
        <v>0</v>
      </c>
      <c r="AJ372" s="2" t="s">
        <v>0</v>
      </c>
      <c r="AK372" s="1">
        <v>0</v>
      </c>
      <c r="AL372" s="1">
        <v>0</v>
      </c>
      <c r="AM372" s="125" t="s">
        <v>1</v>
      </c>
      <c r="AN372" s="2" t="s">
        <v>1</v>
      </c>
      <c r="AO372" s="125" t="s">
        <v>1</v>
      </c>
      <c r="AP372" s="2" t="s">
        <v>1</v>
      </c>
      <c r="AQ372" s="5"/>
      <c r="AR372" s="5"/>
    </row>
    <row r="373" spans="1:44" x14ac:dyDescent="0.25">
      <c r="A373" s="2" t="s">
        <v>507</v>
      </c>
      <c r="B373" s="125">
        <v>44598</v>
      </c>
      <c r="C373" s="2" t="s">
        <v>26</v>
      </c>
      <c r="D373" s="2" t="s">
        <v>37</v>
      </c>
      <c r="E373" s="2" t="s">
        <v>4</v>
      </c>
      <c r="F373" s="2" t="s">
        <v>1328</v>
      </c>
      <c r="G373" s="2" t="s">
        <v>3</v>
      </c>
      <c r="H373" s="2" t="s">
        <v>3386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2395.4220139999998</v>
      </c>
      <c r="R373" s="1">
        <v>0</v>
      </c>
      <c r="S373" s="1">
        <v>1769.0261999999996</v>
      </c>
      <c r="T373" s="1">
        <v>0</v>
      </c>
      <c r="U373" s="2" t="s">
        <v>0</v>
      </c>
      <c r="V373" s="1">
        <v>0</v>
      </c>
      <c r="W373" s="1">
        <v>539.99635000000012</v>
      </c>
      <c r="X373" s="2" t="s">
        <v>8</v>
      </c>
      <c r="Y373" s="1">
        <v>86.399464000000009</v>
      </c>
      <c r="Z373" s="1">
        <v>0</v>
      </c>
      <c r="AA373" s="2" t="s">
        <v>0</v>
      </c>
      <c r="AB373" s="1">
        <v>0</v>
      </c>
      <c r="AC373" s="1">
        <v>0</v>
      </c>
      <c r="AD373" s="2" t="s">
        <v>0</v>
      </c>
      <c r="AE373" s="1">
        <v>0</v>
      </c>
      <c r="AF373" s="2">
        <v>0</v>
      </c>
      <c r="AG373" s="2" t="s">
        <v>0</v>
      </c>
      <c r="AH373" s="1">
        <v>0</v>
      </c>
      <c r="AI373" s="1">
        <v>0</v>
      </c>
      <c r="AJ373" s="2" t="s">
        <v>0</v>
      </c>
      <c r="AK373" s="1">
        <v>0</v>
      </c>
      <c r="AL373" s="1">
        <v>0</v>
      </c>
      <c r="AM373" s="125" t="s">
        <v>1</v>
      </c>
      <c r="AN373" s="2" t="s">
        <v>1</v>
      </c>
      <c r="AO373" s="125" t="s">
        <v>1</v>
      </c>
      <c r="AP373" s="2" t="s">
        <v>1</v>
      </c>
      <c r="AQ373" s="5"/>
      <c r="AR373" s="5"/>
    </row>
    <row r="374" spans="1:44" x14ac:dyDescent="0.25">
      <c r="A374" s="2" t="s">
        <v>508</v>
      </c>
      <c r="B374" s="125">
        <v>44598</v>
      </c>
      <c r="C374" s="2" t="s">
        <v>1081</v>
      </c>
      <c r="D374" s="2" t="s">
        <v>37</v>
      </c>
      <c r="E374" s="2" t="s">
        <v>1084</v>
      </c>
      <c r="F374" s="2" t="s">
        <v>3366</v>
      </c>
      <c r="G374" s="2" t="s">
        <v>3</v>
      </c>
      <c r="H374" s="2" t="s">
        <v>3387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1689.7837019999995</v>
      </c>
      <c r="R374" s="1">
        <v>0</v>
      </c>
      <c r="S374" s="1">
        <v>1379.4111499999997</v>
      </c>
      <c r="T374" s="1">
        <v>0</v>
      </c>
      <c r="U374" s="2" t="s">
        <v>0</v>
      </c>
      <c r="V374" s="1">
        <v>0</v>
      </c>
      <c r="W374" s="1">
        <v>267.56259999999997</v>
      </c>
      <c r="X374" s="2" t="s">
        <v>0</v>
      </c>
      <c r="Y374" s="1">
        <v>42.809951999999996</v>
      </c>
      <c r="Z374" s="1">
        <v>0</v>
      </c>
      <c r="AA374" s="2" t="s">
        <v>0</v>
      </c>
      <c r="AB374" s="1">
        <v>0</v>
      </c>
      <c r="AC374" s="1">
        <v>0</v>
      </c>
      <c r="AD374" s="2" t="s">
        <v>0</v>
      </c>
      <c r="AE374" s="1">
        <v>0</v>
      </c>
      <c r="AF374" s="2">
        <v>0</v>
      </c>
      <c r="AG374" s="2" t="s">
        <v>0</v>
      </c>
      <c r="AH374" s="1">
        <v>0</v>
      </c>
      <c r="AI374" s="1">
        <v>0</v>
      </c>
      <c r="AJ374" s="2" t="s">
        <v>0</v>
      </c>
      <c r="AK374" s="1">
        <v>0</v>
      </c>
      <c r="AL374" s="1">
        <v>0</v>
      </c>
      <c r="AM374" s="125" t="s">
        <v>1</v>
      </c>
      <c r="AN374" s="2" t="s">
        <v>1</v>
      </c>
      <c r="AO374" s="125" t="s">
        <v>1</v>
      </c>
      <c r="AP374" s="2" t="s">
        <v>1</v>
      </c>
      <c r="AQ374" s="5"/>
      <c r="AR374" s="5"/>
    </row>
    <row r="375" spans="1:44" x14ac:dyDescent="0.25">
      <c r="A375" s="2" t="s">
        <v>509</v>
      </c>
      <c r="B375" s="125">
        <v>44598</v>
      </c>
      <c r="C375" s="2" t="s">
        <v>1081</v>
      </c>
      <c r="D375" s="2" t="s">
        <v>37</v>
      </c>
      <c r="E375" s="2" t="s">
        <v>1084</v>
      </c>
      <c r="F375" s="2" t="s">
        <v>3009</v>
      </c>
      <c r="G375" s="2" t="s">
        <v>3</v>
      </c>
      <c r="H375" s="2" t="s">
        <v>3388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2855</v>
      </c>
      <c r="P375" s="2" t="s">
        <v>2856</v>
      </c>
      <c r="Q375" s="1">
        <v>9.51</v>
      </c>
      <c r="R375" s="1">
        <v>0</v>
      </c>
      <c r="S375" s="1">
        <v>9.51</v>
      </c>
      <c r="T375" s="1">
        <v>0</v>
      </c>
      <c r="U375" s="2" t="s">
        <v>0</v>
      </c>
      <c r="V375" s="1">
        <v>0</v>
      </c>
      <c r="W375" s="1">
        <v>0</v>
      </c>
      <c r="X375" s="2" t="s">
        <v>0</v>
      </c>
      <c r="Y375" s="1">
        <v>0</v>
      </c>
      <c r="Z375" s="1">
        <v>0</v>
      </c>
      <c r="AA375" s="2" t="s">
        <v>0</v>
      </c>
      <c r="AB375" s="1">
        <v>0</v>
      </c>
      <c r="AC375" s="1">
        <v>0</v>
      </c>
      <c r="AD375" s="2" t="s">
        <v>0</v>
      </c>
      <c r="AE375" s="1">
        <v>0</v>
      </c>
      <c r="AF375" s="2">
        <v>0</v>
      </c>
      <c r="AG375" s="2" t="s">
        <v>0</v>
      </c>
      <c r="AH375" s="1">
        <v>0</v>
      </c>
      <c r="AI375" s="1">
        <v>0</v>
      </c>
      <c r="AJ375" s="2" t="s">
        <v>0</v>
      </c>
      <c r="AK375" s="1">
        <v>0</v>
      </c>
      <c r="AL375" s="1">
        <v>0</v>
      </c>
      <c r="AM375" s="125" t="s">
        <v>1</v>
      </c>
      <c r="AN375" s="2" t="s">
        <v>1</v>
      </c>
      <c r="AO375" s="125" t="s">
        <v>1</v>
      </c>
      <c r="AP375" s="2" t="s">
        <v>1</v>
      </c>
      <c r="AQ375" s="5"/>
      <c r="AR375" s="5"/>
    </row>
    <row r="376" spans="1:44" x14ac:dyDescent="0.25">
      <c r="A376" s="2" t="s">
        <v>510</v>
      </c>
      <c r="B376" s="125">
        <v>44598</v>
      </c>
      <c r="C376" s="2" t="s">
        <v>1081</v>
      </c>
      <c r="D376" s="2" t="s">
        <v>37</v>
      </c>
      <c r="E376" s="2" t="s">
        <v>1084</v>
      </c>
      <c r="F376" s="2" t="s">
        <v>3366</v>
      </c>
      <c r="G376" s="2" t="s">
        <v>3</v>
      </c>
      <c r="H376" s="2" t="s">
        <v>3389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1921.3328499999996</v>
      </c>
      <c r="R376" s="1">
        <v>0</v>
      </c>
      <c r="S376" s="1">
        <v>1426.0666999999999</v>
      </c>
      <c r="T376" s="1">
        <v>0</v>
      </c>
      <c r="U376" s="2" t="s">
        <v>0</v>
      </c>
      <c r="V376" s="1">
        <v>0</v>
      </c>
      <c r="W376" s="1">
        <v>426.95345000000003</v>
      </c>
      <c r="X376" s="2" t="s">
        <v>8</v>
      </c>
      <c r="Y376" s="1">
        <v>68.312699999999992</v>
      </c>
      <c r="Z376" s="1">
        <v>0</v>
      </c>
      <c r="AA376" s="2" t="s">
        <v>0</v>
      </c>
      <c r="AB376" s="1">
        <v>0</v>
      </c>
      <c r="AC376" s="1">
        <v>0</v>
      </c>
      <c r="AD376" s="2" t="s">
        <v>0</v>
      </c>
      <c r="AE376" s="1">
        <v>0</v>
      </c>
      <c r="AF376" s="2">
        <v>0</v>
      </c>
      <c r="AG376" s="2" t="s">
        <v>0</v>
      </c>
      <c r="AH376" s="1">
        <v>0</v>
      </c>
      <c r="AI376" s="1">
        <v>0</v>
      </c>
      <c r="AJ376" s="2" t="s">
        <v>0</v>
      </c>
      <c r="AK376" s="1">
        <v>0</v>
      </c>
      <c r="AL376" s="1">
        <v>0</v>
      </c>
      <c r="AM376" s="125" t="s">
        <v>1</v>
      </c>
      <c r="AN376" s="2" t="s">
        <v>1</v>
      </c>
      <c r="AO376" s="125" t="s">
        <v>1</v>
      </c>
      <c r="AP376" s="2" t="s">
        <v>1</v>
      </c>
      <c r="AQ376" s="5"/>
      <c r="AR376" s="5"/>
    </row>
    <row r="377" spans="1:44" x14ac:dyDescent="0.25">
      <c r="A377" s="2" t="s">
        <v>511</v>
      </c>
      <c r="B377" s="125">
        <v>44598</v>
      </c>
      <c r="C377" s="2" t="s">
        <v>6</v>
      </c>
      <c r="D377" s="2" t="s">
        <v>37</v>
      </c>
      <c r="E377" s="2" t="s">
        <v>208</v>
      </c>
      <c r="F377" s="2" t="s">
        <v>3205</v>
      </c>
      <c r="G377" s="2" t="s">
        <v>3</v>
      </c>
      <c r="H377" s="2" t="s">
        <v>3390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2</v>
      </c>
      <c r="P377" s="2" t="s">
        <v>1</v>
      </c>
      <c r="Q377" s="1">
        <v>5344.9021199999997</v>
      </c>
      <c r="R377" s="1">
        <v>0</v>
      </c>
      <c r="S377" s="1">
        <v>4052.93</v>
      </c>
      <c r="T377" s="1">
        <v>0</v>
      </c>
      <c r="U377" s="2" t="s">
        <v>0</v>
      </c>
      <c r="V377" s="1">
        <v>0</v>
      </c>
      <c r="W377" s="1">
        <v>1113.77</v>
      </c>
      <c r="X377" s="2" t="s">
        <v>8</v>
      </c>
      <c r="Y377" s="1">
        <v>178.20212000000004</v>
      </c>
      <c r="Z377" s="1">
        <v>0</v>
      </c>
      <c r="AA377" s="2" t="s">
        <v>0</v>
      </c>
      <c r="AB377" s="1">
        <v>0</v>
      </c>
      <c r="AC377" s="1">
        <v>0</v>
      </c>
      <c r="AD377" s="2" t="s">
        <v>0</v>
      </c>
      <c r="AE377" s="1">
        <v>0</v>
      </c>
      <c r="AF377" s="2">
        <v>0</v>
      </c>
      <c r="AG377" s="2" t="s">
        <v>0</v>
      </c>
      <c r="AH377" s="1">
        <v>0</v>
      </c>
      <c r="AI377" s="1">
        <v>0</v>
      </c>
      <c r="AJ377" s="2" t="s">
        <v>0</v>
      </c>
      <c r="AK377" s="1">
        <v>0</v>
      </c>
      <c r="AL377" s="1">
        <v>0</v>
      </c>
      <c r="AM377" s="125" t="s">
        <v>1</v>
      </c>
      <c r="AN377" s="2" t="s">
        <v>1</v>
      </c>
      <c r="AO377" s="125" t="s">
        <v>1</v>
      </c>
      <c r="AP377" s="2" t="s">
        <v>1</v>
      </c>
      <c r="AQ377" s="5"/>
      <c r="AR377" s="5"/>
    </row>
    <row r="378" spans="1:44" x14ac:dyDescent="0.25">
      <c r="A378" s="2" t="s">
        <v>512</v>
      </c>
      <c r="B378" s="125">
        <v>44598</v>
      </c>
      <c r="C378" s="2" t="s">
        <v>34</v>
      </c>
      <c r="D378" s="2" t="s">
        <v>37</v>
      </c>
      <c r="E378" s="2" t="s">
        <v>206</v>
      </c>
      <c r="F378" s="2" t="s">
        <v>1330</v>
      </c>
      <c r="G378" s="2" t="s">
        <v>3</v>
      </c>
      <c r="H378" s="2" t="s">
        <v>3391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2628.0423500000002</v>
      </c>
      <c r="R378" s="1">
        <v>0</v>
      </c>
      <c r="S378" s="1">
        <v>2425.0100000000002</v>
      </c>
      <c r="T378" s="1">
        <v>0</v>
      </c>
      <c r="U378" s="2" t="s">
        <v>0</v>
      </c>
      <c r="V378" s="1">
        <v>0</v>
      </c>
      <c r="W378" s="1">
        <v>175.02785000000006</v>
      </c>
      <c r="X378" s="2" t="s">
        <v>8</v>
      </c>
      <c r="Y378" s="1">
        <v>28.004499999999997</v>
      </c>
      <c r="Z378" s="1">
        <v>0</v>
      </c>
      <c r="AA378" s="2" t="s">
        <v>0</v>
      </c>
      <c r="AB378" s="1">
        <v>0</v>
      </c>
      <c r="AC378" s="1">
        <v>0</v>
      </c>
      <c r="AD378" s="2" t="s">
        <v>0</v>
      </c>
      <c r="AE378" s="1">
        <v>0</v>
      </c>
      <c r="AF378" s="2">
        <v>0</v>
      </c>
      <c r="AG378" s="2" t="s">
        <v>0</v>
      </c>
      <c r="AH378" s="1">
        <v>0</v>
      </c>
      <c r="AI378" s="1">
        <v>0</v>
      </c>
      <c r="AJ378" s="2" t="s">
        <v>0</v>
      </c>
      <c r="AK378" s="1">
        <v>0</v>
      </c>
      <c r="AL378" s="1">
        <v>0</v>
      </c>
      <c r="AM378" s="125" t="s">
        <v>1</v>
      </c>
      <c r="AN378" s="2" t="s">
        <v>1</v>
      </c>
      <c r="AO378" s="125" t="s">
        <v>1</v>
      </c>
      <c r="AP378" s="2" t="s">
        <v>1</v>
      </c>
      <c r="AQ378" s="5"/>
      <c r="AR378" s="5"/>
    </row>
    <row r="379" spans="1:44" x14ac:dyDescent="0.25">
      <c r="A379" s="2" t="s">
        <v>513</v>
      </c>
      <c r="B379" s="125">
        <v>44598</v>
      </c>
      <c r="C379" s="2" t="s">
        <v>26</v>
      </c>
      <c r="D379" s="2" t="s">
        <v>32</v>
      </c>
      <c r="E379" s="2" t="s">
        <v>31</v>
      </c>
      <c r="F379" s="2" t="s">
        <v>1817</v>
      </c>
      <c r="G379" s="2" t="s">
        <v>3</v>
      </c>
      <c r="H379" s="2" t="s">
        <v>3392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2649.2779340000006</v>
      </c>
      <c r="R379" s="1">
        <v>0</v>
      </c>
      <c r="S379" s="1">
        <v>1748.6482499999997</v>
      </c>
      <c r="T379" s="1">
        <v>0</v>
      </c>
      <c r="U379" s="2" t="s">
        <v>0</v>
      </c>
      <c r="V379" s="1">
        <v>0</v>
      </c>
      <c r="W379" s="1">
        <v>776.4049</v>
      </c>
      <c r="X379" s="2" t="s">
        <v>8</v>
      </c>
      <c r="Y379" s="1">
        <v>124.22478399999999</v>
      </c>
      <c r="Z379" s="1">
        <v>0</v>
      </c>
      <c r="AA379" s="2" t="s">
        <v>0</v>
      </c>
      <c r="AB379" s="1">
        <v>0</v>
      </c>
      <c r="AC379" s="1">
        <v>0</v>
      </c>
      <c r="AD379" s="2" t="s">
        <v>0</v>
      </c>
      <c r="AE379" s="1">
        <v>0</v>
      </c>
      <c r="AF379" s="2">
        <v>0</v>
      </c>
      <c r="AG379" s="2" t="s">
        <v>0</v>
      </c>
      <c r="AH379" s="1">
        <v>0</v>
      </c>
      <c r="AI379" s="1">
        <v>0</v>
      </c>
      <c r="AJ379" s="2" t="s">
        <v>0</v>
      </c>
      <c r="AK379" s="1">
        <v>0</v>
      </c>
      <c r="AL379" s="1">
        <v>0</v>
      </c>
      <c r="AM379" s="125" t="s">
        <v>1</v>
      </c>
      <c r="AN379" s="2" t="s">
        <v>1</v>
      </c>
      <c r="AO379" s="125" t="s">
        <v>1</v>
      </c>
      <c r="AP379" s="2" t="s">
        <v>1</v>
      </c>
      <c r="AQ379" s="5"/>
      <c r="AR379" s="5"/>
    </row>
    <row r="380" spans="1:44" x14ac:dyDescent="0.25">
      <c r="A380" s="2" t="s">
        <v>514</v>
      </c>
      <c r="B380" s="125">
        <v>44598</v>
      </c>
      <c r="C380" s="2" t="s">
        <v>6</v>
      </c>
      <c r="D380" s="2" t="s">
        <v>32</v>
      </c>
      <c r="E380" s="2" t="s">
        <v>202</v>
      </c>
      <c r="F380" s="2" t="s">
        <v>1154</v>
      </c>
      <c r="G380" s="2" t="s">
        <v>3</v>
      </c>
      <c r="H380" s="2" t="s">
        <v>3393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8530.3769560000001</v>
      </c>
      <c r="R380" s="1">
        <v>0</v>
      </c>
      <c r="S380" s="1">
        <v>6425.1003499999988</v>
      </c>
      <c r="T380" s="1">
        <v>0</v>
      </c>
      <c r="U380" s="2" t="s">
        <v>0</v>
      </c>
      <c r="V380" s="1">
        <v>0</v>
      </c>
      <c r="W380" s="1">
        <v>1814.89365</v>
      </c>
      <c r="X380" s="2" t="s">
        <v>8</v>
      </c>
      <c r="Y380" s="1">
        <v>290.38295600000004</v>
      </c>
      <c r="Z380" s="1">
        <v>0</v>
      </c>
      <c r="AA380" s="2" t="s">
        <v>0</v>
      </c>
      <c r="AB380" s="1">
        <v>0</v>
      </c>
      <c r="AC380" s="1">
        <v>0</v>
      </c>
      <c r="AD380" s="2" t="s">
        <v>0</v>
      </c>
      <c r="AE380" s="1">
        <v>0</v>
      </c>
      <c r="AF380" s="2">
        <v>0</v>
      </c>
      <c r="AG380" s="2" t="s">
        <v>0</v>
      </c>
      <c r="AH380" s="1">
        <v>0</v>
      </c>
      <c r="AI380" s="1">
        <v>0</v>
      </c>
      <c r="AJ380" s="2" t="s">
        <v>0</v>
      </c>
      <c r="AK380" s="1">
        <v>0</v>
      </c>
      <c r="AL380" s="1">
        <v>0</v>
      </c>
      <c r="AM380" s="125" t="s">
        <v>1</v>
      </c>
      <c r="AN380" s="2" t="s">
        <v>1</v>
      </c>
      <c r="AO380" s="125" t="s">
        <v>1</v>
      </c>
      <c r="AP380" s="2" t="s">
        <v>1</v>
      </c>
      <c r="AQ380" s="5"/>
      <c r="AR380" s="5"/>
    </row>
    <row r="381" spans="1:44" x14ac:dyDescent="0.25">
      <c r="A381" s="2" t="s">
        <v>515</v>
      </c>
      <c r="B381" s="125">
        <v>44598</v>
      </c>
      <c r="C381" s="2" t="s">
        <v>34</v>
      </c>
      <c r="D381" s="2" t="s">
        <v>32</v>
      </c>
      <c r="E381" s="2" t="s">
        <v>200</v>
      </c>
      <c r="F381" s="2" t="s">
        <v>3394</v>
      </c>
      <c r="G381" s="2" t="s">
        <v>3</v>
      </c>
      <c r="H381" s="2" t="s">
        <v>3395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1458.8572000000006</v>
      </c>
      <c r="R381" s="1">
        <v>0</v>
      </c>
      <c r="S381" s="1">
        <v>1278.6860000000001</v>
      </c>
      <c r="T381" s="1">
        <v>0</v>
      </c>
      <c r="U381" s="2" t="s">
        <v>0</v>
      </c>
      <c r="V381" s="1">
        <v>0</v>
      </c>
      <c r="W381" s="1">
        <v>155.32000000000002</v>
      </c>
      <c r="X381" s="2" t="s">
        <v>0</v>
      </c>
      <c r="Y381" s="1">
        <v>24.851200000000002</v>
      </c>
      <c r="Z381" s="1">
        <v>0</v>
      </c>
      <c r="AA381" s="2" t="s">
        <v>0</v>
      </c>
      <c r="AB381" s="1">
        <v>0</v>
      </c>
      <c r="AC381" s="1">
        <v>0</v>
      </c>
      <c r="AD381" s="2" t="s">
        <v>0</v>
      </c>
      <c r="AE381" s="1">
        <v>0</v>
      </c>
      <c r="AF381" s="2">
        <v>0</v>
      </c>
      <c r="AG381" s="2" t="s">
        <v>0</v>
      </c>
      <c r="AH381" s="1">
        <v>0</v>
      </c>
      <c r="AI381" s="1">
        <v>0</v>
      </c>
      <c r="AJ381" s="2" t="s">
        <v>0</v>
      </c>
      <c r="AK381" s="1">
        <v>0</v>
      </c>
      <c r="AL381" s="1">
        <v>0</v>
      </c>
      <c r="AM381" s="125" t="s">
        <v>1</v>
      </c>
      <c r="AN381" s="2" t="s">
        <v>1</v>
      </c>
      <c r="AO381" s="125" t="s">
        <v>1</v>
      </c>
      <c r="AP381" s="2" t="s">
        <v>1</v>
      </c>
      <c r="AQ381" s="5"/>
      <c r="AR381" s="5"/>
    </row>
    <row r="382" spans="1:44" x14ac:dyDescent="0.25">
      <c r="A382" s="2" t="s">
        <v>516</v>
      </c>
      <c r="B382" s="125">
        <v>44598</v>
      </c>
      <c r="C382" s="2" t="s">
        <v>26</v>
      </c>
      <c r="D382" s="2" t="s">
        <v>25</v>
      </c>
      <c r="E382" s="2" t="s">
        <v>249</v>
      </c>
      <c r="F382" s="2" t="s">
        <v>1335</v>
      </c>
      <c r="G382" s="2" t="s">
        <v>3</v>
      </c>
      <c r="H382" s="2" t="s">
        <v>3396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2699.6247080000007</v>
      </c>
      <c r="R382" s="1">
        <v>0</v>
      </c>
      <c r="S382" s="1">
        <v>2028.8619000000001</v>
      </c>
      <c r="T382" s="1">
        <v>0</v>
      </c>
      <c r="U382" s="2" t="s">
        <v>0</v>
      </c>
      <c r="V382" s="1">
        <v>0</v>
      </c>
      <c r="W382" s="1">
        <v>578.24379999999996</v>
      </c>
      <c r="X382" s="2" t="s">
        <v>8</v>
      </c>
      <c r="Y382" s="1">
        <v>92.519007999999985</v>
      </c>
      <c r="Z382" s="1">
        <v>0</v>
      </c>
      <c r="AA382" s="2" t="s">
        <v>0</v>
      </c>
      <c r="AB382" s="1">
        <v>0</v>
      </c>
      <c r="AC382" s="1">
        <v>0</v>
      </c>
      <c r="AD382" s="2" t="s">
        <v>0</v>
      </c>
      <c r="AE382" s="1">
        <v>0</v>
      </c>
      <c r="AF382" s="2">
        <v>0</v>
      </c>
      <c r="AG382" s="2" t="s">
        <v>0</v>
      </c>
      <c r="AH382" s="1">
        <v>0</v>
      </c>
      <c r="AI382" s="1">
        <v>0</v>
      </c>
      <c r="AJ382" s="2" t="s">
        <v>0</v>
      </c>
      <c r="AK382" s="1">
        <v>0</v>
      </c>
      <c r="AL382" s="1">
        <v>0</v>
      </c>
      <c r="AM382" s="125" t="s">
        <v>1</v>
      </c>
      <c r="AN382" s="2" t="s">
        <v>1</v>
      </c>
      <c r="AO382" s="125" t="s">
        <v>1</v>
      </c>
      <c r="AP382" s="2" t="s">
        <v>1</v>
      </c>
      <c r="AQ382" s="5"/>
      <c r="AR382" s="5"/>
    </row>
    <row r="383" spans="1:44" x14ac:dyDescent="0.25">
      <c r="A383" s="2" t="s">
        <v>517</v>
      </c>
      <c r="B383" s="125">
        <v>44598</v>
      </c>
      <c r="C383" s="2" t="s">
        <v>26</v>
      </c>
      <c r="D383" s="2" t="s">
        <v>25</v>
      </c>
      <c r="E383" s="2" t="s">
        <v>249</v>
      </c>
      <c r="F383" s="2" t="s">
        <v>1364</v>
      </c>
      <c r="G383" s="2" t="s">
        <v>12</v>
      </c>
      <c r="H383" s="2" t="s">
        <v>1</v>
      </c>
      <c r="I383" s="1" t="s">
        <v>3397</v>
      </c>
      <c r="J383" s="1" t="s">
        <v>1</v>
      </c>
      <c r="K383" s="1" t="s">
        <v>3398</v>
      </c>
      <c r="L383" s="1" t="s">
        <v>3363</v>
      </c>
      <c r="M383" s="1">
        <v>93.32</v>
      </c>
      <c r="N383" s="2" t="s">
        <v>11</v>
      </c>
      <c r="O383" s="2" t="s">
        <v>3399</v>
      </c>
      <c r="P383" s="2" t="s">
        <v>3400</v>
      </c>
      <c r="Q383" s="1">
        <v>-1.4948999999999999</v>
      </c>
      <c r="R383" s="1">
        <v>0</v>
      </c>
      <c r="S383" s="1">
        <v>-1.4948999999999999</v>
      </c>
      <c r="T383" s="1">
        <v>0</v>
      </c>
      <c r="U383" s="2" t="s">
        <v>0</v>
      </c>
      <c r="V383" s="1">
        <v>0</v>
      </c>
      <c r="W383" s="1">
        <v>0</v>
      </c>
      <c r="X383" s="2" t="s">
        <v>0</v>
      </c>
      <c r="Y383" s="1">
        <v>0</v>
      </c>
      <c r="Z383" s="1">
        <v>0</v>
      </c>
      <c r="AA383" s="2" t="s">
        <v>0</v>
      </c>
      <c r="AB383" s="1">
        <v>0</v>
      </c>
      <c r="AC383" s="1">
        <v>0</v>
      </c>
      <c r="AD383" s="2" t="s">
        <v>0</v>
      </c>
      <c r="AE383" s="1">
        <v>0</v>
      </c>
      <c r="AF383" s="2">
        <v>0</v>
      </c>
      <c r="AG383" s="2" t="s">
        <v>0</v>
      </c>
      <c r="AH383" s="1">
        <v>0</v>
      </c>
      <c r="AI383" s="1">
        <v>0</v>
      </c>
      <c r="AJ383" s="2" t="s">
        <v>0</v>
      </c>
      <c r="AK383" s="1">
        <v>0</v>
      </c>
      <c r="AL383" s="1">
        <v>0</v>
      </c>
      <c r="AM383" s="125" t="s">
        <v>1</v>
      </c>
      <c r="AN383" s="2" t="s">
        <v>1</v>
      </c>
      <c r="AO383" s="125" t="s">
        <v>1</v>
      </c>
      <c r="AP383" s="2" t="s">
        <v>1</v>
      </c>
      <c r="AQ383" s="5"/>
      <c r="AR383" s="5"/>
    </row>
    <row r="384" spans="1:44" x14ac:dyDescent="0.25">
      <c r="A384" s="2" t="s">
        <v>518</v>
      </c>
      <c r="B384" s="125">
        <v>44598</v>
      </c>
      <c r="C384" s="2" t="s">
        <v>6</v>
      </c>
      <c r="D384" s="2" t="s">
        <v>25</v>
      </c>
      <c r="E384" s="2" t="s">
        <v>196</v>
      </c>
      <c r="F384" s="2" t="s">
        <v>3401</v>
      </c>
      <c r="G384" s="2" t="s">
        <v>3</v>
      </c>
      <c r="H384" s="2" t="s">
        <v>3402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897.53372200000001</v>
      </c>
      <c r="R384" s="1">
        <v>0</v>
      </c>
      <c r="S384" s="1">
        <v>690.86075000000005</v>
      </c>
      <c r="T384" s="1">
        <v>0</v>
      </c>
      <c r="U384" s="2" t="s">
        <v>0</v>
      </c>
      <c r="V384" s="1">
        <v>0</v>
      </c>
      <c r="W384" s="1">
        <v>178.16629999999998</v>
      </c>
      <c r="X384" s="2" t="s">
        <v>8</v>
      </c>
      <c r="Y384" s="1">
        <v>28.506671999999995</v>
      </c>
      <c r="Z384" s="1">
        <v>0</v>
      </c>
      <c r="AA384" s="2" t="s">
        <v>0</v>
      </c>
      <c r="AB384" s="1">
        <v>0</v>
      </c>
      <c r="AC384" s="1">
        <v>0</v>
      </c>
      <c r="AD384" s="2" t="s">
        <v>0</v>
      </c>
      <c r="AE384" s="1">
        <v>0</v>
      </c>
      <c r="AF384" s="2">
        <v>0</v>
      </c>
      <c r="AG384" s="2" t="s">
        <v>0</v>
      </c>
      <c r="AH384" s="1">
        <v>0</v>
      </c>
      <c r="AI384" s="1">
        <v>0</v>
      </c>
      <c r="AJ384" s="2" t="s">
        <v>0</v>
      </c>
      <c r="AK384" s="1">
        <v>0</v>
      </c>
      <c r="AL384" s="1">
        <v>0</v>
      </c>
      <c r="AM384" s="125" t="s">
        <v>1</v>
      </c>
      <c r="AN384" s="2" t="s">
        <v>1</v>
      </c>
      <c r="AO384" s="125" t="s">
        <v>1</v>
      </c>
      <c r="AP384" s="2" t="s">
        <v>1</v>
      </c>
      <c r="AQ384" s="5"/>
      <c r="AR384" s="5"/>
    </row>
    <row r="385" spans="1:44" x14ac:dyDescent="0.25">
      <c r="A385" s="2" t="s">
        <v>519</v>
      </c>
      <c r="B385" s="125">
        <v>44598</v>
      </c>
      <c r="C385" s="2" t="s">
        <v>6</v>
      </c>
      <c r="D385" s="2" t="s">
        <v>25</v>
      </c>
      <c r="E385" s="2" t="s">
        <v>196</v>
      </c>
      <c r="F385" s="2" t="s">
        <v>3401</v>
      </c>
      <c r="G385" s="2" t="s">
        <v>3</v>
      </c>
      <c r="H385" s="2" t="s">
        <v>3403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1099</v>
      </c>
      <c r="P385" s="2" t="s">
        <v>1101</v>
      </c>
      <c r="Q385" s="1">
        <v>185.73</v>
      </c>
      <c r="R385" s="1">
        <v>0</v>
      </c>
      <c r="S385" s="1">
        <v>185.73</v>
      </c>
      <c r="T385" s="1">
        <v>0</v>
      </c>
      <c r="U385" s="2" t="s">
        <v>0</v>
      </c>
      <c r="V385" s="1">
        <v>0</v>
      </c>
      <c r="W385" s="1">
        <v>0</v>
      </c>
      <c r="X385" s="2" t="s">
        <v>0</v>
      </c>
      <c r="Y385" s="1">
        <v>0</v>
      </c>
      <c r="Z385" s="1">
        <v>0</v>
      </c>
      <c r="AA385" s="2" t="s">
        <v>0</v>
      </c>
      <c r="AB385" s="1">
        <v>0</v>
      </c>
      <c r="AC385" s="1">
        <v>0</v>
      </c>
      <c r="AD385" s="2" t="s">
        <v>0</v>
      </c>
      <c r="AE385" s="1">
        <v>0</v>
      </c>
      <c r="AF385" s="2">
        <v>0</v>
      </c>
      <c r="AG385" s="2" t="s">
        <v>0</v>
      </c>
      <c r="AH385" s="1">
        <v>0</v>
      </c>
      <c r="AI385" s="1">
        <v>0</v>
      </c>
      <c r="AJ385" s="2" t="s">
        <v>0</v>
      </c>
      <c r="AK385" s="1">
        <v>0</v>
      </c>
      <c r="AL385" s="1">
        <v>0</v>
      </c>
      <c r="AM385" s="125" t="s">
        <v>1</v>
      </c>
      <c r="AN385" s="2" t="s">
        <v>1</v>
      </c>
      <c r="AO385" s="125" t="s">
        <v>1</v>
      </c>
      <c r="AP385" s="2" t="s">
        <v>1</v>
      </c>
      <c r="AQ385" s="5"/>
      <c r="AR385" s="5"/>
    </row>
    <row r="386" spans="1:44" x14ac:dyDescent="0.25">
      <c r="A386" s="2" t="s">
        <v>520</v>
      </c>
      <c r="B386" s="125">
        <v>44598</v>
      </c>
      <c r="C386" s="2" t="s">
        <v>6</v>
      </c>
      <c r="D386" s="2" t="s">
        <v>25</v>
      </c>
      <c r="E386" s="2" t="s">
        <v>196</v>
      </c>
      <c r="F386" s="2" t="s">
        <v>3401</v>
      </c>
      <c r="G386" s="2" t="s">
        <v>3</v>
      </c>
      <c r="H386" s="2" t="s">
        <v>3404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3865.6353999999997</v>
      </c>
      <c r="R386" s="1">
        <v>0</v>
      </c>
      <c r="S386" s="1">
        <v>2679.4045500000002</v>
      </c>
      <c r="T386" s="1">
        <v>0</v>
      </c>
      <c r="U386" s="2" t="s">
        <v>0</v>
      </c>
      <c r="V386" s="1">
        <v>0</v>
      </c>
      <c r="W386" s="1">
        <v>1022.61275</v>
      </c>
      <c r="X386" s="2" t="s">
        <v>0</v>
      </c>
      <c r="Y386" s="1">
        <v>163.61810000000003</v>
      </c>
      <c r="Z386" s="1">
        <v>0</v>
      </c>
      <c r="AA386" s="2" t="s">
        <v>0</v>
      </c>
      <c r="AB386" s="1">
        <v>0</v>
      </c>
      <c r="AC386" s="1">
        <v>0</v>
      </c>
      <c r="AD386" s="2" t="s">
        <v>0</v>
      </c>
      <c r="AE386" s="1">
        <v>0</v>
      </c>
      <c r="AF386" s="2">
        <v>0</v>
      </c>
      <c r="AG386" s="2" t="s">
        <v>0</v>
      </c>
      <c r="AH386" s="1">
        <v>0</v>
      </c>
      <c r="AI386" s="1">
        <v>0</v>
      </c>
      <c r="AJ386" s="2" t="s">
        <v>0</v>
      </c>
      <c r="AK386" s="1">
        <v>0</v>
      </c>
      <c r="AL386" s="1">
        <v>0</v>
      </c>
      <c r="AM386" s="125" t="s">
        <v>1</v>
      </c>
      <c r="AN386" s="2" t="s">
        <v>1</v>
      </c>
      <c r="AO386" s="125" t="s">
        <v>1</v>
      </c>
      <c r="AP386" s="2" t="s">
        <v>1</v>
      </c>
      <c r="AQ386" s="5"/>
      <c r="AR386" s="5"/>
    </row>
    <row r="387" spans="1:44" x14ac:dyDescent="0.25">
      <c r="A387" s="2" t="s">
        <v>521</v>
      </c>
      <c r="B387" s="125">
        <v>44598</v>
      </c>
      <c r="C387" s="2" t="s">
        <v>6</v>
      </c>
      <c r="D387" s="2" t="s">
        <v>25</v>
      </c>
      <c r="E387" s="2" t="s">
        <v>196</v>
      </c>
      <c r="F387" s="2" t="s">
        <v>3401</v>
      </c>
      <c r="G387" s="2" t="s">
        <v>3</v>
      </c>
      <c r="H387" s="2" t="s">
        <v>3405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2601</v>
      </c>
      <c r="P387" s="2" t="s">
        <v>2602</v>
      </c>
      <c r="Q387" s="1">
        <v>158.5753</v>
      </c>
      <c r="R387" s="1">
        <v>0</v>
      </c>
      <c r="S387" s="1">
        <v>158.5753</v>
      </c>
      <c r="T387" s="1">
        <v>0</v>
      </c>
      <c r="U387" s="2" t="s">
        <v>0</v>
      </c>
      <c r="V387" s="1">
        <v>0</v>
      </c>
      <c r="W387" s="1">
        <v>0</v>
      </c>
      <c r="X387" s="2" t="s">
        <v>0</v>
      </c>
      <c r="Y387" s="1">
        <v>0</v>
      </c>
      <c r="Z387" s="1">
        <v>0</v>
      </c>
      <c r="AA387" s="2" t="s">
        <v>0</v>
      </c>
      <c r="AB387" s="1">
        <v>0</v>
      </c>
      <c r="AC387" s="1">
        <v>0</v>
      </c>
      <c r="AD387" s="2" t="s">
        <v>0</v>
      </c>
      <c r="AE387" s="1">
        <v>0</v>
      </c>
      <c r="AF387" s="2">
        <v>0</v>
      </c>
      <c r="AG387" s="2" t="s">
        <v>0</v>
      </c>
      <c r="AH387" s="1">
        <v>0</v>
      </c>
      <c r="AI387" s="1">
        <v>0</v>
      </c>
      <c r="AJ387" s="2" t="s">
        <v>0</v>
      </c>
      <c r="AK387" s="1">
        <v>0</v>
      </c>
      <c r="AL387" s="1">
        <v>0</v>
      </c>
      <c r="AM387" s="125" t="s">
        <v>1</v>
      </c>
      <c r="AN387" s="2" t="s">
        <v>1</v>
      </c>
      <c r="AO387" s="125" t="s">
        <v>1</v>
      </c>
      <c r="AP387" s="2" t="s">
        <v>1</v>
      </c>
      <c r="AQ387" s="5"/>
      <c r="AR387" s="5"/>
    </row>
    <row r="388" spans="1:44" x14ac:dyDescent="0.25">
      <c r="A388" s="2" t="s">
        <v>522</v>
      </c>
      <c r="B388" s="125">
        <v>44598</v>
      </c>
      <c r="C388" s="2" t="s">
        <v>6</v>
      </c>
      <c r="D388" s="2" t="s">
        <v>25</v>
      </c>
      <c r="E388" s="2" t="s">
        <v>196</v>
      </c>
      <c r="F388" s="2" t="s">
        <v>3401</v>
      </c>
      <c r="G388" s="2" t="s">
        <v>3</v>
      </c>
      <c r="H388" s="2" t="s">
        <v>3406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5096.4033300000019</v>
      </c>
      <c r="R388" s="1">
        <v>0</v>
      </c>
      <c r="S388" s="1">
        <v>3606.97955</v>
      </c>
      <c r="T388" s="1">
        <v>0</v>
      </c>
      <c r="U388" s="2" t="s">
        <v>0</v>
      </c>
      <c r="V388" s="1">
        <v>0</v>
      </c>
      <c r="W388" s="1">
        <v>1283.9859999999996</v>
      </c>
      <c r="X388" s="2" t="s">
        <v>0</v>
      </c>
      <c r="Y388" s="1">
        <v>205.43778000000006</v>
      </c>
      <c r="Z388" s="1">
        <v>0</v>
      </c>
      <c r="AA388" s="2" t="s">
        <v>0</v>
      </c>
      <c r="AB388" s="1">
        <v>0</v>
      </c>
      <c r="AC388" s="1">
        <v>0</v>
      </c>
      <c r="AD388" s="2" t="s">
        <v>0</v>
      </c>
      <c r="AE388" s="1">
        <v>0</v>
      </c>
      <c r="AF388" s="2">
        <v>0</v>
      </c>
      <c r="AG388" s="2" t="s">
        <v>0</v>
      </c>
      <c r="AH388" s="1">
        <v>0</v>
      </c>
      <c r="AI388" s="1">
        <v>0</v>
      </c>
      <c r="AJ388" s="2" t="s">
        <v>0</v>
      </c>
      <c r="AK388" s="1">
        <v>0</v>
      </c>
      <c r="AL388" s="1">
        <v>0</v>
      </c>
      <c r="AM388" s="125" t="s">
        <v>1</v>
      </c>
      <c r="AN388" s="2" t="s">
        <v>1</v>
      </c>
      <c r="AO388" s="125" t="s">
        <v>1</v>
      </c>
      <c r="AP388" s="2" t="s">
        <v>1</v>
      </c>
      <c r="AQ388" s="5"/>
      <c r="AR388" s="5"/>
    </row>
    <row r="389" spans="1:44" x14ac:dyDescent="0.25">
      <c r="A389" s="2" t="s">
        <v>523</v>
      </c>
      <c r="B389" s="125">
        <v>44598</v>
      </c>
      <c r="C389" s="2" t="s">
        <v>6</v>
      </c>
      <c r="D389" s="2" t="s">
        <v>25</v>
      </c>
      <c r="E389" s="2" t="s">
        <v>196</v>
      </c>
      <c r="F389" s="2" t="s">
        <v>3401</v>
      </c>
      <c r="G389" s="2" t="s">
        <v>12</v>
      </c>
      <c r="H389" s="2" t="s">
        <v>1</v>
      </c>
      <c r="I389" s="1" t="s">
        <v>3407</v>
      </c>
      <c r="J389" s="1" t="s">
        <v>1</v>
      </c>
      <c r="K389" s="1" t="s">
        <v>3408</v>
      </c>
      <c r="L389" s="1" t="s">
        <v>3409</v>
      </c>
      <c r="M389" s="1">
        <v>105.45</v>
      </c>
      <c r="N389" s="2" t="s">
        <v>11</v>
      </c>
      <c r="O389" s="2" t="s">
        <v>1378</v>
      </c>
      <c r="P389" s="2" t="s">
        <v>1379</v>
      </c>
      <c r="Q389" s="1">
        <v>-105.4496</v>
      </c>
      <c r="R389" s="1">
        <v>0</v>
      </c>
      <c r="S389" s="1">
        <v>-35.200000000000003</v>
      </c>
      <c r="T389" s="1">
        <v>0</v>
      </c>
      <c r="U389" s="2" t="s">
        <v>0</v>
      </c>
      <c r="V389" s="1">
        <v>0</v>
      </c>
      <c r="W389" s="1">
        <v>-60.56</v>
      </c>
      <c r="X389" s="2" t="s">
        <v>8</v>
      </c>
      <c r="Y389" s="1">
        <v>-9.6896000000000004</v>
      </c>
      <c r="Z389" s="1">
        <v>0</v>
      </c>
      <c r="AA389" s="2" t="s">
        <v>0</v>
      </c>
      <c r="AB389" s="1">
        <v>0</v>
      </c>
      <c r="AC389" s="1">
        <v>0</v>
      </c>
      <c r="AD389" s="2" t="s">
        <v>0</v>
      </c>
      <c r="AE389" s="1">
        <v>0</v>
      </c>
      <c r="AF389" s="2">
        <v>0</v>
      </c>
      <c r="AG389" s="2" t="s">
        <v>0</v>
      </c>
      <c r="AH389" s="1">
        <v>0</v>
      </c>
      <c r="AI389" s="1">
        <v>0</v>
      </c>
      <c r="AJ389" s="2" t="s">
        <v>0</v>
      </c>
      <c r="AK389" s="1">
        <v>0</v>
      </c>
      <c r="AL389" s="1">
        <v>0</v>
      </c>
      <c r="AM389" s="125" t="s">
        <v>1</v>
      </c>
      <c r="AN389" s="2" t="s">
        <v>1</v>
      </c>
      <c r="AO389" s="125" t="s">
        <v>1</v>
      </c>
      <c r="AP389" s="2" t="s">
        <v>1</v>
      </c>
      <c r="AQ389" s="5"/>
      <c r="AR389" s="5"/>
    </row>
    <row r="390" spans="1:44" x14ac:dyDescent="0.25">
      <c r="A390" s="2" t="s">
        <v>524</v>
      </c>
      <c r="B390" s="125">
        <v>44598</v>
      </c>
      <c r="C390" s="2" t="s">
        <v>26</v>
      </c>
      <c r="D390" s="2" t="s">
        <v>23</v>
      </c>
      <c r="E390" s="2" t="s">
        <v>354</v>
      </c>
      <c r="F390" s="2" t="s">
        <v>1244</v>
      </c>
      <c r="G390" s="2" t="s">
        <v>3</v>
      </c>
      <c r="H390" s="2" t="s">
        <v>3410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2655.8131640000015</v>
      </c>
      <c r="R390" s="1">
        <v>0</v>
      </c>
      <c r="S390" s="1">
        <v>1931.8668500000003</v>
      </c>
      <c r="T390" s="1">
        <v>0</v>
      </c>
      <c r="U390" s="2" t="s">
        <v>0</v>
      </c>
      <c r="V390" s="1">
        <v>0</v>
      </c>
      <c r="W390" s="1">
        <v>624.09165000000019</v>
      </c>
      <c r="X390" s="2" t="s">
        <v>8</v>
      </c>
      <c r="Y390" s="1">
        <v>99.854663999999985</v>
      </c>
      <c r="Z390" s="1">
        <v>0</v>
      </c>
      <c r="AA390" s="2" t="s">
        <v>0</v>
      </c>
      <c r="AB390" s="1">
        <v>0</v>
      </c>
      <c r="AC390" s="1">
        <v>0</v>
      </c>
      <c r="AD390" s="2" t="s">
        <v>0</v>
      </c>
      <c r="AE390" s="1">
        <v>0</v>
      </c>
      <c r="AF390" s="2">
        <v>0</v>
      </c>
      <c r="AG390" s="2" t="s">
        <v>0</v>
      </c>
      <c r="AH390" s="1">
        <v>0</v>
      </c>
      <c r="AI390" s="1">
        <v>0</v>
      </c>
      <c r="AJ390" s="2" t="s">
        <v>0</v>
      </c>
      <c r="AK390" s="1">
        <v>0</v>
      </c>
      <c r="AL390" s="1">
        <v>0</v>
      </c>
      <c r="AM390" s="125" t="s">
        <v>1</v>
      </c>
      <c r="AN390" s="2" t="s">
        <v>1</v>
      </c>
      <c r="AO390" s="125" t="s">
        <v>1</v>
      </c>
      <c r="AP390" s="2" t="s">
        <v>1</v>
      </c>
      <c r="AQ390" s="5"/>
      <c r="AR390" s="5"/>
    </row>
    <row r="391" spans="1:44" x14ac:dyDescent="0.25">
      <c r="A391" s="2" t="s">
        <v>525</v>
      </c>
      <c r="B391" s="125">
        <v>44598</v>
      </c>
      <c r="C391" s="2" t="s">
        <v>26</v>
      </c>
      <c r="D391" s="2" t="s">
        <v>23</v>
      </c>
      <c r="E391" s="2" t="s">
        <v>354</v>
      </c>
      <c r="F391" s="2" t="s">
        <v>1241</v>
      </c>
      <c r="G391" s="2" t="s">
        <v>12</v>
      </c>
      <c r="H391" s="2" t="s">
        <v>1</v>
      </c>
      <c r="I391" s="1" t="s">
        <v>2367</v>
      </c>
      <c r="J391" s="1" t="s">
        <v>1</v>
      </c>
      <c r="K391" s="1" t="s">
        <v>3411</v>
      </c>
      <c r="L391" s="1" t="s">
        <v>3363</v>
      </c>
      <c r="M391" s="1">
        <v>865.46</v>
      </c>
      <c r="N391" s="2" t="s">
        <v>11</v>
      </c>
      <c r="O391" s="2" t="s">
        <v>3412</v>
      </c>
      <c r="P391" s="2" t="s">
        <v>3413</v>
      </c>
      <c r="Q391" s="1">
        <v>-6.0554500000000004</v>
      </c>
      <c r="R391" s="1">
        <v>0</v>
      </c>
      <c r="S391" s="1">
        <v>-6.0554500000000004</v>
      </c>
      <c r="T391" s="1">
        <v>0</v>
      </c>
      <c r="U391" s="2" t="s">
        <v>0</v>
      </c>
      <c r="V391" s="1">
        <v>0</v>
      </c>
      <c r="W391" s="1">
        <v>0</v>
      </c>
      <c r="X391" s="2" t="s">
        <v>0</v>
      </c>
      <c r="Y391" s="1">
        <v>0</v>
      </c>
      <c r="Z391" s="1">
        <v>0</v>
      </c>
      <c r="AA391" s="2" t="s">
        <v>0</v>
      </c>
      <c r="AB391" s="1">
        <v>0</v>
      </c>
      <c r="AC391" s="1">
        <v>0</v>
      </c>
      <c r="AD391" s="2" t="s">
        <v>0</v>
      </c>
      <c r="AE391" s="1">
        <v>0</v>
      </c>
      <c r="AF391" s="2">
        <v>0</v>
      </c>
      <c r="AG391" s="2" t="s">
        <v>0</v>
      </c>
      <c r="AH391" s="1">
        <v>0</v>
      </c>
      <c r="AI391" s="1">
        <v>0</v>
      </c>
      <c r="AJ391" s="2" t="s">
        <v>0</v>
      </c>
      <c r="AK391" s="1">
        <v>0</v>
      </c>
      <c r="AL391" s="1">
        <v>0</v>
      </c>
      <c r="AM391" s="125" t="s">
        <v>1</v>
      </c>
      <c r="AN391" s="2" t="s">
        <v>1</v>
      </c>
      <c r="AO391" s="125" t="s">
        <v>1</v>
      </c>
      <c r="AP391" s="2" t="s">
        <v>1</v>
      </c>
      <c r="AQ391" s="5"/>
      <c r="AR391" s="5"/>
    </row>
    <row r="392" spans="1:44" x14ac:dyDescent="0.25">
      <c r="A392" s="2" t="s">
        <v>526</v>
      </c>
      <c r="B392" s="125">
        <v>44598</v>
      </c>
      <c r="C392" s="2" t="s">
        <v>26</v>
      </c>
      <c r="D392" s="2" t="s">
        <v>23</v>
      </c>
      <c r="E392" s="2" t="s">
        <v>354</v>
      </c>
      <c r="F392" s="2" t="s">
        <v>1241</v>
      </c>
      <c r="G392" s="2" t="s">
        <v>12</v>
      </c>
      <c r="H392" s="2" t="s">
        <v>1</v>
      </c>
      <c r="I392" s="1" t="s">
        <v>1228</v>
      </c>
      <c r="J392" s="1" t="s">
        <v>1</v>
      </c>
      <c r="K392" s="1" t="s">
        <v>3414</v>
      </c>
      <c r="L392" s="1" t="s">
        <v>3363</v>
      </c>
      <c r="M392" s="1">
        <v>40.020000000000003</v>
      </c>
      <c r="N392" s="2" t="s">
        <v>11</v>
      </c>
      <c r="O392" s="2" t="s">
        <v>3415</v>
      </c>
      <c r="P392" s="2" t="s">
        <v>3416</v>
      </c>
      <c r="Q392" s="1">
        <v>-14.84</v>
      </c>
      <c r="R392" s="1">
        <v>0</v>
      </c>
      <c r="S392" s="1">
        <v>-14.84</v>
      </c>
      <c r="T392" s="1">
        <v>0</v>
      </c>
      <c r="U392" s="2" t="s">
        <v>0</v>
      </c>
      <c r="V392" s="1">
        <v>0</v>
      </c>
      <c r="W392" s="1">
        <v>0</v>
      </c>
      <c r="X392" s="2" t="s">
        <v>0</v>
      </c>
      <c r="Y392" s="1">
        <v>0</v>
      </c>
      <c r="Z392" s="1">
        <v>0</v>
      </c>
      <c r="AA392" s="2" t="s">
        <v>0</v>
      </c>
      <c r="AB392" s="1">
        <v>0</v>
      </c>
      <c r="AC392" s="1">
        <v>0</v>
      </c>
      <c r="AD392" s="2" t="s">
        <v>0</v>
      </c>
      <c r="AE392" s="1">
        <v>0</v>
      </c>
      <c r="AF392" s="2">
        <v>0</v>
      </c>
      <c r="AG392" s="2" t="s">
        <v>0</v>
      </c>
      <c r="AH392" s="1">
        <v>0</v>
      </c>
      <c r="AI392" s="1">
        <v>0</v>
      </c>
      <c r="AJ392" s="2" t="s">
        <v>0</v>
      </c>
      <c r="AK392" s="1">
        <v>0</v>
      </c>
      <c r="AL392" s="1">
        <v>0</v>
      </c>
      <c r="AM392" s="125" t="s">
        <v>1</v>
      </c>
      <c r="AN392" s="2" t="s">
        <v>1</v>
      </c>
      <c r="AO392" s="125" t="s">
        <v>1</v>
      </c>
      <c r="AP392" s="2" t="s">
        <v>1</v>
      </c>
      <c r="AQ392" s="5"/>
      <c r="AR392" s="5"/>
    </row>
    <row r="393" spans="1:44" x14ac:dyDescent="0.25">
      <c r="A393" s="2" t="s">
        <v>527</v>
      </c>
      <c r="B393" s="125">
        <v>44598</v>
      </c>
      <c r="C393" s="2" t="s">
        <v>6</v>
      </c>
      <c r="D393" s="2" t="s">
        <v>23</v>
      </c>
      <c r="E393" s="2" t="s">
        <v>192</v>
      </c>
      <c r="F393" s="2" t="s">
        <v>1202</v>
      </c>
      <c r="G393" s="2" t="s">
        <v>3</v>
      </c>
      <c r="H393" s="2" t="s">
        <v>3417</v>
      </c>
      <c r="I393" s="1" t="s">
        <v>1</v>
      </c>
      <c r="J393" s="1" t="s">
        <v>1</v>
      </c>
      <c r="K393" s="1" t="s">
        <v>1</v>
      </c>
      <c r="L393" s="1" t="s">
        <v>1</v>
      </c>
      <c r="M393" s="1">
        <v>0</v>
      </c>
      <c r="N393" s="2" t="s">
        <v>1</v>
      </c>
      <c r="O393" s="2" t="s">
        <v>2</v>
      </c>
      <c r="P393" s="2" t="s">
        <v>1</v>
      </c>
      <c r="Q393" s="1">
        <v>673.00199999999995</v>
      </c>
      <c r="R393" s="1">
        <v>0</v>
      </c>
      <c r="S393" s="1">
        <v>577.50540000000001</v>
      </c>
      <c r="T393" s="1">
        <v>0</v>
      </c>
      <c r="U393" s="2" t="s">
        <v>0</v>
      </c>
      <c r="V393" s="1">
        <v>0</v>
      </c>
      <c r="W393" s="1">
        <v>82.324700000000007</v>
      </c>
      <c r="X393" s="2" t="s">
        <v>0</v>
      </c>
      <c r="Y393" s="1">
        <v>13.171899999999999</v>
      </c>
      <c r="Z393" s="1">
        <v>0</v>
      </c>
      <c r="AA393" s="2" t="s">
        <v>0</v>
      </c>
      <c r="AB393" s="1">
        <v>0</v>
      </c>
      <c r="AC393" s="1">
        <v>0</v>
      </c>
      <c r="AD393" s="2" t="s">
        <v>0</v>
      </c>
      <c r="AE393" s="1">
        <v>0</v>
      </c>
      <c r="AF393" s="2">
        <v>0</v>
      </c>
      <c r="AG393" s="2" t="s">
        <v>0</v>
      </c>
      <c r="AH393" s="1">
        <v>0</v>
      </c>
      <c r="AI393" s="1">
        <v>0</v>
      </c>
      <c r="AJ393" s="2" t="s">
        <v>0</v>
      </c>
      <c r="AK393" s="1">
        <v>0</v>
      </c>
      <c r="AL393" s="1">
        <v>0</v>
      </c>
      <c r="AM393" s="125" t="s">
        <v>1</v>
      </c>
      <c r="AN393" s="2" t="s">
        <v>1</v>
      </c>
      <c r="AO393" s="125" t="s">
        <v>1</v>
      </c>
      <c r="AP393" s="2" t="s">
        <v>1</v>
      </c>
      <c r="AQ393" s="5"/>
      <c r="AR393" s="5"/>
    </row>
    <row r="394" spans="1:44" x14ac:dyDescent="0.25">
      <c r="A394" s="2" t="s">
        <v>528</v>
      </c>
      <c r="B394" s="125">
        <v>44598</v>
      </c>
      <c r="C394" s="2" t="s">
        <v>6</v>
      </c>
      <c r="D394" s="2" t="s">
        <v>23</v>
      </c>
      <c r="E394" s="2" t="s">
        <v>192</v>
      </c>
      <c r="F394" s="2" t="s">
        <v>1202</v>
      </c>
      <c r="G394" s="2" t="s">
        <v>3</v>
      </c>
      <c r="H394" s="2" t="s">
        <v>3418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1116</v>
      </c>
      <c r="P394" s="2" t="s">
        <v>1117</v>
      </c>
      <c r="Q394" s="1">
        <v>41.7943</v>
      </c>
      <c r="R394" s="1">
        <v>0</v>
      </c>
      <c r="S394" s="1">
        <v>38.163499999999999</v>
      </c>
      <c r="T394" s="1">
        <v>3.13</v>
      </c>
      <c r="U394" s="2" t="s">
        <v>8</v>
      </c>
      <c r="V394" s="1">
        <v>0.50080000000000002</v>
      </c>
      <c r="W394" s="1">
        <v>0</v>
      </c>
      <c r="X394" s="2" t="s">
        <v>0</v>
      </c>
      <c r="Y394" s="1">
        <v>0</v>
      </c>
      <c r="Z394" s="1">
        <v>0</v>
      </c>
      <c r="AA394" s="2" t="s">
        <v>0</v>
      </c>
      <c r="AB394" s="1">
        <v>0</v>
      </c>
      <c r="AC394" s="1">
        <v>0</v>
      </c>
      <c r="AD394" s="2" t="s">
        <v>0</v>
      </c>
      <c r="AE394" s="1">
        <v>0</v>
      </c>
      <c r="AF394" s="2">
        <v>0</v>
      </c>
      <c r="AG394" s="2" t="s">
        <v>0</v>
      </c>
      <c r="AH394" s="1">
        <v>0</v>
      </c>
      <c r="AI394" s="1">
        <v>0</v>
      </c>
      <c r="AJ394" s="2" t="s">
        <v>0</v>
      </c>
      <c r="AK394" s="1">
        <v>0</v>
      </c>
      <c r="AL394" s="1">
        <v>0</v>
      </c>
      <c r="AM394" s="125" t="s">
        <v>1</v>
      </c>
      <c r="AN394" s="2" t="s">
        <v>1</v>
      </c>
      <c r="AO394" s="125" t="s">
        <v>1</v>
      </c>
      <c r="AP394" s="2" t="s">
        <v>1</v>
      </c>
      <c r="AQ394" s="5"/>
      <c r="AR394" s="5"/>
    </row>
    <row r="395" spans="1:44" x14ac:dyDescent="0.25">
      <c r="A395" s="2" t="s">
        <v>529</v>
      </c>
      <c r="B395" s="125">
        <v>44598</v>
      </c>
      <c r="C395" s="2" t="s">
        <v>6</v>
      </c>
      <c r="D395" s="2" t="s">
        <v>23</v>
      </c>
      <c r="E395" s="2" t="s">
        <v>192</v>
      </c>
      <c r="F395" s="2" t="s">
        <v>1202</v>
      </c>
      <c r="G395" s="2" t="s">
        <v>3</v>
      </c>
      <c r="H395" s="2" t="s">
        <v>3419</v>
      </c>
      <c r="I395" s="1" t="s">
        <v>1</v>
      </c>
      <c r="J395" s="1" t="s">
        <v>1</v>
      </c>
      <c r="K395" s="1" t="s">
        <v>1</v>
      </c>
      <c r="L395" s="1" t="s">
        <v>1</v>
      </c>
      <c r="M395" s="1">
        <v>0</v>
      </c>
      <c r="N395" s="2" t="s">
        <v>1</v>
      </c>
      <c r="O395" s="2" t="s">
        <v>2</v>
      </c>
      <c r="P395" s="2" t="s">
        <v>1</v>
      </c>
      <c r="Q395" s="1">
        <v>5576.1845499999999</v>
      </c>
      <c r="R395" s="1">
        <v>0</v>
      </c>
      <c r="S395" s="1">
        <v>4594.8919999999998</v>
      </c>
      <c r="T395" s="1">
        <v>0</v>
      </c>
      <c r="U395" s="2" t="s">
        <v>0</v>
      </c>
      <c r="V395" s="1">
        <v>0</v>
      </c>
      <c r="W395" s="1">
        <v>845.94195000000002</v>
      </c>
      <c r="X395" s="2" t="s">
        <v>8</v>
      </c>
      <c r="Y395" s="1">
        <v>135.35060000000004</v>
      </c>
      <c r="Z395" s="1">
        <v>0</v>
      </c>
      <c r="AA395" s="2" t="s">
        <v>0</v>
      </c>
      <c r="AB395" s="1">
        <v>0</v>
      </c>
      <c r="AC395" s="1">
        <v>0</v>
      </c>
      <c r="AD395" s="2" t="s">
        <v>0</v>
      </c>
      <c r="AE395" s="1">
        <v>0</v>
      </c>
      <c r="AF395" s="2">
        <v>0</v>
      </c>
      <c r="AG395" s="2" t="s">
        <v>0</v>
      </c>
      <c r="AH395" s="1">
        <v>0</v>
      </c>
      <c r="AI395" s="1">
        <v>0</v>
      </c>
      <c r="AJ395" s="2" t="s">
        <v>0</v>
      </c>
      <c r="AK395" s="1">
        <v>0</v>
      </c>
      <c r="AL395" s="1">
        <v>0</v>
      </c>
      <c r="AM395" s="125" t="s">
        <v>1</v>
      </c>
      <c r="AN395" s="2" t="s">
        <v>1</v>
      </c>
      <c r="AO395" s="125" t="s">
        <v>1</v>
      </c>
      <c r="AP395" s="2" t="s">
        <v>1</v>
      </c>
      <c r="AQ395" s="5"/>
      <c r="AR395" s="5"/>
    </row>
    <row r="396" spans="1:44" x14ac:dyDescent="0.25">
      <c r="A396" s="2" t="s">
        <v>530</v>
      </c>
      <c r="B396" s="125">
        <v>44598</v>
      </c>
      <c r="C396" s="2" t="s">
        <v>6</v>
      </c>
      <c r="D396" s="2" t="s">
        <v>23</v>
      </c>
      <c r="E396" s="2" t="s">
        <v>192</v>
      </c>
      <c r="F396" s="2" t="s">
        <v>1202</v>
      </c>
      <c r="G396" s="2" t="s">
        <v>3</v>
      </c>
      <c r="H396" s="2" t="s">
        <v>3420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3421</v>
      </c>
      <c r="P396" s="2" t="s">
        <v>3422</v>
      </c>
      <c r="Q396" s="1">
        <v>1.7391000000000001</v>
      </c>
      <c r="R396" s="1">
        <v>0</v>
      </c>
      <c r="S396" s="1">
        <v>1.7391000000000001</v>
      </c>
      <c r="T396" s="1">
        <v>0</v>
      </c>
      <c r="U396" s="2" t="s">
        <v>0</v>
      </c>
      <c r="V396" s="1">
        <v>0</v>
      </c>
      <c r="W396" s="1">
        <v>0</v>
      </c>
      <c r="X396" s="2" t="s">
        <v>0</v>
      </c>
      <c r="Y396" s="1">
        <v>0</v>
      </c>
      <c r="Z396" s="1">
        <v>0</v>
      </c>
      <c r="AA396" s="2" t="s">
        <v>0</v>
      </c>
      <c r="AB396" s="1">
        <v>0</v>
      </c>
      <c r="AC396" s="1">
        <v>0</v>
      </c>
      <c r="AD396" s="2" t="s">
        <v>0</v>
      </c>
      <c r="AE396" s="1">
        <v>0</v>
      </c>
      <c r="AF396" s="2">
        <v>0</v>
      </c>
      <c r="AG396" s="2" t="s">
        <v>0</v>
      </c>
      <c r="AH396" s="1">
        <v>0</v>
      </c>
      <c r="AI396" s="1">
        <v>0</v>
      </c>
      <c r="AJ396" s="2" t="s">
        <v>0</v>
      </c>
      <c r="AK396" s="1">
        <v>0</v>
      </c>
      <c r="AL396" s="1">
        <v>0</v>
      </c>
      <c r="AM396" s="125" t="s">
        <v>1</v>
      </c>
      <c r="AN396" s="2" t="s">
        <v>1</v>
      </c>
      <c r="AO396" s="125" t="s">
        <v>1</v>
      </c>
      <c r="AP396" s="2" t="s">
        <v>1</v>
      </c>
      <c r="AQ396" s="5"/>
      <c r="AR396" s="5"/>
    </row>
    <row r="397" spans="1:44" x14ac:dyDescent="0.25">
      <c r="A397" s="2" t="s">
        <v>531</v>
      </c>
      <c r="B397" s="125">
        <v>44598</v>
      </c>
      <c r="C397" s="2" t="s">
        <v>6</v>
      </c>
      <c r="D397" s="2" t="s">
        <v>23</v>
      </c>
      <c r="E397" s="2" t="s">
        <v>192</v>
      </c>
      <c r="F397" s="2" t="s">
        <v>1202</v>
      </c>
      <c r="G397" s="2" t="s">
        <v>3</v>
      </c>
      <c r="H397" s="2" t="s">
        <v>3423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941.36624999999981</v>
      </c>
      <c r="R397" s="1">
        <v>0</v>
      </c>
      <c r="S397" s="1">
        <v>727.94289999999978</v>
      </c>
      <c r="T397" s="1">
        <v>0</v>
      </c>
      <c r="U397" s="2" t="s">
        <v>0</v>
      </c>
      <c r="V397" s="1">
        <v>0</v>
      </c>
      <c r="W397" s="1">
        <v>183.98575</v>
      </c>
      <c r="X397" s="2" t="s">
        <v>0</v>
      </c>
      <c r="Y397" s="1">
        <v>29.437599999999996</v>
      </c>
      <c r="Z397" s="1">
        <v>0</v>
      </c>
      <c r="AA397" s="2" t="s">
        <v>0</v>
      </c>
      <c r="AB397" s="1">
        <v>0</v>
      </c>
      <c r="AC397" s="1">
        <v>0</v>
      </c>
      <c r="AD397" s="2" t="s">
        <v>0</v>
      </c>
      <c r="AE397" s="1">
        <v>0</v>
      </c>
      <c r="AF397" s="2">
        <v>0</v>
      </c>
      <c r="AG397" s="2" t="s">
        <v>0</v>
      </c>
      <c r="AH397" s="1">
        <v>0</v>
      </c>
      <c r="AI397" s="1">
        <v>0</v>
      </c>
      <c r="AJ397" s="2" t="s">
        <v>0</v>
      </c>
      <c r="AK397" s="1">
        <v>0</v>
      </c>
      <c r="AL397" s="1">
        <v>0</v>
      </c>
      <c r="AM397" s="125" t="s">
        <v>1</v>
      </c>
      <c r="AN397" s="2" t="s">
        <v>1</v>
      </c>
      <c r="AO397" s="125" t="s">
        <v>1</v>
      </c>
      <c r="AP397" s="2" t="s">
        <v>1</v>
      </c>
      <c r="AQ397" s="5"/>
      <c r="AR397" s="5"/>
    </row>
    <row r="398" spans="1:44" x14ac:dyDescent="0.25">
      <c r="A398" s="2" t="s">
        <v>532</v>
      </c>
      <c r="B398" s="125">
        <v>44598</v>
      </c>
      <c r="C398" s="2" t="s">
        <v>6</v>
      </c>
      <c r="D398" s="2" t="s">
        <v>21</v>
      </c>
      <c r="E398" s="2" t="s">
        <v>190</v>
      </c>
      <c r="F398" s="2" t="s">
        <v>1457</v>
      </c>
      <c r="G398" s="2" t="s">
        <v>3</v>
      </c>
      <c r="H398" s="2" t="s">
        <v>3424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2</v>
      </c>
      <c r="P398" s="2" t="s">
        <v>1</v>
      </c>
      <c r="Q398" s="1">
        <v>6579.1917960000001</v>
      </c>
      <c r="R398" s="1">
        <v>0</v>
      </c>
      <c r="S398" s="1">
        <v>5066.2093000000004</v>
      </c>
      <c r="T398" s="1">
        <v>0</v>
      </c>
      <c r="U398" s="2" t="s">
        <v>0</v>
      </c>
      <c r="V398" s="1">
        <v>0</v>
      </c>
      <c r="W398" s="1">
        <v>1304.2952000000002</v>
      </c>
      <c r="X398" s="2" t="s">
        <v>0</v>
      </c>
      <c r="Y398" s="1">
        <v>208.68729600000009</v>
      </c>
      <c r="Z398" s="1">
        <v>0</v>
      </c>
      <c r="AA398" s="2" t="s">
        <v>0</v>
      </c>
      <c r="AB398" s="1">
        <v>0</v>
      </c>
      <c r="AC398" s="1">
        <v>0</v>
      </c>
      <c r="AD398" s="2" t="s">
        <v>0</v>
      </c>
      <c r="AE398" s="1">
        <v>0</v>
      </c>
      <c r="AF398" s="2">
        <v>0</v>
      </c>
      <c r="AG398" s="2" t="s">
        <v>0</v>
      </c>
      <c r="AH398" s="1">
        <v>0</v>
      </c>
      <c r="AI398" s="1">
        <v>0</v>
      </c>
      <c r="AJ398" s="2" t="s">
        <v>0</v>
      </c>
      <c r="AK398" s="1">
        <v>0</v>
      </c>
      <c r="AL398" s="1">
        <v>0</v>
      </c>
      <c r="AM398" s="125" t="s">
        <v>1</v>
      </c>
      <c r="AN398" s="2" t="s">
        <v>1</v>
      </c>
      <c r="AO398" s="125" t="s">
        <v>1</v>
      </c>
      <c r="AP398" s="2" t="s">
        <v>1</v>
      </c>
      <c r="AQ398" s="5"/>
      <c r="AR398" s="5"/>
    </row>
    <row r="399" spans="1:44" x14ac:dyDescent="0.25">
      <c r="A399" s="2" t="s">
        <v>533</v>
      </c>
      <c r="B399" s="125">
        <v>44598</v>
      </c>
      <c r="C399" s="2" t="s">
        <v>26</v>
      </c>
      <c r="D399" s="2" t="s">
        <v>879</v>
      </c>
      <c r="E399" s="2" t="s">
        <v>881</v>
      </c>
      <c r="F399" s="2" t="s">
        <v>3425</v>
      </c>
      <c r="G399" s="2" t="s">
        <v>3</v>
      </c>
      <c r="H399" s="2" t="s">
        <v>3426</v>
      </c>
      <c r="I399" s="1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115.73159999999999</v>
      </c>
      <c r="R399" s="1">
        <v>0</v>
      </c>
      <c r="S399" s="1">
        <v>16.54000000000002</v>
      </c>
      <c r="T399" s="1">
        <v>0</v>
      </c>
      <c r="U399" s="2" t="s">
        <v>0</v>
      </c>
      <c r="V399" s="1">
        <v>0</v>
      </c>
      <c r="W399" s="1">
        <v>85.509999999999991</v>
      </c>
      <c r="X399" s="2" t="s">
        <v>8</v>
      </c>
      <c r="Y399" s="1">
        <v>13.6816</v>
      </c>
      <c r="Z399" s="1">
        <v>0</v>
      </c>
      <c r="AA399" s="2" t="s">
        <v>0</v>
      </c>
      <c r="AB399" s="1">
        <v>0</v>
      </c>
      <c r="AC399" s="1">
        <v>0</v>
      </c>
      <c r="AD399" s="2" t="s">
        <v>0</v>
      </c>
      <c r="AE399" s="1">
        <v>0</v>
      </c>
      <c r="AF399" s="2">
        <v>0</v>
      </c>
      <c r="AG399" s="2" t="s">
        <v>0</v>
      </c>
      <c r="AH399" s="1">
        <v>0</v>
      </c>
      <c r="AI399" s="1">
        <v>0</v>
      </c>
      <c r="AJ399" s="2" t="s">
        <v>0</v>
      </c>
      <c r="AK399" s="1">
        <v>0</v>
      </c>
      <c r="AL399" s="1">
        <v>0</v>
      </c>
      <c r="AM399" s="125" t="s">
        <v>1</v>
      </c>
      <c r="AN399" s="2" t="s">
        <v>1</v>
      </c>
      <c r="AO399" s="125" t="s">
        <v>1</v>
      </c>
      <c r="AP399" s="2" t="s">
        <v>1</v>
      </c>
      <c r="AQ399" s="5"/>
      <c r="AR399" s="5"/>
    </row>
    <row r="400" spans="1:44" x14ac:dyDescent="0.25">
      <c r="A400" s="2" t="s">
        <v>534</v>
      </c>
      <c r="B400" s="125">
        <v>44598</v>
      </c>
      <c r="C400" s="2" t="s">
        <v>6</v>
      </c>
      <c r="D400" s="2" t="s">
        <v>879</v>
      </c>
      <c r="E400" s="2" t="s">
        <v>880</v>
      </c>
      <c r="F400" s="2" t="s">
        <v>1221</v>
      </c>
      <c r="G400" s="2" t="s">
        <v>3</v>
      </c>
      <c r="H400" s="2" t="s">
        <v>3427</v>
      </c>
      <c r="I400" s="1" t="s">
        <v>1</v>
      </c>
      <c r="J400" s="1" t="s">
        <v>1</v>
      </c>
      <c r="K400" s="1" t="s">
        <v>1</v>
      </c>
      <c r="L400" s="1" t="s">
        <v>1</v>
      </c>
      <c r="M400" s="1">
        <v>0</v>
      </c>
      <c r="N400" s="2" t="s">
        <v>1</v>
      </c>
      <c r="O400" s="2" t="s">
        <v>2</v>
      </c>
      <c r="P400" s="2" t="s">
        <v>1</v>
      </c>
      <c r="Q400" s="1">
        <v>8070.3339999999998</v>
      </c>
      <c r="R400" s="1">
        <v>0</v>
      </c>
      <c r="S400" s="1">
        <v>6168.92</v>
      </c>
      <c r="T400" s="1">
        <v>0</v>
      </c>
      <c r="U400" s="2" t="s">
        <v>0</v>
      </c>
      <c r="V400" s="1">
        <v>0</v>
      </c>
      <c r="W400" s="1">
        <v>1639.15</v>
      </c>
      <c r="X400" s="2" t="s">
        <v>0</v>
      </c>
      <c r="Y400" s="1">
        <f>+W400*0.16</f>
        <v>262.26400000000001</v>
      </c>
      <c r="Z400" s="1">
        <v>0</v>
      </c>
      <c r="AA400" s="2" t="s">
        <v>0</v>
      </c>
      <c r="AB400" s="1">
        <v>0</v>
      </c>
      <c r="AC400" s="1">
        <v>0</v>
      </c>
      <c r="AD400" s="2" t="s">
        <v>0</v>
      </c>
      <c r="AE400" s="1">
        <v>0</v>
      </c>
      <c r="AF400" s="2">
        <v>0</v>
      </c>
      <c r="AG400" s="2" t="s">
        <v>0</v>
      </c>
      <c r="AH400" s="1">
        <v>0</v>
      </c>
      <c r="AI400" s="1">
        <v>0</v>
      </c>
      <c r="AJ400" s="2" t="s">
        <v>0</v>
      </c>
      <c r="AK400" s="1">
        <v>0</v>
      </c>
      <c r="AL400" s="1">
        <v>0</v>
      </c>
      <c r="AM400" s="125" t="s">
        <v>1</v>
      </c>
      <c r="AN400" s="2" t="s">
        <v>1</v>
      </c>
      <c r="AO400" s="125" t="s">
        <v>1</v>
      </c>
      <c r="AP400" s="2" t="s">
        <v>1</v>
      </c>
      <c r="AQ400" s="5"/>
      <c r="AR400" s="5"/>
    </row>
    <row r="401" spans="1:44" x14ac:dyDescent="0.25">
      <c r="A401" s="2" t="s">
        <v>535</v>
      </c>
      <c r="B401" s="125">
        <v>44598</v>
      </c>
      <c r="C401" s="2" t="s">
        <v>6</v>
      </c>
      <c r="D401" s="2" t="s">
        <v>18</v>
      </c>
      <c r="E401" s="2" t="s">
        <v>183</v>
      </c>
      <c r="F401" s="2" t="s">
        <v>1173</v>
      </c>
      <c r="G401" s="2" t="s">
        <v>3</v>
      </c>
      <c r="H401" s="2" t="s">
        <v>3428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879.13495000000012</v>
      </c>
      <c r="R401" s="1">
        <v>0</v>
      </c>
      <c r="S401" s="1">
        <v>706.03000000000009</v>
      </c>
      <c r="T401" s="1">
        <v>0</v>
      </c>
      <c r="U401" s="2" t="s">
        <v>0</v>
      </c>
      <c r="V401" s="1">
        <v>0</v>
      </c>
      <c r="W401" s="1">
        <v>149.22835000000001</v>
      </c>
      <c r="X401" s="2" t="s">
        <v>0</v>
      </c>
      <c r="Y401" s="1">
        <v>23.8766</v>
      </c>
      <c r="Z401" s="1">
        <v>0</v>
      </c>
      <c r="AA401" s="2" t="s">
        <v>0</v>
      </c>
      <c r="AB401" s="1">
        <v>0</v>
      </c>
      <c r="AC401" s="1">
        <v>0</v>
      </c>
      <c r="AD401" s="2" t="s">
        <v>0</v>
      </c>
      <c r="AE401" s="1">
        <v>0</v>
      </c>
      <c r="AF401" s="2">
        <v>0</v>
      </c>
      <c r="AG401" s="2" t="s">
        <v>0</v>
      </c>
      <c r="AH401" s="1">
        <v>0</v>
      </c>
      <c r="AI401" s="1">
        <v>0</v>
      </c>
      <c r="AJ401" s="2" t="s">
        <v>0</v>
      </c>
      <c r="AK401" s="1">
        <v>0</v>
      </c>
      <c r="AL401" s="1">
        <v>0</v>
      </c>
      <c r="AM401" s="125" t="s">
        <v>1</v>
      </c>
      <c r="AN401" s="2" t="s">
        <v>1</v>
      </c>
      <c r="AO401" s="125" t="s">
        <v>1</v>
      </c>
      <c r="AP401" s="2" t="s">
        <v>1</v>
      </c>
      <c r="AQ401" s="5"/>
      <c r="AR401" s="5"/>
    </row>
    <row r="402" spans="1:44" x14ac:dyDescent="0.25">
      <c r="A402" s="2" t="s">
        <v>536</v>
      </c>
      <c r="B402" s="125">
        <v>44598</v>
      </c>
      <c r="C402" s="2" t="s">
        <v>6</v>
      </c>
      <c r="D402" s="2" t="s">
        <v>18</v>
      </c>
      <c r="E402" s="2" t="s">
        <v>183</v>
      </c>
      <c r="F402" s="2" t="s">
        <v>1173</v>
      </c>
      <c r="G402" s="2" t="s">
        <v>3</v>
      </c>
      <c r="H402" s="2" t="s">
        <v>3429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1285</v>
      </c>
      <c r="P402" s="2" t="s">
        <v>1286</v>
      </c>
      <c r="Q402" s="1">
        <v>112.87163200000001</v>
      </c>
      <c r="R402" s="1">
        <v>0</v>
      </c>
      <c r="S402" s="1">
        <v>66.024799999999999</v>
      </c>
      <c r="T402" s="1">
        <v>40.385199999999998</v>
      </c>
      <c r="U402" s="2" t="s">
        <v>8</v>
      </c>
      <c r="V402" s="1">
        <v>6.4616319999999998</v>
      </c>
      <c r="W402" s="1">
        <v>0</v>
      </c>
      <c r="X402" s="2" t="s">
        <v>0</v>
      </c>
      <c r="Y402" s="1">
        <v>0</v>
      </c>
      <c r="Z402" s="1">
        <v>0</v>
      </c>
      <c r="AA402" s="2" t="s">
        <v>0</v>
      </c>
      <c r="AB402" s="1">
        <v>0</v>
      </c>
      <c r="AC402" s="1">
        <v>0</v>
      </c>
      <c r="AD402" s="2" t="s">
        <v>0</v>
      </c>
      <c r="AE402" s="1">
        <v>0</v>
      </c>
      <c r="AF402" s="2">
        <v>0</v>
      </c>
      <c r="AG402" s="2" t="s">
        <v>0</v>
      </c>
      <c r="AH402" s="1">
        <v>0</v>
      </c>
      <c r="AI402" s="1">
        <v>0</v>
      </c>
      <c r="AJ402" s="2" t="s">
        <v>0</v>
      </c>
      <c r="AK402" s="1">
        <v>0</v>
      </c>
      <c r="AL402" s="1">
        <v>0</v>
      </c>
      <c r="AM402" s="125" t="s">
        <v>1</v>
      </c>
      <c r="AN402" s="2" t="s">
        <v>1</v>
      </c>
      <c r="AO402" s="125" t="s">
        <v>1</v>
      </c>
      <c r="AP402" s="2" t="s">
        <v>1</v>
      </c>
      <c r="AQ402" s="5"/>
      <c r="AR402" s="5"/>
    </row>
    <row r="403" spans="1:44" x14ac:dyDescent="0.25">
      <c r="A403" s="2" t="s">
        <v>537</v>
      </c>
      <c r="B403" s="125">
        <v>44598</v>
      </c>
      <c r="C403" s="2" t="s">
        <v>6</v>
      </c>
      <c r="D403" s="2" t="s">
        <v>18</v>
      </c>
      <c r="E403" s="2" t="s">
        <v>183</v>
      </c>
      <c r="F403" s="2" t="s">
        <v>1173</v>
      </c>
      <c r="G403" s="2" t="s">
        <v>3</v>
      </c>
      <c r="H403" s="2" t="s">
        <v>3430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2</v>
      </c>
      <c r="P403" s="2" t="s">
        <v>1</v>
      </c>
      <c r="Q403" s="1">
        <v>2429.1259940000009</v>
      </c>
      <c r="R403" s="1">
        <v>0</v>
      </c>
      <c r="S403" s="1">
        <v>1874.2997000000003</v>
      </c>
      <c r="T403" s="1">
        <v>0</v>
      </c>
      <c r="U403" s="2" t="s">
        <v>0</v>
      </c>
      <c r="V403" s="1">
        <v>0</v>
      </c>
      <c r="W403" s="1">
        <v>478.29845000000006</v>
      </c>
      <c r="X403" s="2" t="s">
        <v>0</v>
      </c>
      <c r="Y403" s="1">
        <v>76.527843999999988</v>
      </c>
      <c r="Z403" s="1">
        <v>0</v>
      </c>
      <c r="AA403" s="2" t="s">
        <v>0</v>
      </c>
      <c r="AB403" s="1">
        <v>0</v>
      </c>
      <c r="AC403" s="1">
        <v>0</v>
      </c>
      <c r="AD403" s="2" t="s">
        <v>0</v>
      </c>
      <c r="AE403" s="1">
        <v>0</v>
      </c>
      <c r="AF403" s="2">
        <v>0</v>
      </c>
      <c r="AG403" s="2" t="s">
        <v>0</v>
      </c>
      <c r="AH403" s="1">
        <v>0</v>
      </c>
      <c r="AI403" s="1">
        <v>0</v>
      </c>
      <c r="AJ403" s="2" t="s">
        <v>0</v>
      </c>
      <c r="AK403" s="1">
        <v>0</v>
      </c>
      <c r="AL403" s="1">
        <v>0</v>
      </c>
      <c r="AM403" s="125" t="s">
        <v>1</v>
      </c>
      <c r="AN403" s="2" t="s">
        <v>1</v>
      </c>
      <c r="AO403" s="125" t="s">
        <v>1</v>
      </c>
      <c r="AP403" s="2" t="s">
        <v>1</v>
      </c>
      <c r="AQ403" s="5"/>
      <c r="AR403" s="5"/>
    </row>
    <row r="404" spans="1:44" x14ac:dyDescent="0.25">
      <c r="A404" s="2" t="s">
        <v>538</v>
      </c>
      <c r="B404" s="125">
        <v>44598</v>
      </c>
      <c r="C404" s="2" t="s">
        <v>6</v>
      </c>
      <c r="D404" s="2" t="s">
        <v>16</v>
      </c>
      <c r="E404" s="2" t="s">
        <v>181</v>
      </c>
      <c r="F404" s="2" t="s">
        <v>3431</v>
      </c>
      <c r="G404" s="2" t="s">
        <v>3</v>
      </c>
      <c r="H404" s="2" t="s">
        <v>3432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2532.5791500000005</v>
      </c>
      <c r="R404" s="1">
        <v>0</v>
      </c>
      <c r="S404" s="1">
        <v>1933.92795</v>
      </c>
      <c r="T404" s="1">
        <v>0</v>
      </c>
      <c r="U404" s="2" t="s">
        <v>0</v>
      </c>
      <c r="V404" s="1">
        <v>0</v>
      </c>
      <c r="W404" s="1">
        <v>516.07860000000005</v>
      </c>
      <c r="X404" s="2" t="s">
        <v>0</v>
      </c>
      <c r="Y404" s="1">
        <v>82.572600000000008</v>
      </c>
      <c r="Z404" s="1">
        <v>0</v>
      </c>
      <c r="AA404" s="2" t="s">
        <v>0</v>
      </c>
      <c r="AB404" s="1">
        <v>0</v>
      </c>
      <c r="AC404" s="1">
        <v>0</v>
      </c>
      <c r="AD404" s="2" t="s">
        <v>0</v>
      </c>
      <c r="AE404" s="1">
        <v>0</v>
      </c>
      <c r="AF404" s="2">
        <v>0</v>
      </c>
      <c r="AG404" s="2" t="s">
        <v>0</v>
      </c>
      <c r="AH404" s="1">
        <v>0</v>
      </c>
      <c r="AI404" s="1">
        <v>0</v>
      </c>
      <c r="AJ404" s="2" t="s">
        <v>0</v>
      </c>
      <c r="AK404" s="1">
        <v>0</v>
      </c>
      <c r="AL404" s="1">
        <v>0</v>
      </c>
      <c r="AM404" s="125" t="s">
        <v>1</v>
      </c>
      <c r="AN404" s="2" t="s">
        <v>1</v>
      </c>
      <c r="AO404" s="125" t="s">
        <v>1</v>
      </c>
      <c r="AP404" s="2" t="s">
        <v>1</v>
      </c>
      <c r="AQ404" s="5"/>
      <c r="AR404" s="5"/>
    </row>
    <row r="405" spans="1:44" x14ac:dyDescent="0.25">
      <c r="A405" s="2" t="s">
        <v>539</v>
      </c>
      <c r="B405" s="125">
        <v>44598</v>
      </c>
      <c r="C405" s="2" t="s">
        <v>6</v>
      </c>
      <c r="D405" s="2" t="s">
        <v>13</v>
      </c>
      <c r="E405" s="2" t="s">
        <v>179</v>
      </c>
      <c r="F405" s="2" t="s">
        <v>3433</v>
      </c>
      <c r="G405" s="2" t="s">
        <v>3</v>
      </c>
      <c r="H405" s="2" t="s">
        <v>3434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2</v>
      </c>
      <c r="P405" s="2" t="s">
        <v>1</v>
      </c>
      <c r="Q405" s="1">
        <v>2486.0930999999996</v>
      </c>
      <c r="R405" s="1">
        <v>0</v>
      </c>
      <c r="S405" s="1">
        <v>2281.8286999999991</v>
      </c>
      <c r="T405" s="1">
        <v>0</v>
      </c>
      <c r="U405" s="2" t="s">
        <v>0</v>
      </c>
      <c r="V405" s="1">
        <v>0</v>
      </c>
      <c r="W405" s="1">
        <v>176.08999999999997</v>
      </c>
      <c r="X405" s="2" t="s">
        <v>0</v>
      </c>
      <c r="Y405" s="1">
        <v>28.174399999999995</v>
      </c>
      <c r="Z405" s="1">
        <v>0</v>
      </c>
      <c r="AA405" s="2" t="s">
        <v>0</v>
      </c>
      <c r="AB405" s="1">
        <v>0</v>
      </c>
      <c r="AC405" s="1">
        <v>0</v>
      </c>
      <c r="AD405" s="2" t="s">
        <v>0</v>
      </c>
      <c r="AE405" s="1">
        <v>0</v>
      </c>
      <c r="AF405" s="2">
        <v>0</v>
      </c>
      <c r="AG405" s="2" t="s">
        <v>0</v>
      </c>
      <c r="AH405" s="1">
        <v>0</v>
      </c>
      <c r="AI405" s="1">
        <v>0</v>
      </c>
      <c r="AJ405" s="2" t="s">
        <v>0</v>
      </c>
      <c r="AK405" s="1">
        <v>0</v>
      </c>
      <c r="AL405" s="1">
        <v>0</v>
      </c>
      <c r="AM405" s="125" t="s">
        <v>1</v>
      </c>
      <c r="AN405" s="2" t="s">
        <v>1</v>
      </c>
      <c r="AO405" s="125" t="s">
        <v>1</v>
      </c>
      <c r="AP405" s="2" t="s">
        <v>1</v>
      </c>
      <c r="AQ405" s="5"/>
      <c r="AR405" s="5"/>
    </row>
    <row r="406" spans="1:44" x14ac:dyDescent="0.25">
      <c r="A406" s="2" t="s">
        <v>540</v>
      </c>
      <c r="B406" s="125">
        <v>44598</v>
      </c>
      <c r="C406" s="2" t="s">
        <v>6</v>
      </c>
      <c r="D406" s="2" t="s">
        <v>9</v>
      </c>
      <c r="E406" s="2" t="s">
        <v>3031</v>
      </c>
      <c r="F406" s="2" t="s">
        <v>3435</v>
      </c>
      <c r="G406" s="2" t="s">
        <v>3</v>
      </c>
      <c r="H406" s="2" t="s">
        <v>3436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87.092000000000013</v>
      </c>
      <c r="R406" s="1">
        <v>0</v>
      </c>
      <c r="S406" s="1">
        <v>22.305999999999997</v>
      </c>
      <c r="T406" s="1">
        <v>0</v>
      </c>
      <c r="U406" s="2" t="s">
        <v>0</v>
      </c>
      <c r="V406" s="1">
        <v>0</v>
      </c>
      <c r="W406" s="1">
        <v>55.850000000000009</v>
      </c>
      <c r="X406" s="2" t="s">
        <v>0</v>
      </c>
      <c r="Y406" s="1">
        <v>8.9359999999999999</v>
      </c>
      <c r="Z406" s="1">
        <v>0</v>
      </c>
      <c r="AA406" s="2" t="s">
        <v>0</v>
      </c>
      <c r="AB406" s="1">
        <v>0</v>
      </c>
      <c r="AC406" s="1">
        <v>0</v>
      </c>
      <c r="AD406" s="2" t="s">
        <v>0</v>
      </c>
      <c r="AE406" s="1">
        <v>0</v>
      </c>
      <c r="AF406" s="2">
        <v>0</v>
      </c>
      <c r="AG406" s="2" t="s">
        <v>0</v>
      </c>
      <c r="AH406" s="1">
        <v>0</v>
      </c>
      <c r="AI406" s="1">
        <v>0</v>
      </c>
      <c r="AJ406" s="2" t="s">
        <v>0</v>
      </c>
      <c r="AK406" s="1">
        <v>0</v>
      </c>
      <c r="AL406" s="1">
        <v>0</v>
      </c>
      <c r="AM406" s="125" t="s">
        <v>1</v>
      </c>
      <c r="AN406" s="2" t="s">
        <v>1</v>
      </c>
      <c r="AO406" s="125" t="s">
        <v>1</v>
      </c>
      <c r="AP406" s="2" t="s">
        <v>1</v>
      </c>
      <c r="AQ406" s="5"/>
      <c r="AR406" s="5"/>
    </row>
    <row r="407" spans="1:44" x14ac:dyDescent="0.25">
      <c r="A407" s="2" t="s">
        <v>541</v>
      </c>
      <c r="B407" s="125">
        <v>44598</v>
      </c>
      <c r="C407" s="2" t="s">
        <v>6</v>
      </c>
      <c r="D407" s="2" t="s">
        <v>9</v>
      </c>
      <c r="E407" s="2" t="s">
        <v>3031</v>
      </c>
      <c r="F407" s="2" t="s">
        <v>3435</v>
      </c>
      <c r="G407" s="2" t="s">
        <v>3</v>
      </c>
      <c r="H407" s="2" t="s">
        <v>3437</v>
      </c>
      <c r="I407" s="1" t="s">
        <v>1</v>
      </c>
      <c r="J407" s="1" t="s">
        <v>1</v>
      </c>
      <c r="K407" s="1" t="s">
        <v>1</v>
      </c>
      <c r="L407" s="1" t="s">
        <v>1</v>
      </c>
      <c r="M407" s="1">
        <v>0</v>
      </c>
      <c r="N407" s="2" t="s">
        <v>1</v>
      </c>
      <c r="O407" s="2" t="s">
        <v>2</v>
      </c>
      <c r="P407" s="2" t="s">
        <v>1</v>
      </c>
      <c r="Q407" s="1">
        <v>116.97080000000001</v>
      </c>
      <c r="R407" s="1">
        <v>0</v>
      </c>
      <c r="S407" s="1">
        <v>61.000799999999998</v>
      </c>
      <c r="T407" s="1">
        <v>0</v>
      </c>
      <c r="U407" s="2" t="s">
        <v>0</v>
      </c>
      <c r="V407" s="1">
        <v>0</v>
      </c>
      <c r="W407" s="1">
        <v>48.25</v>
      </c>
      <c r="X407" s="2" t="s">
        <v>8</v>
      </c>
      <c r="Y407" s="1">
        <v>7.72</v>
      </c>
      <c r="Z407" s="1">
        <v>0</v>
      </c>
      <c r="AA407" s="2" t="s">
        <v>0</v>
      </c>
      <c r="AB407" s="1">
        <v>0</v>
      </c>
      <c r="AC407" s="1">
        <v>0</v>
      </c>
      <c r="AD407" s="2" t="s">
        <v>0</v>
      </c>
      <c r="AE407" s="1">
        <v>0</v>
      </c>
      <c r="AF407" s="2">
        <v>0</v>
      </c>
      <c r="AG407" s="2" t="s">
        <v>0</v>
      </c>
      <c r="AH407" s="1">
        <v>0</v>
      </c>
      <c r="AI407" s="1">
        <v>0</v>
      </c>
      <c r="AJ407" s="2" t="s">
        <v>0</v>
      </c>
      <c r="AK407" s="1">
        <v>0</v>
      </c>
      <c r="AL407" s="1">
        <v>0</v>
      </c>
      <c r="AM407" s="125" t="s">
        <v>1</v>
      </c>
      <c r="AN407" s="2" t="s">
        <v>1</v>
      </c>
      <c r="AO407" s="125" t="s">
        <v>1</v>
      </c>
      <c r="AP407" s="2" t="s">
        <v>1</v>
      </c>
      <c r="AQ407" s="5"/>
      <c r="AR407" s="5"/>
    </row>
    <row r="408" spans="1:44" x14ac:dyDescent="0.25">
      <c r="A408" s="2" t="s">
        <v>542</v>
      </c>
      <c r="B408" s="125">
        <v>44598</v>
      </c>
      <c r="C408" s="2" t="s">
        <v>6</v>
      </c>
      <c r="D408" s="2" t="s">
        <v>9</v>
      </c>
      <c r="E408" s="2" t="s">
        <v>3031</v>
      </c>
      <c r="F408" s="2" t="s">
        <v>3435</v>
      </c>
      <c r="G408" s="2" t="s">
        <v>3</v>
      </c>
      <c r="H408" s="2" t="s">
        <v>3438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3439</v>
      </c>
      <c r="P408" s="2" t="s">
        <v>3440</v>
      </c>
      <c r="Q408" s="1">
        <v>63.746499999999997</v>
      </c>
      <c r="R408" s="1">
        <v>0</v>
      </c>
      <c r="S408" s="1">
        <v>49.902600000000007</v>
      </c>
      <c r="T408" s="1">
        <v>0</v>
      </c>
      <c r="U408" s="2" t="s">
        <v>0</v>
      </c>
      <c r="V408" s="1">
        <v>0</v>
      </c>
      <c r="W408" s="1">
        <v>11.9344</v>
      </c>
      <c r="X408" s="2" t="s">
        <v>8</v>
      </c>
      <c r="Y408" s="1">
        <v>1.9095</v>
      </c>
      <c r="Z408" s="1">
        <v>0</v>
      </c>
      <c r="AA408" s="2" t="s">
        <v>0</v>
      </c>
      <c r="AB408" s="1">
        <v>0</v>
      </c>
      <c r="AC408" s="1">
        <v>0</v>
      </c>
      <c r="AD408" s="2" t="s">
        <v>0</v>
      </c>
      <c r="AE408" s="1">
        <v>0</v>
      </c>
      <c r="AF408" s="2">
        <v>0</v>
      </c>
      <c r="AG408" s="2" t="s">
        <v>0</v>
      </c>
      <c r="AH408" s="1">
        <v>0</v>
      </c>
      <c r="AI408" s="1">
        <v>0</v>
      </c>
      <c r="AJ408" s="2" t="s">
        <v>0</v>
      </c>
      <c r="AK408" s="1">
        <v>0</v>
      </c>
      <c r="AL408" s="1">
        <v>0</v>
      </c>
      <c r="AM408" s="125" t="s">
        <v>1</v>
      </c>
      <c r="AN408" s="2" t="s">
        <v>1</v>
      </c>
      <c r="AO408" s="125" t="s">
        <v>1</v>
      </c>
      <c r="AP408" s="2" t="s">
        <v>1</v>
      </c>
      <c r="AQ408" s="5"/>
      <c r="AR408" s="5"/>
    </row>
    <row r="409" spans="1:44" x14ac:dyDescent="0.25">
      <c r="A409" s="2" t="s">
        <v>543</v>
      </c>
      <c r="B409" s="125">
        <v>44598</v>
      </c>
      <c r="C409" s="2" t="s">
        <v>6</v>
      </c>
      <c r="D409" s="2" t="s">
        <v>9</v>
      </c>
      <c r="E409" s="2" t="s">
        <v>3031</v>
      </c>
      <c r="F409" s="2" t="s">
        <v>3435</v>
      </c>
      <c r="G409" s="2" t="s">
        <v>3</v>
      </c>
      <c r="H409" s="2" t="s">
        <v>3441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3442</v>
      </c>
      <c r="P409" s="2" t="s">
        <v>3443</v>
      </c>
      <c r="Q409" s="1">
        <v>5.66</v>
      </c>
      <c r="R409" s="1">
        <v>0</v>
      </c>
      <c r="S409" s="1">
        <v>5.66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1">
        <v>0</v>
      </c>
      <c r="AA409" s="2" t="s">
        <v>0</v>
      </c>
      <c r="AB409" s="1">
        <v>0</v>
      </c>
      <c r="AC409" s="1">
        <v>0</v>
      </c>
      <c r="AD409" s="2" t="s">
        <v>0</v>
      </c>
      <c r="AE409" s="1">
        <v>0</v>
      </c>
      <c r="AF409" s="2">
        <v>0</v>
      </c>
      <c r="AG409" s="2" t="s">
        <v>0</v>
      </c>
      <c r="AH409" s="1">
        <v>0</v>
      </c>
      <c r="AI409" s="1">
        <v>0</v>
      </c>
      <c r="AJ409" s="2" t="s">
        <v>0</v>
      </c>
      <c r="AK409" s="1">
        <v>0</v>
      </c>
      <c r="AL409" s="1">
        <v>0</v>
      </c>
      <c r="AM409" s="125" t="s">
        <v>1</v>
      </c>
      <c r="AN409" s="2" t="s">
        <v>1</v>
      </c>
      <c r="AO409" s="125" t="s">
        <v>1</v>
      </c>
      <c r="AP409" s="2" t="s">
        <v>1</v>
      </c>
      <c r="AQ409" s="5"/>
      <c r="AR409" s="5"/>
    </row>
    <row r="410" spans="1:44" x14ac:dyDescent="0.25">
      <c r="A410" s="2" t="s">
        <v>544</v>
      </c>
      <c r="B410" s="125">
        <v>44598</v>
      </c>
      <c r="C410" s="2" t="s">
        <v>6</v>
      </c>
      <c r="D410" s="2" t="s">
        <v>9</v>
      </c>
      <c r="E410" s="2" t="s">
        <v>3031</v>
      </c>
      <c r="F410" s="2" t="s">
        <v>3435</v>
      </c>
      <c r="G410" s="2" t="s">
        <v>3</v>
      </c>
      <c r="H410" s="2" t="s">
        <v>3444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95.351200000000006</v>
      </c>
      <c r="R410" s="1">
        <v>0</v>
      </c>
      <c r="S410" s="1">
        <v>27.409999999999989</v>
      </c>
      <c r="T410" s="1">
        <v>0</v>
      </c>
      <c r="U410" s="2" t="s">
        <v>0</v>
      </c>
      <c r="V410" s="1">
        <v>0</v>
      </c>
      <c r="W410" s="1">
        <v>58.57</v>
      </c>
      <c r="X410" s="2" t="s">
        <v>8</v>
      </c>
      <c r="Y410" s="1">
        <v>9.3711999999999982</v>
      </c>
      <c r="Z410" s="1">
        <v>0</v>
      </c>
      <c r="AA410" s="2" t="s">
        <v>0</v>
      </c>
      <c r="AB410" s="1">
        <v>0</v>
      </c>
      <c r="AC410" s="1">
        <v>0</v>
      </c>
      <c r="AD410" s="2" t="s">
        <v>0</v>
      </c>
      <c r="AE410" s="1">
        <v>0</v>
      </c>
      <c r="AF410" s="2">
        <v>0</v>
      </c>
      <c r="AG410" s="2" t="s">
        <v>0</v>
      </c>
      <c r="AH410" s="1">
        <v>0</v>
      </c>
      <c r="AI410" s="1">
        <v>0</v>
      </c>
      <c r="AJ410" s="2" t="s">
        <v>0</v>
      </c>
      <c r="AK410" s="1">
        <v>0</v>
      </c>
      <c r="AL410" s="1">
        <v>0</v>
      </c>
      <c r="AM410" s="125" t="s">
        <v>1</v>
      </c>
      <c r="AN410" s="2" t="s">
        <v>1</v>
      </c>
      <c r="AO410" s="125" t="s">
        <v>1</v>
      </c>
      <c r="AP410" s="2" t="s">
        <v>1</v>
      </c>
      <c r="AQ410" s="5"/>
      <c r="AR410" s="5"/>
    </row>
    <row r="411" spans="1:44" x14ac:dyDescent="0.25">
      <c r="A411" s="2" t="s">
        <v>545</v>
      </c>
      <c r="B411" s="125">
        <v>44598</v>
      </c>
      <c r="C411" s="2" t="s">
        <v>6</v>
      </c>
      <c r="D411" s="2" t="s">
        <v>9</v>
      </c>
      <c r="E411" s="2" t="s">
        <v>3031</v>
      </c>
      <c r="F411" s="2" t="s">
        <v>3435</v>
      </c>
      <c r="G411" s="2" t="s">
        <v>3</v>
      </c>
      <c r="H411" s="2" t="s">
        <v>3445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188.52879999999999</v>
      </c>
      <c r="R411" s="1">
        <v>0</v>
      </c>
      <c r="S411" s="1">
        <v>54.049999999999983</v>
      </c>
      <c r="T411" s="1">
        <v>0</v>
      </c>
      <c r="U411" s="2" t="s">
        <v>0</v>
      </c>
      <c r="V411" s="1">
        <v>0</v>
      </c>
      <c r="W411" s="1">
        <v>115.93</v>
      </c>
      <c r="X411" s="2" t="s">
        <v>8</v>
      </c>
      <c r="Y411" s="1">
        <v>18.5488</v>
      </c>
      <c r="Z411" s="1">
        <v>0</v>
      </c>
      <c r="AA411" s="2" t="s">
        <v>0</v>
      </c>
      <c r="AB411" s="1">
        <v>0</v>
      </c>
      <c r="AC411" s="1">
        <v>0</v>
      </c>
      <c r="AD411" s="2" t="s">
        <v>0</v>
      </c>
      <c r="AE411" s="1">
        <v>0</v>
      </c>
      <c r="AF411" s="2">
        <v>0</v>
      </c>
      <c r="AG411" s="2" t="s">
        <v>0</v>
      </c>
      <c r="AH411" s="1">
        <v>0</v>
      </c>
      <c r="AI411" s="1">
        <v>0</v>
      </c>
      <c r="AJ411" s="2" t="s">
        <v>0</v>
      </c>
      <c r="AK411" s="1">
        <v>0</v>
      </c>
      <c r="AL411" s="1">
        <v>0</v>
      </c>
      <c r="AM411" s="125" t="s">
        <v>1</v>
      </c>
      <c r="AN411" s="2" t="s">
        <v>1</v>
      </c>
      <c r="AO411" s="125" t="s">
        <v>1</v>
      </c>
      <c r="AP411" s="2" t="s">
        <v>1</v>
      </c>
      <c r="AQ411" s="5"/>
      <c r="AR411" s="5"/>
    </row>
    <row r="412" spans="1:44" x14ac:dyDescent="0.25">
      <c r="A412" s="2" t="s">
        <v>546</v>
      </c>
      <c r="B412" s="125">
        <v>44598</v>
      </c>
      <c r="C412" s="2" t="s">
        <v>6</v>
      </c>
      <c r="D412" s="2" t="s">
        <v>9</v>
      </c>
      <c r="E412" s="2" t="s">
        <v>3031</v>
      </c>
      <c r="F412" s="2" t="s">
        <v>3435</v>
      </c>
      <c r="G412" s="2" t="s">
        <v>3</v>
      </c>
      <c r="H412" s="2" t="s">
        <v>3446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2</v>
      </c>
      <c r="P412" s="2" t="s">
        <v>1</v>
      </c>
      <c r="Q412" s="1">
        <v>98.70035</v>
      </c>
      <c r="R412" s="1">
        <v>0</v>
      </c>
      <c r="S412" s="1">
        <v>22.321750000000009</v>
      </c>
      <c r="T412" s="1">
        <v>0</v>
      </c>
      <c r="U412" s="2" t="s">
        <v>0</v>
      </c>
      <c r="V412" s="1">
        <v>0</v>
      </c>
      <c r="W412" s="1">
        <v>65.843599999999995</v>
      </c>
      <c r="X412" s="2" t="s">
        <v>8</v>
      </c>
      <c r="Y412" s="1">
        <v>10.535</v>
      </c>
      <c r="Z412" s="1">
        <v>0</v>
      </c>
      <c r="AA412" s="2" t="s">
        <v>0</v>
      </c>
      <c r="AB412" s="1">
        <v>0</v>
      </c>
      <c r="AC412" s="1">
        <v>0</v>
      </c>
      <c r="AD412" s="2" t="s">
        <v>0</v>
      </c>
      <c r="AE412" s="1">
        <v>0</v>
      </c>
      <c r="AF412" s="2">
        <v>0</v>
      </c>
      <c r="AG412" s="2" t="s">
        <v>0</v>
      </c>
      <c r="AH412" s="1">
        <v>0</v>
      </c>
      <c r="AI412" s="1">
        <v>0</v>
      </c>
      <c r="AJ412" s="2" t="s">
        <v>0</v>
      </c>
      <c r="AK412" s="1">
        <v>0</v>
      </c>
      <c r="AL412" s="1">
        <v>0</v>
      </c>
      <c r="AM412" s="125" t="s">
        <v>1</v>
      </c>
      <c r="AN412" s="2" t="s">
        <v>1</v>
      </c>
      <c r="AO412" s="125" t="s">
        <v>1</v>
      </c>
      <c r="AP412" s="2" t="s">
        <v>1</v>
      </c>
      <c r="AQ412" s="5"/>
      <c r="AR412" s="5"/>
    </row>
    <row r="413" spans="1:44" x14ac:dyDescent="0.25">
      <c r="A413" s="2" t="s">
        <v>547</v>
      </c>
      <c r="B413" s="125">
        <v>44598</v>
      </c>
      <c r="C413" s="2" t="s">
        <v>6</v>
      </c>
      <c r="D413" s="2" t="s">
        <v>9</v>
      </c>
      <c r="E413" s="2" t="s">
        <v>3031</v>
      </c>
      <c r="F413" s="2" t="s">
        <v>3435</v>
      </c>
      <c r="G413" s="2" t="s">
        <v>3</v>
      </c>
      <c r="H413" s="2" t="s">
        <v>3447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348.28200000000004</v>
      </c>
      <c r="R413" s="1">
        <v>0</v>
      </c>
      <c r="S413" s="1">
        <v>318.79479999999995</v>
      </c>
      <c r="T413" s="1">
        <v>0</v>
      </c>
      <c r="U413" s="2" t="s">
        <v>0</v>
      </c>
      <c r="V413" s="1">
        <v>0</v>
      </c>
      <c r="W413" s="1">
        <v>25.42</v>
      </c>
      <c r="X413" s="2" t="s">
        <v>8</v>
      </c>
      <c r="Y413" s="1">
        <v>4.0671999999999997</v>
      </c>
      <c r="Z413" s="1">
        <v>0</v>
      </c>
      <c r="AA413" s="2" t="s">
        <v>0</v>
      </c>
      <c r="AB413" s="1">
        <v>0</v>
      </c>
      <c r="AC413" s="1">
        <v>0</v>
      </c>
      <c r="AD413" s="2" t="s">
        <v>0</v>
      </c>
      <c r="AE413" s="1">
        <v>0</v>
      </c>
      <c r="AF413" s="2">
        <v>0</v>
      </c>
      <c r="AG413" s="2" t="s">
        <v>0</v>
      </c>
      <c r="AH413" s="1">
        <v>0</v>
      </c>
      <c r="AI413" s="1">
        <v>0</v>
      </c>
      <c r="AJ413" s="2" t="s">
        <v>0</v>
      </c>
      <c r="AK413" s="1">
        <v>0</v>
      </c>
      <c r="AL413" s="1">
        <v>0</v>
      </c>
      <c r="AM413" s="125" t="s">
        <v>1</v>
      </c>
      <c r="AN413" s="2" t="s">
        <v>1</v>
      </c>
      <c r="AO413" s="125" t="s">
        <v>1</v>
      </c>
      <c r="AP413" s="2" t="s">
        <v>1</v>
      </c>
      <c r="AQ413" s="5"/>
      <c r="AR413" s="5"/>
    </row>
    <row r="414" spans="1:44" x14ac:dyDescent="0.25">
      <c r="A414" s="2" t="s">
        <v>548</v>
      </c>
      <c r="B414" s="125">
        <v>44598</v>
      </c>
      <c r="C414" s="2" t="s">
        <v>6</v>
      </c>
      <c r="D414" s="2" t="s">
        <v>9</v>
      </c>
      <c r="E414" s="2" t="s">
        <v>3031</v>
      </c>
      <c r="F414" s="2" t="s">
        <v>3435</v>
      </c>
      <c r="G414" s="2" t="s">
        <v>3</v>
      </c>
      <c r="H414" s="2" t="s">
        <v>3448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45.467299999999994</v>
      </c>
      <c r="R414" s="1">
        <v>0</v>
      </c>
      <c r="S414" s="1">
        <v>24.726499999999998</v>
      </c>
      <c r="T414" s="1">
        <v>0</v>
      </c>
      <c r="U414" s="2" t="s">
        <v>0</v>
      </c>
      <c r="V414" s="1">
        <v>0</v>
      </c>
      <c r="W414" s="1">
        <v>17.88</v>
      </c>
      <c r="X414" s="2" t="s">
        <v>8</v>
      </c>
      <c r="Y414" s="1">
        <v>2.8607999999999998</v>
      </c>
      <c r="Z414" s="1">
        <v>0</v>
      </c>
      <c r="AA414" s="2" t="s">
        <v>0</v>
      </c>
      <c r="AB414" s="1">
        <v>0</v>
      </c>
      <c r="AC414" s="1">
        <v>0</v>
      </c>
      <c r="AD414" s="2" t="s">
        <v>0</v>
      </c>
      <c r="AE414" s="1">
        <v>0</v>
      </c>
      <c r="AF414" s="2">
        <v>0</v>
      </c>
      <c r="AG414" s="2" t="s">
        <v>0</v>
      </c>
      <c r="AH414" s="1">
        <v>0</v>
      </c>
      <c r="AI414" s="1">
        <v>0</v>
      </c>
      <c r="AJ414" s="2" t="s">
        <v>0</v>
      </c>
      <c r="AK414" s="1">
        <v>0</v>
      </c>
      <c r="AL414" s="1">
        <v>0</v>
      </c>
      <c r="AM414" s="125" t="s">
        <v>1</v>
      </c>
      <c r="AN414" s="2" t="s">
        <v>1</v>
      </c>
      <c r="AO414" s="125" t="s">
        <v>1</v>
      </c>
      <c r="AP414" s="2" t="s">
        <v>1</v>
      </c>
      <c r="AQ414" s="5"/>
      <c r="AR414" s="5"/>
    </row>
    <row r="415" spans="1:44" x14ac:dyDescent="0.25">
      <c r="A415" s="2" t="s">
        <v>549</v>
      </c>
      <c r="B415" s="125">
        <v>44598</v>
      </c>
      <c r="C415" s="2" t="s">
        <v>6</v>
      </c>
      <c r="D415" s="2" t="s">
        <v>9</v>
      </c>
      <c r="E415" s="2" t="s">
        <v>3031</v>
      </c>
      <c r="F415" s="2" t="s">
        <v>3435</v>
      </c>
      <c r="G415" s="2" t="s">
        <v>3</v>
      </c>
      <c r="H415" s="2" t="s">
        <v>3449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3450</v>
      </c>
      <c r="P415" s="2" t="s">
        <v>3451</v>
      </c>
      <c r="Q415" s="1">
        <v>76.530799999999999</v>
      </c>
      <c r="R415" s="1">
        <v>0</v>
      </c>
      <c r="S415" s="1">
        <v>58.98</v>
      </c>
      <c r="T415" s="1">
        <v>0</v>
      </c>
      <c r="U415" s="2" t="s">
        <v>0</v>
      </c>
      <c r="V415" s="1">
        <v>0</v>
      </c>
      <c r="W415" s="1">
        <v>15.13</v>
      </c>
      <c r="X415" s="2" t="s">
        <v>8</v>
      </c>
      <c r="Y415" s="1">
        <v>2.4207999999999998</v>
      </c>
      <c r="Z415" s="1">
        <v>0</v>
      </c>
      <c r="AA415" s="2" t="s">
        <v>0</v>
      </c>
      <c r="AB415" s="1">
        <v>0</v>
      </c>
      <c r="AC415" s="1">
        <v>0</v>
      </c>
      <c r="AD415" s="2" t="s">
        <v>0</v>
      </c>
      <c r="AE415" s="1">
        <v>0</v>
      </c>
      <c r="AF415" s="2">
        <v>0</v>
      </c>
      <c r="AG415" s="2" t="s">
        <v>0</v>
      </c>
      <c r="AH415" s="1">
        <v>0</v>
      </c>
      <c r="AI415" s="1">
        <v>0</v>
      </c>
      <c r="AJ415" s="2" t="s">
        <v>0</v>
      </c>
      <c r="AK415" s="1">
        <v>0</v>
      </c>
      <c r="AL415" s="1">
        <v>0</v>
      </c>
      <c r="AM415" s="125" t="s">
        <v>1</v>
      </c>
      <c r="AN415" s="2" t="s">
        <v>1</v>
      </c>
      <c r="AO415" s="125" t="s">
        <v>1</v>
      </c>
      <c r="AP415" s="2" t="s">
        <v>1</v>
      </c>
      <c r="AQ415" s="5"/>
      <c r="AR415" s="5"/>
    </row>
    <row r="416" spans="1:44" x14ac:dyDescent="0.25">
      <c r="A416" s="2" t="s">
        <v>550</v>
      </c>
      <c r="B416" s="125">
        <v>44598</v>
      </c>
      <c r="C416" s="2" t="s">
        <v>6</v>
      </c>
      <c r="D416" s="2" t="s">
        <v>1092</v>
      </c>
      <c r="E416" s="2" t="s">
        <v>726</v>
      </c>
      <c r="F416" s="2" t="s">
        <v>3452</v>
      </c>
      <c r="G416" s="2" t="s">
        <v>3</v>
      </c>
      <c r="H416" s="2" t="s">
        <v>3453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2</v>
      </c>
      <c r="P416" s="2" t="s">
        <v>1</v>
      </c>
      <c r="Q416" s="1">
        <v>3098.5937940000003</v>
      </c>
      <c r="R416" s="1">
        <v>0</v>
      </c>
      <c r="S416" s="1">
        <v>2454.8375500000011</v>
      </c>
      <c r="T416" s="1">
        <v>0</v>
      </c>
      <c r="U416" s="2" t="s">
        <v>0</v>
      </c>
      <c r="V416" s="1">
        <v>0</v>
      </c>
      <c r="W416" s="1">
        <v>554.96229999999991</v>
      </c>
      <c r="X416" s="2" t="s">
        <v>0</v>
      </c>
      <c r="Y416" s="1">
        <v>88.793943999999982</v>
      </c>
      <c r="Z416" s="1">
        <v>0</v>
      </c>
      <c r="AA416" s="2" t="s">
        <v>0</v>
      </c>
      <c r="AB416" s="1">
        <v>0</v>
      </c>
      <c r="AC416" s="1">
        <v>0</v>
      </c>
      <c r="AD416" s="2" t="s">
        <v>0</v>
      </c>
      <c r="AE416" s="1">
        <v>0</v>
      </c>
      <c r="AF416" s="2">
        <v>0</v>
      </c>
      <c r="AG416" s="2" t="s">
        <v>0</v>
      </c>
      <c r="AH416" s="1">
        <v>0</v>
      </c>
      <c r="AI416" s="1">
        <v>0</v>
      </c>
      <c r="AJ416" s="2" t="s">
        <v>0</v>
      </c>
      <c r="AK416" s="1">
        <v>0</v>
      </c>
      <c r="AL416" s="1">
        <v>0</v>
      </c>
      <c r="AM416" s="125" t="s">
        <v>1</v>
      </c>
      <c r="AN416" s="2" t="s">
        <v>1</v>
      </c>
      <c r="AO416" s="125" t="s">
        <v>1</v>
      </c>
      <c r="AP416" s="2" t="s">
        <v>1</v>
      </c>
      <c r="AQ416" s="5"/>
      <c r="AR416" s="5"/>
    </row>
    <row r="417" spans="1:44" x14ac:dyDescent="0.25">
      <c r="A417" s="2" t="s">
        <v>551</v>
      </c>
      <c r="B417" s="125">
        <v>44599</v>
      </c>
      <c r="C417" s="2" t="s">
        <v>26</v>
      </c>
      <c r="D417" s="2" t="s">
        <v>48</v>
      </c>
      <c r="E417" s="2" t="s">
        <v>219</v>
      </c>
      <c r="F417" s="2" t="s">
        <v>1901</v>
      </c>
      <c r="G417" s="2" t="s">
        <v>3</v>
      </c>
      <c r="H417" s="2" t="s">
        <v>3454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2740.1486519999999</v>
      </c>
      <c r="R417" s="1">
        <v>0</v>
      </c>
      <c r="S417" s="1">
        <v>1899.0677999999996</v>
      </c>
      <c r="T417" s="1">
        <v>0</v>
      </c>
      <c r="U417" s="2" t="s">
        <v>0</v>
      </c>
      <c r="V417" s="1">
        <v>0</v>
      </c>
      <c r="W417" s="1">
        <v>725.06970000000024</v>
      </c>
      <c r="X417" s="2" t="s">
        <v>8</v>
      </c>
      <c r="Y417" s="1">
        <v>116.01115200000001</v>
      </c>
      <c r="Z417" s="1">
        <v>0</v>
      </c>
      <c r="AA417" s="2" t="s">
        <v>0</v>
      </c>
      <c r="AB417" s="1">
        <v>0</v>
      </c>
      <c r="AC417" s="1">
        <v>0</v>
      </c>
      <c r="AD417" s="2" t="s">
        <v>0</v>
      </c>
      <c r="AE417" s="1">
        <v>0</v>
      </c>
      <c r="AF417" s="2">
        <v>0</v>
      </c>
      <c r="AG417" s="2" t="s">
        <v>0</v>
      </c>
      <c r="AH417" s="1">
        <v>0</v>
      </c>
      <c r="AI417" s="1">
        <v>0</v>
      </c>
      <c r="AJ417" s="2" t="s">
        <v>0</v>
      </c>
      <c r="AK417" s="1">
        <v>0</v>
      </c>
      <c r="AL417" s="1">
        <v>0</v>
      </c>
      <c r="AM417" s="125" t="s">
        <v>1</v>
      </c>
      <c r="AN417" s="2" t="s">
        <v>1</v>
      </c>
      <c r="AO417" s="125" t="s">
        <v>1</v>
      </c>
      <c r="AP417" s="2" t="s">
        <v>1</v>
      </c>
      <c r="AQ417" s="5"/>
      <c r="AR417" s="5"/>
    </row>
    <row r="418" spans="1:44" x14ac:dyDescent="0.25">
      <c r="A418" s="2" t="s">
        <v>552</v>
      </c>
      <c r="B418" s="125">
        <v>44599</v>
      </c>
      <c r="C418" s="2" t="s">
        <v>1081</v>
      </c>
      <c r="D418" s="2" t="s">
        <v>48</v>
      </c>
      <c r="E418" s="2" t="s">
        <v>1082</v>
      </c>
      <c r="F418" s="2" t="s">
        <v>3455</v>
      </c>
      <c r="G418" s="2" t="s">
        <v>3</v>
      </c>
      <c r="H418" s="2" t="s">
        <v>3456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1524.1865880000005</v>
      </c>
      <c r="R418" s="1">
        <v>0</v>
      </c>
      <c r="S418" s="1">
        <v>1152.6539000000002</v>
      </c>
      <c r="T418" s="1">
        <v>0</v>
      </c>
      <c r="U418" s="2" t="s">
        <v>0</v>
      </c>
      <c r="V418" s="1">
        <v>0</v>
      </c>
      <c r="W418" s="1">
        <v>320.28680000000003</v>
      </c>
      <c r="X418" s="2" t="s">
        <v>0</v>
      </c>
      <c r="Y418" s="1">
        <v>51.245888000000008</v>
      </c>
      <c r="Z418" s="1">
        <v>0</v>
      </c>
      <c r="AA418" s="2" t="s">
        <v>0</v>
      </c>
      <c r="AB418" s="1">
        <v>0</v>
      </c>
      <c r="AC418" s="1">
        <v>0</v>
      </c>
      <c r="AD418" s="2" t="s">
        <v>0</v>
      </c>
      <c r="AE418" s="1">
        <v>0</v>
      </c>
      <c r="AF418" s="2">
        <v>0</v>
      </c>
      <c r="AG418" s="2" t="s">
        <v>0</v>
      </c>
      <c r="AH418" s="1">
        <v>0</v>
      </c>
      <c r="AI418" s="1">
        <v>0</v>
      </c>
      <c r="AJ418" s="2" t="s">
        <v>0</v>
      </c>
      <c r="AK418" s="1">
        <v>0</v>
      </c>
      <c r="AL418" s="1">
        <v>0</v>
      </c>
      <c r="AM418" s="125" t="s">
        <v>1</v>
      </c>
      <c r="AN418" s="2" t="s">
        <v>1</v>
      </c>
      <c r="AO418" s="125" t="s">
        <v>1</v>
      </c>
      <c r="AP418" s="2" t="s">
        <v>1</v>
      </c>
      <c r="AQ418" s="5"/>
      <c r="AR418" s="5"/>
    </row>
    <row r="419" spans="1:44" x14ac:dyDescent="0.25">
      <c r="A419" s="2" t="s">
        <v>553</v>
      </c>
      <c r="B419" s="125">
        <v>44599</v>
      </c>
      <c r="C419" s="2" t="s">
        <v>6</v>
      </c>
      <c r="D419" s="2" t="s">
        <v>48</v>
      </c>
      <c r="E419" s="2" t="s">
        <v>228</v>
      </c>
      <c r="F419" s="2" t="s">
        <v>3457</v>
      </c>
      <c r="G419" s="2" t="s">
        <v>3</v>
      </c>
      <c r="H419" s="2" t="s">
        <v>3458</v>
      </c>
      <c r="I419" s="1" t="s">
        <v>1</v>
      </c>
      <c r="J419" s="1" t="s">
        <v>1</v>
      </c>
      <c r="K419" s="1" t="s">
        <v>1</v>
      </c>
      <c r="L419" s="1" t="s">
        <v>1</v>
      </c>
      <c r="M419" s="1">
        <v>0</v>
      </c>
      <c r="N419" s="2" t="s">
        <v>1</v>
      </c>
      <c r="O419" s="2" t="s">
        <v>2</v>
      </c>
      <c r="P419" s="2" t="s">
        <v>1</v>
      </c>
      <c r="Q419" s="1">
        <v>4929.0050460000002</v>
      </c>
      <c r="R419" s="1">
        <v>0</v>
      </c>
      <c r="S419" s="1">
        <v>3907.8986999999979</v>
      </c>
      <c r="T419" s="1">
        <v>0</v>
      </c>
      <c r="U419" s="2" t="s">
        <v>0</v>
      </c>
      <c r="V419" s="1">
        <v>0</v>
      </c>
      <c r="W419" s="1">
        <v>880.26414999999997</v>
      </c>
      <c r="X419" s="2" t="s">
        <v>8</v>
      </c>
      <c r="Y419" s="1">
        <v>140.842196</v>
      </c>
      <c r="Z419" s="1">
        <v>0</v>
      </c>
      <c r="AA419" s="2" t="s">
        <v>0</v>
      </c>
      <c r="AB419" s="1">
        <v>0</v>
      </c>
      <c r="AC419" s="1">
        <v>0</v>
      </c>
      <c r="AD419" s="2" t="s">
        <v>0</v>
      </c>
      <c r="AE419" s="1">
        <v>0</v>
      </c>
      <c r="AF419" s="2">
        <v>0</v>
      </c>
      <c r="AG419" s="2" t="s">
        <v>0</v>
      </c>
      <c r="AH419" s="1">
        <v>0</v>
      </c>
      <c r="AI419" s="1">
        <v>0</v>
      </c>
      <c r="AJ419" s="2" t="s">
        <v>0</v>
      </c>
      <c r="AK419" s="1">
        <v>0</v>
      </c>
      <c r="AL419" s="1">
        <v>0</v>
      </c>
      <c r="AM419" s="125" t="s">
        <v>1</v>
      </c>
      <c r="AN419" s="2" t="s">
        <v>1</v>
      </c>
      <c r="AO419" s="125" t="s">
        <v>1</v>
      </c>
      <c r="AP419" s="2" t="s">
        <v>1</v>
      </c>
      <c r="AQ419" s="5"/>
      <c r="AR419" s="5"/>
    </row>
    <row r="420" spans="1:44" x14ac:dyDescent="0.25">
      <c r="A420" s="2" t="s">
        <v>554</v>
      </c>
      <c r="B420" s="125">
        <v>44599</v>
      </c>
      <c r="C420" s="2" t="s">
        <v>6</v>
      </c>
      <c r="D420" s="2" t="s">
        <v>48</v>
      </c>
      <c r="E420" s="2" t="s">
        <v>228</v>
      </c>
      <c r="F420" s="2" t="s">
        <v>3457</v>
      </c>
      <c r="G420" s="2" t="s">
        <v>12</v>
      </c>
      <c r="H420" s="2" t="s">
        <v>1</v>
      </c>
      <c r="I420" s="1" t="s">
        <v>3459</v>
      </c>
      <c r="J420" s="1" t="s">
        <v>1</v>
      </c>
      <c r="K420" s="1" t="s">
        <v>3460</v>
      </c>
      <c r="L420" s="1" t="s">
        <v>3271</v>
      </c>
      <c r="M420" s="1">
        <v>22.65</v>
      </c>
      <c r="N420" s="2" t="s">
        <v>11</v>
      </c>
      <c r="O420" s="2" t="s">
        <v>3461</v>
      </c>
      <c r="P420" s="2" t="s">
        <v>3462</v>
      </c>
      <c r="Q420" s="1">
        <v>-22.65</v>
      </c>
      <c r="R420" s="1">
        <v>0</v>
      </c>
      <c r="S420" s="1">
        <v>-22.65</v>
      </c>
      <c r="T420" s="1">
        <v>0</v>
      </c>
      <c r="U420" s="2" t="s">
        <v>0</v>
      </c>
      <c r="V420" s="1">
        <v>0</v>
      </c>
      <c r="W420" s="1">
        <v>0</v>
      </c>
      <c r="X420" s="2" t="s">
        <v>0</v>
      </c>
      <c r="Y420" s="1">
        <v>0</v>
      </c>
      <c r="Z420" s="1">
        <v>0</v>
      </c>
      <c r="AA420" s="2" t="s">
        <v>0</v>
      </c>
      <c r="AB420" s="1">
        <v>0</v>
      </c>
      <c r="AC420" s="1">
        <v>0</v>
      </c>
      <c r="AD420" s="2" t="s">
        <v>0</v>
      </c>
      <c r="AE420" s="1">
        <v>0</v>
      </c>
      <c r="AF420" s="2">
        <v>0</v>
      </c>
      <c r="AG420" s="2" t="s">
        <v>0</v>
      </c>
      <c r="AH420" s="1">
        <v>0</v>
      </c>
      <c r="AI420" s="1">
        <v>0</v>
      </c>
      <c r="AJ420" s="2" t="s">
        <v>0</v>
      </c>
      <c r="AK420" s="1">
        <v>0</v>
      </c>
      <c r="AL420" s="1">
        <v>0</v>
      </c>
      <c r="AM420" s="125" t="s">
        <v>1</v>
      </c>
      <c r="AN420" s="2" t="s">
        <v>1</v>
      </c>
      <c r="AO420" s="125" t="s">
        <v>1</v>
      </c>
      <c r="AP420" s="2" t="s">
        <v>1</v>
      </c>
      <c r="AQ420" s="5"/>
      <c r="AR420" s="5"/>
    </row>
    <row r="421" spans="1:44" x14ac:dyDescent="0.25">
      <c r="A421" s="2" t="s">
        <v>555</v>
      </c>
      <c r="B421" s="125">
        <v>44599</v>
      </c>
      <c r="C421" s="2" t="s">
        <v>6</v>
      </c>
      <c r="D421" s="2" t="s">
        <v>48</v>
      </c>
      <c r="E421" s="2" t="s">
        <v>2845</v>
      </c>
      <c r="F421" s="2" t="s">
        <v>3463</v>
      </c>
      <c r="G421" s="2" t="s">
        <v>3</v>
      </c>
      <c r="H421" s="2" t="s">
        <v>3464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f>SUM(S421:Z421)</f>
        <v>1968.3912</v>
      </c>
      <c r="R421" s="1">
        <v>0</v>
      </c>
      <c r="S421" s="1">
        <v>1717.46</v>
      </c>
      <c r="T421" s="1">
        <v>0</v>
      </c>
      <c r="U421" s="2" t="s">
        <v>0</v>
      </c>
      <c r="V421" s="1">
        <v>0</v>
      </c>
      <c r="W421" s="1">
        <v>216.32</v>
      </c>
      <c r="X421" s="2" t="s">
        <v>0</v>
      </c>
      <c r="Y421" s="1">
        <f>+W421*0.16</f>
        <v>34.611199999999997</v>
      </c>
      <c r="Z421" s="1">
        <v>0</v>
      </c>
      <c r="AA421" s="2" t="s">
        <v>0</v>
      </c>
      <c r="AB421" s="1">
        <v>0</v>
      </c>
      <c r="AC421" s="1">
        <v>0</v>
      </c>
      <c r="AD421" s="2" t="s">
        <v>0</v>
      </c>
      <c r="AE421" s="1">
        <v>0</v>
      </c>
      <c r="AF421" s="2">
        <v>0</v>
      </c>
      <c r="AG421" s="2" t="s">
        <v>0</v>
      </c>
      <c r="AH421" s="1">
        <v>0</v>
      </c>
      <c r="AI421" s="1">
        <v>0</v>
      </c>
      <c r="AJ421" s="2" t="s">
        <v>0</v>
      </c>
      <c r="AK421" s="1">
        <v>0</v>
      </c>
      <c r="AL421" s="1">
        <v>0</v>
      </c>
      <c r="AM421" s="125" t="s">
        <v>1</v>
      </c>
      <c r="AN421" s="2" t="s">
        <v>1</v>
      </c>
      <c r="AO421" s="125" t="s">
        <v>1</v>
      </c>
      <c r="AP421" s="2">
        <v>0</v>
      </c>
      <c r="AQ421" s="5"/>
      <c r="AR421" s="5"/>
    </row>
    <row r="422" spans="1:44" x14ac:dyDescent="0.25">
      <c r="A422" s="2" t="s">
        <v>556</v>
      </c>
      <c r="B422" s="125">
        <v>44599</v>
      </c>
      <c r="C422" s="2" t="s">
        <v>6</v>
      </c>
      <c r="D422" s="2" t="s">
        <v>48</v>
      </c>
      <c r="E422" s="2" t="s">
        <v>2845</v>
      </c>
      <c r="F422" s="2" t="s">
        <v>3463</v>
      </c>
      <c r="G422" s="2" t="s">
        <v>1296</v>
      </c>
      <c r="H422" s="2"/>
      <c r="I422" s="2" t="s">
        <v>3465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2</v>
      </c>
      <c r="P422" s="2" t="s">
        <v>1</v>
      </c>
      <c r="Q422" s="1">
        <f>SUM(S422:Z422)</f>
        <v>-22.03</v>
      </c>
      <c r="R422" s="1">
        <v>0</v>
      </c>
      <c r="S422" s="1">
        <v>-22.03</v>
      </c>
      <c r="T422" s="1">
        <v>0</v>
      </c>
      <c r="U422" s="2" t="s">
        <v>0</v>
      </c>
      <c r="V422" s="1">
        <v>0</v>
      </c>
      <c r="W422" s="1">
        <v>0</v>
      </c>
      <c r="X422" s="2" t="s">
        <v>0</v>
      </c>
      <c r="Y422" s="1">
        <f>+W422*0.16</f>
        <v>0</v>
      </c>
      <c r="Z422" s="1">
        <v>0</v>
      </c>
      <c r="AA422" s="2" t="s">
        <v>0</v>
      </c>
      <c r="AB422" s="1">
        <v>0</v>
      </c>
      <c r="AC422" s="1">
        <v>0</v>
      </c>
      <c r="AD422" s="2" t="s">
        <v>0</v>
      </c>
      <c r="AE422" s="1">
        <v>0</v>
      </c>
      <c r="AF422" s="2">
        <v>0</v>
      </c>
      <c r="AG422" s="2" t="s">
        <v>0</v>
      </c>
      <c r="AH422" s="1">
        <v>0</v>
      </c>
      <c r="AI422" s="1">
        <v>0</v>
      </c>
      <c r="AJ422" s="2" t="s">
        <v>0</v>
      </c>
      <c r="AK422" s="1">
        <v>0</v>
      </c>
      <c r="AL422" s="1">
        <v>0</v>
      </c>
      <c r="AM422" s="125" t="s">
        <v>1</v>
      </c>
      <c r="AN422" s="2" t="s">
        <v>1</v>
      </c>
      <c r="AO422" s="125" t="s">
        <v>1</v>
      </c>
      <c r="AP422" s="2">
        <v>0</v>
      </c>
      <c r="AQ422" s="5"/>
      <c r="AR422" s="5"/>
    </row>
    <row r="423" spans="1:44" x14ac:dyDescent="0.25">
      <c r="A423" s="2" t="s">
        <v>557</v>
      </c>
      <c r="B423" s="125">
        <v>44599</v>
      </c>
      <c r="C423" s="2" t="s">
        <v>26</v>
      </c>
      <c r="D423" s="2" t="s">
        <v>41</v>
      </c>
      <c r="E423" s="2" t="s">
        <v>210</v>
      </c>
      <c r="F423" s="2" t="s">
        <v>1794</v>
      </c>
      <c r="G423" s="2" t="s">
        <v>3</v>
      </c>
      <c r="H423" s="2" t="s">
        <v>3466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175.30742600000002</v>
      </c>
      <c r="R423" s="1">
        <v>0</v>
      </c>
      <c r="S423" s="1">
        <v>121.1095</v>
      </c>
      <c r="T423" s="1">
        <v>0</v>
      </c>
      <c r="U423" s="2" t="s">
        <v>0</v>
      </c>
      <c r="V423" s="1">
        <v>0</v>
      </c>
      <c r="W423" s="1">
        <v>46.722350000000006</v>
      </c>
      <c r="X423" s="2" t="s">
        <v>8</v>
      </c>
      <c r="Y423" s="1">
        <v>7.4755760000000002</v>
      </c>
      <c r="Z423" s="1">
        <v>0</v>
      </c>
      <c r="AA423" s="2" t="s">
        <v>0</v>
      </c>
      <c r="AB423" s="1">
        <v>0</v>
      </c>
      <c r="AC423" s="1">
        <v>0</v>
      </c>
      <c r="AD423" s="2" t="s">
        <v>0</v>
      </c>
      <c r="AE423" s="1">
        <v>0</v>
      </c>
      <c r="AF423" s="2">
        <v>0</v>
      </c>
      <c r="AG423" s="2" t="s">
        <v>0</v>
      </c>
      <c r="AH423" s="1">
        <v>0</v>
      </c>
      <c r="AI423" s="1">
        <v>0</v>
      </c>
      <c r="AJ423" s="2" t="s">
        <v>0</v>
      </c>
      <c r="AK423" s="1">
        <v>0</v>
      </c>
      <c r="AL423" s="1">
        <v>0</v>
      </c>
      <c r="AM423" s="125" t="s">
        <v>1</v>
      </c>
      <c r="AN423" s="2" t="s">
        <v>1</v>
      </c>
      <c r="AO423" s="125" t="s">
        <v>1</v>
      </c>
      <c r="AP423" s="2" t="s">
        <v>1</v>
      </c>
      <c r="AQ423" s="5"/>
      <c r="AR423" s="5"/>
    </row>
    <row r="424" spans="1:44" x14ac:dyDescent="0.25">
      <c r="A424" s="2" t="s">
        <v>558</v>
      </c>
      <c r="B424" s="125">
        <v>44599</v>
      </c>
      <c r="C424" s="2" t="s">
        <v>1081</v>
      </c>
      <c r="D424" s="2" t="s">
        <v>41</v>
      </c>
      <c r="E424" s="2" t="s">
        <v>1083</v>
      </c>
      <c r="F424" s="2" t="s">
        <v>3455</v>
      </c>
      <c r="G424" s="2" t="s">
        <v>3</v>
      </c>
      <c r="H424" s="2" t="s">
        <v>3467</v>
      </c>
      <c r="I424" s="1" t="s">
        <v>1</v>
      </c>
      <c r="J424" s="1" t="s">
        <v>1</v>
      </c>
      <c r="K424" s="1" t="s">
        <v>1</v>
      </c>
      <c r="L424" s="1" t="s">
        <v>1</v>
      </c>
      <c r="M424" s="1">
        <v>0</v>
      </c>
      <c r="N424" s="2" t="s">
        <v>1</v>
      </c>
      <c r="O424" s="2" t="s">
        <v>2</v>
      </c>
      <c r="P424" s="2" t="s">
        <v>1</v>
      </c>
      <c r="Q424" s="1">
        <v>3038.9448679999996</v>
      </c>
      <c r="R424" s="1">
        <v>0</v>
      </c>
      <c r="S424" s="1">
        <v>2340.2297499999991</v>
      </c>
      <c r="T424" s="1">
        <v>0</v>
      </c>
      <c r="U424" s="2" t="s">
        <v>0</v>
      </c>
      <c r="V424" s="1">
        <v>0</v>
      </c>
      <c r="W424" s="1">
        <v>602.3406500000001</v>
      </c>
      <c r="X424" s="2" t="s">
        <v>8</v>
      </c>
      <c r="Y424" s="1">
        <v>96.374468000000007</v>
      </c>
      <c r="Z424" s="1">
        <v>0</v>
      </c>
      <c r="AA424" s="2" t="s">
        <v>0</v>
      </c>
      <c r="AB424" s="1">
        <v>0</v>
      </c>
      <c r="AC424" s="1">
        <v>0</v>
      </c>
      <c r="AD424" s="2" t="s">
        <v>0</v>
      </c>
      <c r="AE424" s="1">
        <v>0</v>
      </c>
      <c r="AF424" s="2">
        <v>0</v>
      </c>
      <c r="AG424" s="2" t="s">
        <v>0</v>
      </c>
      <c r="AH424" s="1">
        <v>0</v>
      </c>
      <c r="AI424" s="1">
        <v>0</v>
      </c>
      <c r="AJ424" s="2" t="s">
        <v>0</v>
      </c>
      <c r="AK424" s="1">
        <v>0</v>
      </c>
      <c r="AL424" s="1">
        <v>0</v>
      </c>
      <c r="AM424" s="125" t="s">
        <v>1</v>
      </c>
      <c r="AN424" s="2" t="s">
        <v>1</v>
      </c>
      <c r="AO424" s="125" t="s">
        <v>1</v>
      </c>
      <c r="AP424" s="2" t="s">
        <v>1</v>
      </c>
      <c r="AQ424" s="5"/>
      <c r="AR424" s="5"/>
    </row>
    <row r="425" spans="1:44" x14ac:dyDescent="0.25">
      <c r="A425" s="2" t="s">
        <v>559</v>
      </c>
      <c r="B425" s="125">
        <v>44599</v>
      </c>
      <c r="C425" s="2" t="s">
        <v>6</v>
      </c>
      <c r="D425" s="2" t="s">
        <v>41</v>
      </c>
      <c r="E425" s="2" t="s">
        <v>217</v>
      </c>
      <c r="F425" s="2" t="s">
        <v>1138</v>
      </c>
      <c r="G425" s="2" t="s">
        <v>3</v>
      </c>
      <c r="H425" s="2" t="s">
        <v>3468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3882.8778680000009</v>
      </c>
      <c r="R425" s="1">
        <v>0</v>
      </c>
      <c r="S425" s="1">
        <v>2824.0609500000005</v>
      </c>
      <c r="T425" s="1">
        <v>0</v>
      </c>
      <c r="U425" s="2" t="s">
        <v>0</v>
      </c>
      <c r="V425" s="1">
        <v>0</v>
      </c>
      <c r="W425" s="1">
        <v>912.77314999999999</v>
      </c>
      <c r="X425" s="2" t="s">
        <v>8</v>
      </c>
      <c r="Y425" s="1">
        <v>146.04376799999997</v>
      </c>
      <c r="Z425" s="1">
        <v>0</v>
      </c>
      <c r="AA425" s="2" t="s">
        <v>0</v>
      </c>
      <c r="AB425" s="1">
        <v>0</v>
      </c>
      <c r="AC425" s="1">
        <v>0</v>
      </c>
      <c r="AD425" s="2" t="s">
        <v>0</v>
      </c>
      <c r="AE425" s="1">
        <v>0</v>
      </c>
      <c r="AF425" s="2">
        <v>0</v>
      </c>
      <c r="AG425" s="2" t="s">
        <v>0</v>
      </c>
      <c r="AH425" s="1">
        <v>0</v>
      </c>
      <c r="AI425" s="1">
        <v>0</v>
      </c>
      <c r="AJ425" s="2" t="s">
        <v>0</v>
      </c>
      <c r="AK425" s="1">
        <v>0</v>
      </c>
      <c r="AL425" s="1">
        <v>0</v>
      </c>
      <c r="AM425" s="125" t="s">
        <v>1</v>
      </c>
      <c r="AN425" s="2" t="s">
        <v>1</v>
      </c>
      <c r="AO425" s="125" t="s">
        <v>1</v>
      </c>
      <c r="AP425" s="2" t="s">
        <v>1</v>
      </c>
      <c r="AQ425" s="5"/>
      <c r="AR425" s="5"/>
    </row>
    <row r="426" spans="1:44" x14ac:dyDescent="0.25">
      <c r="A426" s="2" t="s">
        <v>560</v>
      </c>
      <c r="B426" s="125">
        <v>44599</v>
      </c>
      <c r="C426" s="2" t="s">
        <v>34</v>
      </c>
      <c r="D426" s="2" t="s">
        <v>41</v>
      </c>
      <c r="E426" s="2" t="s">
        <v>215</v>
      </c>
      <c r="F426" s="2" t="s">
        <v>2232</v>
      </c>
      <c r="G426" s="2" t="s">
        <v>3</v>
      </c>
      <c r="H426" s="2" t="s">
        <v>3469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2420.299050000001</v>
      </c>
      <c r="R426" s="1">
        <v>0</v>
      </c>
      <c r="S426" s="1">
        <v>2238.2284500000014</v>
      </c>
      <c r="T426" s="1">
        <v>0</v>
      </c>
      <c r="U426" s="2" t="s">
        <v>0</v>
      </c>
      <c r="V426" s="1">
        <v>0</v>
      </c>
      <c r="W426" s="1">
        <v>156.95740000000001</v>
      </c>
      <c r="X426" s="2" t="s">
        <v>0</v>
      </c>
      <c r="Y426" s="1">
        <v>25.113199999999999</v>
      </c>
      <c r="Z426" s="1">
        <v>0</v>
      </c>
      <c r="AA426" s="2" t="s">
        <v>0</v>
      </c>
      <c r="AB426" s="1">
        <v>0</v>
      </c>
      <c r="AC426" s="1">
        <v>0</v>
      </c>
      <c r="AD426" s="2" t="s">
        <v>0</v>
      </c>
      <c r="AE426" s="1">
        <v>0</v>
      </c>
      <c r="AF426" s="2">
        <v>0</v>
      </c>
      <c r="AG426" s="2" t="s">
        <v>0</v>
      </c>
      <c r="AH426" s="1">
        <v>0</v>
      </c>
      <c r="AI426" s="1">
        <v>0</v>
      </c>
      <c r="AJ426" s="2" t="s">
        <v>0</v>
      </c>
      <c r="AK426" s="1">
        <v>0</v>
      </c>
      <c r="AL426" s="1">
        <v>0</v>
      </c>
      <c r="AM426" s="125" t="s">
        <v>1</v>
      </c>
      <c r="AN426" s="2" t="s">
        <v>1</v>
      </c>
      <c r="AO426" s="125" t="s">
        <v>1</v>
      </c>
      <c r="AP426" s="2" t="s">
        <v>1</v>
      </c>
      <c r="AQ426" s="5"/>
      <c r="AR426" s="5"/>
    </row>
    <row r="427" spans="1:44" x14ac:dyDescent="0.25">
      <c r="A427" s="2" t="s">
        <v>561</v>
      </c>
      <c r="B427" s="125">
        <v>44599</v>
      </c>
      <c r="C427" s="2" t="s">
        <v>34</v>
      </c>
      <c r="D427" s="2" t="s">
        <v>41</v>
      </c>
      <c r="E427" s="2" t="s">
        <v>215</v>
      </c>
      <c r="F427" s="2" t="s">
        <v>3470</v>
      </c>
      <c r="G427" s="2" t="s">
        <v>3</v>
      </c>
      <c r="H427" s="2" t="s">
        <v>3471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3472</v>
      </c>
      <c r="P427" s="2" t="s">
        <v>3473</v>
      </c>
      <c r="Q427" s="1">
        <v>40.835149999999999</v>
      </c>
      <c r="R427" s="1">
        <v>0</v>
      </c>
      <c r="S427" s="1">
        <v>40.835149999999999</v>
      </c>
      <c r="T427" s="1">
        <v>0</v>
      </c>
      <c r="U427" s="2" t="s">
        <v>0</v>
      </c>
      <c r="V427" s="1">
        <v>0</v>
      </c>
      <c r="W427" s="1">
        <v>0</v>
      </c>
      <c r="X427" s="2" t="s">
        <v>0</v>
      </c>
      <c r="Y427" s="1">
        <v>0</v>
      </c>
      <c r="Z427" s="1">
        <v>0</v>
      </c>
      <c r="AA427" s="2" t="s">
        <v>0</v>
      </c>
      <c r="AB427" s="1">
        <v>0</v>
      </c>
      <c r="AC427" s="1">
        <v>0</v>
      </c>
      <c r="AD427" s="2" t="s">
        <v>0</v>
      </c>
      <c r="AE427" s="1">
        <v>0</v>
      </c>
      <c r="AF427" s="2">
        <v>0</v>
      </c>
      <c r="AG427" s="2" t="s">
        <v>0</v>
      </c>
      <c r="AH427" s="1">
        <v>0</v>
      </c>
      <c r="AI427" s="1">
        <v>0</v>
      </c>
      <c r="AJ427" s="2" t="s">
        <v>0</v>
      </c>
      <c r="AK427" s="1">
        <v>0</v>
      </c>
      <c r="AL427" s="1">
        <v>0</v>
      </c>
      <c r="AM427" s="125" t="s">
        <v>1</v>
      </c>
      <c r="AN427" s="2" t="s">
        <v>1</v>
      </c>
      <c r="AO427" s="125" t="s">
        <v>1</v>
      </c>
      <c r="AP427" s="2" t="s">
        <v>1</v>
      </c>
      <c r="AQ427" s="5"/>
      <c r="AR427" s="5"/>
    </row>
    <row r="428" spans="1:44" x14ac:dyDescent="0.25">
      <c r="A428" s="2" t="s">
        <v>562</v>
      </c>
      <c r="B428" s="125">
        <v>44599</v>
      </c>
      <c r="C428" s="2" t="s">
        <v>34</v>
      </c>
      <c r="D428" s="2" t="s">
        <v>41</v>
      </c>
      <c r="E428" s="2" t="s">
        <v>215</v>
      </c>
      <c r="F428" s="2" t="s">
        <v>2232</v>
      </c>
      <c r="G428" s="2" t="s">
        <v>3</v>
      </c>
      <c r="H428" s="2" t="s">
        <v>3474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754.98100000000011</v>
      </c>
      <c r="R428" s="1">
        <v>0</v>
      </c>
      <c r="S428" s="1">
        <v>671.24440000000016</v>
      </c>
      <c r="T428" s="1">
        <v>0</v>
      </c>
      <c r="U428" s="2" t="s">
        <v>0</v>
      </c>
      <c r="V428" s="1">
        <v>0</v>
      </c>
      <c r="W428" s="1">
        <v>72.186700000000002</v>
      </c>
      <c r="X428" s="2" t="s">
        <v>0</v>
      </c>
      <c r="Y428" s="1">
        <v>11.549900000000001</v>
      </c>
      <c r="Z428" s="1">
        <v>0</v>
      </c>
      <c r="AA428" s="2" t="s">
        <v>0</v>
      </c>
      <c r="AB428" s="1">
        <v>0</v>
      </c>
      <c r="AC428" s="1">
        <v>0</v>
      </c>
      <c r="AD428" s="2" t="s">
        <v>0</v>
      </c>
      <c r="AE428" s="1">
        <v>0</v>
      </c>
      <c r="AF428" s="2">
        <v>0</v>
      </c>
      <c r="AG428" s="2" t="s">
        <v>0</v>
      </c>
      <c r="AH428" s="1">
        <v>0</v>
      </c>
      <c r="AI428" s="1">
        <v>0</v>
      </c>
      <c r="AJ428" s="2" t="s">
        <v>0</v>
      </c>
      <c r="AK428" s="1">
        <v>0</v>
      </c>
      <c r="AL428" s="1">
        <v>0</v>
      </c>
      <c r="AM428" s="125" t="s">
        <v>1</v>
      </c>
      <c r="AN428" s="2" t="s">
        <v>1</v>
      </c>
      <c r="AO428" s="125" t="s">
        <v>1</v>
      </c>
      <c r="AP428" s="2" t="s">
        <v>1</v>
      </c>
      <c r="AQ428" s="5"/>
      <c r="AR428" s="5"/>
    </row>
    <row r="429" spans="1:44" x14ac:dyDescent="0.25">
      <c r="A429" s="2" t="s">
        <v>563</v>
      </c>
      <c r="B429" s="125">
        <v>44599</v>
      </c>
      <c r="C429" s="2" t="s">
        <v>26</v>
      </c>
      <c r="D429" s="2" t="s">
        <v>37</v>
      </c>
      <c r="E429" s="2" t="s">
        <v>4</v>
      </c>
      <c r="F429" s="2" t="s">
        <v>1335</v>
      </c>
      <c r="G429" s="2" t="s">
        <v>3</v>
      </c>
      <c r="H429" s="2" t="s">
        <v>3475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2</v>
      </c>
      <c r="P429" s="2" t="s">
        <v>1</v>
      </c>
      <c r="Q429" s="1">
        <v>1129.237746</v>
      </c>
      <c r="R429" s="1">
        <v>0</v>
      </c>
      <c r="S429" s="1">
        <v>899.31489999999997</v>
      </c>
      <c r="T429" s="1">
        <v>0</v>
      </c>
      <c r="U429" s="2" t="s">
        <v>0</v>
      </c>
      <c r="V429" s="1">
        <v>0</v>
      </c>
      <c r="W429" s="1">
        <v>198.20935</v>
      </c>
      <c r="X429" s="2" t="s">
        <v>8</v>
      </c>
      <c r="Y429" s="1">
        <v>31.713495999999992</v>
      </c>
      <c r="Z429" s="1">
        <v>0</v>
      </c>
      <c r="AA429" s="2" t="s">
        <v>0</v>
      </c>
      <c r="AB429" s="1">
        <v>0</v>
      </c>
      <c r="AC429" s="1">
        <v>0</v>
      </c>
      <c r="AD429" s="2" t="s">
        <v>0</v>
      </c>
      <c r="AE429" s="1">
        <v>0</v>
      </c>
      <c r="AF429" s="2">
        <v>0</v>
      </c>
      <c r="AG429" s="2" t="s">
        <v>0</v>
      </c>
      <c r="AH429" s="1">
        <v>0</v>
      </c>
      <c r="AI429" s="1">
        <v>0</v>
      </c>
      <c r="AJ429" s="2" t="s">
        <v>0</v>
      </c>
      <c r="AK429" s="1">
        <v>0</v>
      </c>
      <c r="AL429" s="1">
        <v>0</v>
      </c>
      <c r="AM429" s="125" t="s">
        <v>1</v>
      </c>
      <c r="AN429" s="2" t="s">
        <v>1</v>
      </c>
      <c r="AO429" s="125" t="s">
        <v>1</v>
      </c>
      <c r="AP429" s="2" t="s">
        <v>1</v>
      </c>
      <c r="AQ429" s="5"/>
      <c r="AR429" s="5"/>
    </row>
    <row r="430" spans="1:44" x14ac:dyDescent="0.25">
      <c r="A430" s="2" t="s">
        <v>564</v>
      </c>
      <c r="B430" s="125">
        <v>44599</v>
      </c>
      <c r="C430" s="2" t="s">
        <v>1081</v>
      </c>
      <c r="D430" s="2" t="s">
        <v>37</v>
      </c>
      <c r="E430" s="2" t="s">
        <v>1084</v>
      </c>
      <c r="F430" s="2" t="s">
        <v>3455</v>
      </c>
      <c r="G430" s="2" t="s">
        <v>3</v>
      </c>
      <c r="H430" s="2" t="s">
        <v>3476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3477</v>
      </c>
      <c r="P430" s="2" t="s">
        <v>3478</v>
      </c>
      <c r="Q430" s="1">
        <v>36.21705</v>
      </c>
      <c r="R430" s="1">
        <v>0</v>
      </c>
      <c r="S430" s="1">
        <v>36.21705</v>
      </c>
      <c r="T430" s="1">
        <v>0</v>
      </c>
      <c r="U430" s="2" t="s">
        <v>0</v>
      </c>
      <c r="V430" s="1">
        <v>0</v>
      </c>
      <c r="W430" s="1">
        <v>0</v>
      </c>
      <c r="X430" s="2" t="s">
        <v>0</v>
      </c>
      <c r="Y430" s="1">
        <v>0</v>
      </c>
      <c r="Z430" s="1">
        <v>0</v>
      </c>
      <c r="AA430" s="2" t="s">
        <v>0</v>
      </c>
      <c r="AB430" s="1">
        <v>0</v>
      </c>
      <c r="AC430" s="1">
        <v>0</v>
      </c>
      <c r="AD430" s="2" t="s">
        <v>0</v>
      </c>
      <c r="AE430" s="1">
        <v>0</v>
      </c>
      <c r="AF430" s="2">
        <v>0</v>
      </c>
      <c r="AG430" s="2" t="s">
        <v>0</v>
      </c>
      <c r="AH430" s="1">
        <v>0</v>
      </c>
      <c r="AI430" s="1">
        <v>0</v>
      </c>
      <c r="AJ430" s="2" t="s">
        <v>0</v>
      </c>
      <c r="AK430" s="1">
        <v>0</v>
      </c>
      <c r="AL430" s="1">
        <v>0</v>
      </c>
      <c r="AM430" s="125" t="s">
        <v>1</v>
      </c>
      <c r="AN430" s="2" t="s">
        <v>1</v>
      </c>
      <c r="AO430" s="125" t="s">
        <v>1</v>
      </c>
      <c r="AP430" s="2" t="s">
        <v>1</v>
      </c>
      <c r="AQ430" s="5"/>
      <c r="AR430" s="5"/>
    </row>
    <row r="431" spans="1:44" x14ac:dyDescent="0.25">
      <c r="A431" s="2" t="s">
        <v>565</v>
      </c>
      <c r="B431" s="125">
        <v>44599</v>
      </c>
      <c r="C431" s="2" t="s">
        <v>1081</v>
      </c>
      <c r="D431" s="2" t="s">
        <v>37</v>
      </c>
      <c r="E431" s="2" t="s">
        <v>1084</v>
      </c>
      <c r="F431" s="2" t="s">
        <v>3455</v>
      </c>
      <c r="G431" s="2" t="s">
        <v>3</v>
      </c>
      <c r="H431" s="2" t="s">
        <v>3479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1223.4090000000003</v>
      </c>
      <c r="R431" s="1">
        <v>0</v>
      </c>
      <c r="S431" s="1">
        <v>986.7806000000005</v>
      </c>
      <c r="T431" s="1">
        <v>0</v>
      </c>
      <c r="U431" s="2" t="s">
        <v>0</v>
      </c>
      <c r="V431" s="1">
        <v>0</v>
      </c>
      <c r="W431" s="1">
        <v>203.99</v>
      </c>
      <c r="X431" s="2" t="s">
        <v>8</v>
      </c>
      <c r="Y431" s="1">
        <v>32.638399999999997</v>
      </c>
      <c r="Z431" s="1">
        <v>0</v>
      </c>
      <c r="AA431" s="2" t="s">
        <v>0</v>
      </c>
      <c r="AB431" s="1">
        <v>0</v>
      </c>
      <c r="AC431" s="1">
        <v>0</v>
      </c>
      <c r="AD431" s="2" t="s">
        <v>0</v>
      </c>
      <c r="AE431" s="1">
        <v>0</v>
      </c>
      <c r="AF431" s="2">
        <v>0</v>
      </c>
      <c r="AG431" s="2" t="s">
        <v>0</v>
      </c>
      <c r="AH431" s="1">
        <v>0</v>
      </c>
      <c r="AI431" s="1">
        <v>0</v>
      </c>
      <c r="AJ431" s="2" t="s">
        <v>0</v>
      </c>
      <c r="AK431" s="1">
        <v>0</v>
      </c>
      <c r="AL431" s="1">
        <v>0</v>
      </c>
      <c r="AM431" s="125" t="s">
        <v>1</v>
      </c>
      <c r="AN431" s="2" t="s">
        <v>1</v>
      </c>
      <c r="AO431" s="125" t="s">
        <v>1</v>
      </c>
      <c r="AP431" s="2" t="s">
        <v>1</v>
      </c>
      <c r="AQ431" s="5"/>
      <c r="AR431" s="5"/>
    </row>
    <row r="432" spans="1:44" x14ac:dyDescent="0.25">
      <c r="A432" s="2" t="s">
        <v>566</v>
      </c>
      <c r="B432" s="125">
        <v>44599</v>
      </c>
      <c r="C432" s="2" t="s">
        <v>1081</v>
      </c>
      <c r="D432" s="2" t="s">
        <v>37</v>
      </c>
      <c r="E432" s="2" t="s">
        <v>1084</v>
      </c>
      <c r="F432" s="2" t="s">
        <v>3455</v>
      </c>
      <c r="G432" s="2" t="s">
        <v>3</v>
      </c>
      <c r="H432" s="2" t="s">
        <v>3480</v>
      </c>
      <c r="I432" s="1" t="s">
        <v>1</v>
      </c>
      <c r="J432" s="1" t="s">
        <v>1</v>
      </c>
      <c r="K432" s="1" t="s">
        <v>1</v>
      </c>
      <c r="L432" s="1" t="s">
        <v>1</v>
      </c>
      <c r="M432" s="1">
        <v>0</v>
      </c>
      <c r="N432" s="2" t="s">
        <v>1</v>
      </c>
      <c r="O432" s="2" t="s">
        <v>2</v>
      </c>
      <c r="P432" s="2" t="s">
        <v>1</v>
      </c>
      <c r="Q432" s="1">
        <v>1480.7216400000004</v>
      </c>
      <c r="R432" s="1">
        <v>0</v>
      </c>
      <c r="S432" s="1">
        <v>1079.4632500000005</v>
      </c>
      <c r="T432" s="1">
        <v>0</v>
      </c>
      <c r="U432" s="2" t="s">
        <v>0</v>
      </c>
      <c r="V432" s="1">
        <v>0</v>
      </c>
      <c r="W432" s="1">
        <v>345.91244999999998</v>
      </c>
      <c r="X432" s="2" t="s">
        <v>0</v>
      </c>
      <c r="Y432" s="1">
        <v>55.345939999999985</v>
      </c>
      <c r="Z432" s="1">
        <v>0</v>
      </c>
      <c r="AA432" s="2" t="s">
        <v>0</v>
      </c>
      <c r="AB432" s="1">
        <v>0</v>
      </c>
      <c r="AC432" s="1">
        <v>0</v>
      </c>
      <c r="AD432" s="2" t="s">
        <v>0</v>
      </c>
      <c r="AE432" s="1">
        <v>0</v>
      </c>
      <c r="AF432" s="2">
        <v>0</v>
      </c>
      <c r="AG432" s="2" t="s">
        <v>0</v>
      </c>
      <c r="AH432" s="1">
        <v>0</v>
      </c>
      <c r="AI432" s="1">
        <v>0</v>
      </c>
      <c r="AJ432" s="2" t="s">
        <v>0</v>
      </c>
      <c r="AK432" s="1">
        <v>0</v>
      </c>
      <c r="AL432" s="1">
        <v>0</v>
      </c>
      <c r="AM432" s="125" t="s">
        <v>1</v>
      </c>
      <c r="AN432" s="2" t="s">
        <v>1</v>
      </c>
      <c r="AO432" s="125" t="s">
        <v>1</v>
      </c>
      <c r="AP432" s="2" t="s">
        <v>1</v>
      </c>
      <c r="AQ432" s="5"/>
      <c r="AR432" s="5"/>
    </row>
    <row r="433" spans="1:44" x14ac:dyDescent="0.25">
      <c r="A433" s="2" t="s">
        <v>567</v>
      </c>
      <c r="B433" s="125">
        <v>44599</v>
      </c>
      <c r="C433" s="2" t="s">
        <v>6</v>
      </c>
      <c r="D433" s="2" t="s">
        <v>37</v>
      </c>
      <c r="E433" s="2" t="s">
        <v>208</v>
      </c>
      <c r="F433" s="2" t="s">
        <v>3310</v>
      </c>
      <c r="G433" s="2" t="s">
        <v>3</v>
      </c>
      <c r="H433" s="2" t="s">
        <v>3481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1276</v>
      </c>
      <c r="P433" s="2" t="s">
        <v>1377</v>
      </c>
      <c r="Q433" s="1">
        <v>192.53</v>
      </c>
      <c r="R433" s="1">
        <v>0</v>
      </c>
      <c r="S433" s="1">
        <v>192.53</v>
      </c>
      <c r="T433" s="1">
        <v>0</v>
      </c>
      <c r="U433" s="2" t="s">
        <v>0</v>
      </c>
      <c r="V433" s="1">
        <v>0</v>
      </c>
      <c r="W433" s="1">
        <v>0</v>
      </c>
      <c r="X433" s="2" t="s">
        <v>0</v>
      </c>
      <c r="Y433" s="1">
        <v>0</v>
      </c>
      <c r="Z433" s="1">
        <v>0</v>
      </c>
      <c r="AA433" s="2" t="s">
        <v>0</v>
      </c>
      <c r="AB433" s="1">
        <v>0</v>
      </c>
      <c r="AC433" s="1">
        <v>0</v>
      </c>
      <c r="AD433" s="2" t="s">
        <v>0</v>
      </c>
      <c r="AE433" s="1">
        <v>0</v>
      </c>
      <c r="AF433" s="2">
        <v>0</v>
      </c>
      <c r="AG433" s="2" t="s">
        <v>0</v>
      </c>
      <c r="AH433" s="1">
        <v>0</v>
      </c>
      <c r="AI433" s="1">
        <v>0</v>
      </c>
      <c r="AJ433" s="2" t="s">
        <v>0</v>
      </c>
      <c r="AK433" s="1">
        <v>0</v>
      </c>
      <c r="AL433" s="1">
        <v>0</v>
      </c>
      <c r="AM433" s="125" t="s">
        <v>1</v>
      </c>
      <c r="AN433" s="2" t="s">
        <v>1</v>
      </c>
      <c r="AO433" s="125" t="s">
        <v>1</v>
      </c>
      <c r="AP433" s="2" t="s">
        <v>1</v>
      </c>
      <c r="AQ433" s="5"/>
      <c r="AR433" s="5"/>
    </row>
    <row r="434" spans="1:44" x14ac:dyDescent="0.25">
      <c r="A434" s="2" t="s">
        <v>568</v>
      </c>
      <c r="B434" s="125">
        <v>44599</v>
      </c>
      <c r="C434" s="2" t="s">
        <v>6</v>
      </c>
      <c r="D434" s="2" t="s">
        <v>37</v>
      </c>
      <c r="E434" s="2" t="s">
        <v>208</v>
      </c>
      <c r="F434" s="2" t="s">
        <v>3310</v>
      </c>
      <c r="G434" s="2" t="s">
        <v>3</v>
      </c>
      <c r="H434" s="2" t="s">
        <v>3482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1972.2428200000008</v>
      </c>
      <c r="R434" s="1">
        <v>0</v>
      </c>
      <c r="S434" s="1">
        <v>1463.3926000000004</v>
      </c>
      <c r="T434" s="1">
        <v>0</v>
      </c>
      <c r="U434" s="2" t="s">
        <v>0</v>
      </c>
      <c r="V434" s="1">
        <v>0</v>
      </c>
      <c r="W434" s="1">
        <v>438.66399999999993</v>
      </c>
      <c r="X434" s="2" t="s">
        <v>0</v>
      </c>
      <c r="Y434" s="1">
        <v>70.186220000000006</v>
      </c>
      <c r="Z434" s="1">
        <v>0</v>
      </c>
      <c r="AA434" s="2" t="s">
        <v>0</v>
      </c>
      <c r="AB434" s="1">
        <v>0</v>
      </c>
      <c r="AC434" s="1">
        <v>0</v>
      </c>
      <c r="AD434" s="2" t="s">
        <v>0</v>
      </c>
      <c r="AE434" s="1">
        <v>0</v>
      </c>
      <c r="AF434" s="2">
        <v>0</v>
      </c>
      <c r="AG434" s="2" t="s">
        <v>0</v>
      </c>
      <c r="AH434" s="1">
        <v>0</v>
      </c>
      <c r="AI434" s="1">
        <v>0</v>
      </c>
      <c r="AJ434" s="2" t="s">
        <v>0</v>
      </c>
      <c r="AK434" s="1">
        <v>0</v>
      </c>
      <c r="AL434" s="1">
        <v>0</v>
      </c>
      <c r="AM434" s="125" t="s">
        <v>1</v>
      </c>
      <c r="AN434" s="2" t="s">
        <v>1</v>
      </c>
      <c r="AO434" s="125" t="s">
        <v>1</v>
      </c>
      <c r="AP434" s="2" t="s">
        <v>1</v>
      </c>
      <c r="AQ434" s="5"/>
      <c r="AR434" s="5"/>
    </row>
    <row r="435" spans="1:44" x14ac:dyDescent="0.25">
      <c r="A435" s="2" t="s">
        <v>569</v>
      </c>
      <c r="B435" s="125">
        <v>44599</v>
      </c>
      <c r="C435" s="2" t="s">
        <v>6</v>
      </c>
      <c r="D435" s="2" t="s">
        <v>37</v>
      </c>
      <c r="E435" s="2" t="s">
        <v>208</v>
      </c>
      <c r="F435" s="2" t="s">
        <v>3310</v>
      </c>
      <c r="G435" s="2" t="s">
        <v>3</v>
      </c>
      <c r="H435" s="2" t="s">
        <v>3483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3484</v>
      </c>
      <c r="P435" s="2" t="s">
        <v>3485</v>
      </c>
      <c r="Q435" s="1">
        <v>184.0813</v>
      </c>
      <c r="R435" s="1">
        <v>0</v>
      </c>
      <c r="S435" s="1">
        <v>184.0813</v>
      </c>
      <c r="T435" s="1">
        <v>0</v>
      </c>
      <c r="U435" s="2" t="s">
        <v>0</v>
      </c>
      <c r="V435" s="1">
        <v>0</v>
      </c>
      <c r="W435" s="1">
        <v>0</v>
      </c>
      <c r="X435" s="2" t="s">
        <v>0</v>
      </c>
      <c r="Y435" s="1">
        <v>0</v>
      </c>
      <c r="Z435" s="1">
        <v>0</v>
      </c>
      <c r="AA435" s="2" t="s">
        <v>0</v>
      </c>
      <c r="AB435" s="1">
        <v>0</v>
      </c>
      <c r="AC435" s="1">
        <v>0</v>
      </c>
      <c r="AD435" s="2" t="s">
        <v>0</v>
      </c>
      <c r="AE435" s="1">
        <v>0</v>
      </c>
      <c r="AF435" s="2">
        <v>0</v>
      </c>
      <c r="AG435" s="2" t="s">
        <v>0</v>
      </c>
      <c r="AH435" s="1">
        <v>0</v>
      </c>
      <c r="AI435" s="1">
        <v>0</v>
      </c>
      <c r="AJ435" s="2" t="s">
        <v>0</v>
      </c>
      <c r="AK435" s="1">
        <v>0</v>
      </c>
      <c r="AL435" s="1">
        <v>0</v>
      </c>
      <c r="AM435" s="125" t="s">
        <v>1</v>
      </c>
      <c r="AN435" s="2" t="s">
        <v>1</v>
      </c>
      <c r="AO435" s="125" t="s">
        <v>1</v>
      </c>
      <c r="AP435" s="2" t="s">
        <v>1</v>
      </c>
      <c r="AQ435" s="5"/>
      <c r="AR435" s="5"/>
    </row>
    <row r="436" spans="1:44" x14ac:dyDescent="0.25">
      <c r="A436" s="2" t="s">
        <v>570</v>
      </c>
      <c r="B436" s="125">
        <v>44599</v>
      </c>
      <c r="C436" s="2" t="s">
        <v>6</v>
      </c>
      <c r="D436" s="2" t="s">
        <v>37</v>
      </c>
      <c r="E436" s="2" t="s">
        <v>208</v>
      </c>
      <c r="F436" s="2" t="s">
        <v>3310</v>
      </c>
      <c r="G436" s="2" t="s">
        <v>3</v>
      </c>
      <c r="H436" s="2" t="s">
        <v>3486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2735.619200000001</v>
      </c>
      <c r="R436" s="1">
        <v>0</v>
      </c>
      <c r="S436" s="1">
        <v>2157.4084500000008</v>
      </c>
      <c r="T436" s="1">
        <v>0</v>
      </c>
      <c r="U436" s="2" t="s">
        <v>0</v>
      </c>
      <c r="V436" s="1">
        <v>0</v>
      </c>
      <c r="W436" s="1">
        <v>498.45755000000003</v>
      </c>
      <c r="X436" s="2" t="s">
        <v>8</v>
      </c>
      <c r="Y436" s="1">
        <v>79.753199999999993</v>
      </c>
      <c r="Z436" s="1">
        <v>0</v>
      </c>
      <c r="AA436" s="2" t="s">
        <v>0</v>
      </c>
      <c r="AB436" s="1">
        <v>0</v>
      </c>
      <c r="AC436" s="1">
        <v>0</v>
      </c>
      <c r="AD436" s="2" t="s">
        <v>0</v>
      </c>
      <c r="AE436" s="1">
        <v>0</v>
      </c>
      <c r="AF436" s="2">
        <v>0</v>
      </c>
      <c r="AG436" s="2" t="s">
        <v>0</v>
      </c>
      <c r="AH436" s="1">
        <v>0</v>
      </c>
      <c r="AI436" s="1">
        <v>0</v>
      </c>
      <c r="AJ436" s="2" t="s">
        <v>0</v>
      </c>
      <c r="AK436" s="1">
        <v>0</v>
      </c>
      <c r="AL436" s="1">
        <v>0</v>
      </c>
      <c r="AM436" s="125" t="s">
        <v>1</v>
      </c>
      <c r="AN436" s="2" t="s">
        <v>1</v>
      </c>
      <c r="AO436" s="125" t="s">
        <v>1</v>
      </c>
      <c r="AP436" s="2" t="s">
        <v>1</v>
      </c>
      <c r="AQ436" s="5"/>
      <c r="AR436" s="5"/>
    </row>
    <row r="437" spans="1:44" x14ac:dyDescent="0.25">
      <c r="A437" s="2" t="s">
        <v>571</v>
      </c>
      <c r="B437" s="125">
        <v>44599</v>
      </c>
      <c r="C437" s="2" t="s">
        <v>34</v>
      </c>
      <c r="D437" s="2" t="s">
        <v>37</v>
      </c>
      <c r="E437" s="2" t="s">
        <v>206</v>
      </c>
      <c r="F437" s="2" t="s">
        <v>1337</v>
      </c>
      <c r="G437" s="2" t="s">
        <v>3</v>
      </c>
      <c r="H437" s="2" t="s">
        <v>3487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609.14670000000001</v>
      </c>
      <c r="R437" s="1">
        <v>0</v>
      </c>
      <c r="S437" s="1">
        <v>574.05670000000009</v>
      </c>
      <c r="T437" s="1">
        <v>0</v>
      </c>
      <c r="U437" s="2" t="s">
        <v>0</v>
      </c>
      <c r="V437" s="1">
        <v>0</v>
      </c>
      <c r="W437" s="1">
        <v>30.25</v>
      </c>
      <c r="X437" s="2" t="s">
        <v>8</v>
      </c>
      <c r="Y437" s="1">
        <v>4.8400000000000007</v>
      </c>
      <c r="Z437" s="1">
        <v>0</v>
      </c>
      <c r="AA437" s="2" t="s">
        <v>0</v>
      </c>
      <c r="AB437" s="1">
        <v>0</v>
      </c>
      <c r="AC437" s="1">
        <v>0</v>
      </c>
      <c r="AD437" s="2" t="s">
        <v>0</v>
      </c>
      <c r="AE437" s="1">
        <v>0</v>
      </c>
      <c r="AF437" s="2">
        <v>0</v>
      </c>
      <c r="AG437" s="2" t="s">
        <v>0</v>
      </c>
      <c r="AH437" s="1">
        <v>0</v>
      </c>
      <c r="AI437" s="1">
        <v>0</v>
      </c>
      <c r="AJ437" s="2" t="s">
        <v>0</v>
      </c>
      <c r="AK437" s="1">
        <v>0</v>
      </c>
      <c r="AL437" s="1">
        <v>0</v>
      </c>
      <c r="AM437" s="125" t="s">
        <v>1</v>
      </c>
      <c r="AN437" s="2" t="s">
        <v>1</v>
      </c>
      <c r="AO437" s="125" t="s">
        <v>1</v>
      </c>
      <c r="AP437" s="2" t="s">
        <v>1</v>
      </c>
      <c r="AQ437" s="5"/>
      <c r="AR437" s="5"/>
    </row>
    <row r="438" spans="1:44" x14ac:dyDescent="0.25">
      <c r="A438" s="2" t="s">
        <v>572</v>
      </c>
      <c r="B438" s="125">
        <v>44599</v>
      </c>
      <c r="C438" s="2" t="s">
        <v>34</v>
      </c>
      <c r="D438" s="2" t="s">
        <v>37</v>
      </c>
      <c r="E438" s="2" t="s">
        <v>206</v>
      </c>
      <c r="F438" s="2" t="s">
        <v>1336</v>
      </c>
      <c r="G438" s="2" t="s">
        <v>3</v>
      </c>
      <c r="H438" s="2" t="s">
        <v>3488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3489</v>
      </c>
      <c r="P438" s="2" t="s">
        <v>3490</v>
      </c>
      <c r="Q438" s="1">
        <v>25.6326</v>
      </c>
      <c r="R438" s="1">
        <v>0</v>
      </c>
      <c r="S438" s="1">
        <v>25.6326</v>
      </c>
      <c r="T438" s="1">
        <v>0</v>
      </c>
      <c r="U438" s="2" t="s">
        <v>0</v>
      </c>
      <c r="V438" s="1">
        <v>0</v>
      </c>
      <c r="W438" s="1">
        <v>0</v>
      </c>
      <c r="X438" s="2" t="s">
        <v>0</v>
      </c>
      <c r="Y438" s="1">
        <v>0</v>
      </c>
      <c r="Z438" s="1">
        <v>0</v>
      </c>
      <c r="AA438" s="2" t="s">
        <v>0</v>
      </c>
      <c r="AB438" s="1">
        <v>0</v>
      </c>
      <c r="AC438" s="1">
        <v>0</v>
      </c>
      <c r="AD438" s="2" t="s">
        <v>0</v>
      </c>
      <c r="AE438" s="1">
        <v>0</v>
      </c>
      <c r="AF438" s="2">
        <v>0</v>
      </c>
      <c r="AG438" s="2" t="s">
        <v>0</v>
      </c>
      <c r="AH438" s="1">
        <v>0</v>
      </c>
      <c r="AI438" s="1">
        <v>0</v>
      </c>
      <c r="AJ438" s="2" t="s">
        <v>0</v>
      </c>
      <c r="AK438" s="1">
        <v>0</v>
      </c>
      <c r="AL438" s="1">
        <v>0</v>
      </c>
      <c r="AM438" s="125" t="s">
        <v>1</v>
      </c>
      <c r="AN438" s="2" t="s">
        <v>1</v>
      </c>
      <c r="AO438" s="125" t="s">
        <v>1</v>
      </c>
      <c r="AP438" s="2" t="s">
        <v>1</v>
      </c>
      <c r="AQ438" s="5"/>
      <c r="AR438" s="5"/>
    </row>
    <row r="439" spans="1:44" x14ac:dyDescent="0.25">
      <c r="A439" s="2" t="s">
        <v>573</v>
      </c>
      <c r="B439" s="125">
        <v>44599</v>
      </c>
      <c r="C439" s="2" t="s">
        <v>34</v>
      </c>
      <c r="D439" s="2" t="s">
        <v>37</v>
      </c>
      <c r="E439" s="2" t="s">
        <v>206</v>
      </c>
      <c r="F439" s="2" t="s">
        <v>1337</v>
      </c>
      <c r="G439" s="2" t="s">
        <v>3</v>
      </c>
      <c r="H439" s="2" t="s">
        <v>3491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f>0.07+1804.1819</f>
        <v>1804.2519</v>
      </c>
      <c r="R439" s="1">
        <v>0</v>
      </c>
      <c r="S439" s="1">
        <f>0.07+1598.0835</f>
        <v>1598.1534999999999</v>
      </c>
      <c r="T439" s="1">
        <v>0</v>
      </c>
      <c r="U439" s="2" t="s">
        <v>0</v>
      </c>
      <c r="V439" s="1">
        <v>0</v>
      </c>
      <c r="W439" s="1">
        <v>177.67099999999999</v>
      </c>
      <c r="X439" s="2" t="s">
        <v>8</v>
      </c>
      <c r="Y439" s="1">
        <v>28.427399999999999</v>
      </c>
      <c r="Z439" s="1">
        <v>0</v>
      </c>
      <c r="AA439" s="2" t="s">
        <v>0</v>
      </c>
      <c r="AB439" s="1">
        <v>0</v>
      </c>
      <c r="AC439" s="1">
        <v>0</v>
      </c>
      <c r="AD439" s="2" t="s">
        <v>0</v>
      </c>
      <c r="AE439" s="1">
        <v>0</v>
      </c>
      <c r="AF439" s="2">
        <v>0</v>
      </c>
      <c r="AG439" s="2" t="s">
        <v>0</v>
      </c>
      <c r="AH439" s="1">
        <v>0</v>
      </c>
      <c r="AI439" s="1">
        <v>0</v>
      </c>
      <c r="AJ439" s="2" t="s">
        <v>0</v>
      </c>
      <c r="AK439" s="1">
        <v>0</v>
      </c>
      <c r="AL439" s="1">
        <v>0</v>
      </c>
      <c r="AM439" s="125" t="s">
        <v>1</v>
      </c>
      <c r="AN439" s="2" t="s">
        <v>1</v>
      </c>
      <c r="AO439" s="125" t="s">
        <v>1</v>
      </c>
      <c r="AP439" s="2" t="s">
        <v>1</v>
      </c>
      <c r="AQ439" s="5"/>
      <c r="AR439" s="5"/>
    </row>
    <row r="440" spans="1:44" x14ac:dyDescent="0.25">
      <c r="A440" s="2" t="s">
        <v>574</v>
      </c>
      <c r="B440" s="125">
        <v>44599</v>
      </c>
      <c r="C440" s="2" t="s">
        <v>26</v>
      </c>
      <c r="D440" s="2" t="s">
        <v>32</v>
      </c>
      <c r="E440" s="2" t="s">
        <v>31</v>
      </c>
      <c r="F440" s="2" t="s">
        <v>1794</v>
      </c>
      <c r="G440" s="2" t="s">
        <v>3</v>
      </c>
      <c r="H440" s="2" t="s">
        <v>3492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3460.2306020000005</v>
      </c>
      <c r="R440" s="1">
        <v>0</v>
      </c>
      <c r="S440" s="1">
        <v>2473.2560000000003</v>
      </c>
      <c r="T440" s="1">
        <v>0</v>
      </c>
      <c r="U440" s="2" t="s">
        <v>0</v>
      </c>
      <c r="V440" s="1">
        <v>0</v>
      </c>
      <c r="W440" s="1">
        <v>850.84014999999999</v>
      </c>
      <c r="X440" s="2" t="s">
        <v>0</v>
      </c>
      <c r="Y440" s="1">
        <v>136.13445200000004</v>
      </c>
      <c r="Z440" s="1">
        <v>0</v>
      </c>
      <c r="AA440" s="2" t="s">
        <v>0</v>
      </c>
      <c r="AB440" s="1">
        <v>0</v>
      </c>
      <c r="AC440" s="1">
        <v>0</v>
      </c>
      <c r="AD440" s="2" t="s">
        <v>0</v>
      </c>
      <c r="AE440" s="1">
        <v>0</v>
      </c>
      <c r="AF440" s="2">
        <v>0</v>
      </c>
      <c r="AG440" s="2" t="s">
        <v>0</v>
      </c>
      <c r="AH440" s="1">
        <v>0</v>
      </c>
      <c r="AI440" s="1">
        <v>0</v>
      </c>
      <c r="AJ440" s="2" t="s">
        <v>0</v>
      </c>
      <c r="AK440" s="1">
        <v>0</v>
      </c>
      <c r="AL440" s="1">
        <v>0</v>
      </c>
      <c r="AM440" s="125" t="s">
        <v>1</v>
      </c>
      <c r="AN440" s="2" t="s">
        <v>1</v>
      </c>
      <c r="AO440" s="125" t="s">
        <v>1</v>
      </c>
      <c r="AP440" s="2" t="s">
        <v>1</v>
      </c>
      <c r="AQ440" s="5"/>
      <c r="AR440" s="5"/>
    </row>
    <row r="441" spans="1:44" x14ac:dyDescent="0.25">
      <c r="A441" s="2" t="s">
        <v>575</v>
      </c>
      <c r="B441" s="125">
        <v>44599</v>
      </c>
      <c r="C441" s="2" t="s">
        <v>26</v>
      </c>
      <c r="D441" s="2" t="s">
        <v>32</v>
      </c>
      <c r="E441" s="2" t="s">
        <v>31</v>
      </c>
      <c r="F441" s="2" t="s">
        <v>2931</v>
      </c>
      <c r="G441" s="2" t="s">
        <v>12</v>
      </c>
      <c r="H441" s="2" t="s">
        <v>1</v>
      </c>
      <c r="I441" s="1" t="s">
        <v>1240</v>
      </c>
      <c r="J441" s="1" t="s">
        <v>1</v>
      </c>
      <c r="K441" s="1" t="s">
        <v>3493</v>
      </c>
      <c r="L441" s="1" t="s">
        <v>3494</v>
      </c>
      <c r="M441" s="1">
        <v>29.85</v>
      </c>
      <c r="N441" s="2" t="s">
        <v>11</v>
      </c>
      <c r="O441" s="2" t="s">
        <v>3495</v>
      </c>
      <c r="P441" s="2" t="s">
        <v>3496</v>
      </c>
      <c r="Q441" s="1">
        <v>-29.85</v>
      </c>
      <c r="R441" s="1">
        <v>0</v>
      </c>
      <c r="S441" s="1">
        <v>-29.85</v>
      </c>
      <c r="T441" s="1">
        <v>0</v>
      </c>
      <c r="U441" s="2" t="s">
        <v>0</v>
      </c>
      <c r="V441" s="1">
        <v>0</v>
      </c>
      <c r="W441" s="1">
        <v>0</v>
      </c>
      <c r="X441" s="2" t="s">
        <v>0</v>
      </c>
      <c r="Y441" s="1">
        <v>0</v>
      </c>
      <c r="Z441" s="1">
        <v>0</v>
      </c>
      <c r="AA441" s="2" t="s">
        <v>0</v>
      </c>
      <c r="AB441" s="1">
        <v>0</v>
      </c>
      <c r="AC441" s="1">
        <v>0</v>
      </c>
      <c r="AD441" s="2" t="s">
        <v>0</v>
      </c>
      <c r="AE441" s="1">
        <v>0</v>
      </c>
      <c r="AF441" s="2">
        <v>0</v>
      </c>
      <c r="AG441" s="2" t="s">
        <v>0</v>
      </c>
      <c r="AH441" s="1">
        <v>0</v>
      </c>
      <c r="AI441" s="1">
        <v>0</v>
      </c>
      <c r="AJ441" s="2" t="s">
        <v>0</v>
      </c>
      <c r="AK441" s="1">
        <v>0</v>
      </c>
      <c r="AL441" s="1">
        <v>0</v>
      </c>
      <c r="AM441" s="125" t="s">
        <v>1</v>
      </c>
      <c r="AN441" s="2" t="s">
        <v>1</v>
      </c>
      <c r="AO441" s="125" t="s">
        <v>1</v>
      </c>
      <c r="AP441" s="2" t="s">
        <v>1</v>
      </c>
      <c r="AQ441" s="5"/>
      <c r="AR441" s="5"/>
    </row>
    <row r="442" spans="1:44" x14ac:dyDescent="0.25">
      <c r="A442" s="2" t="s">
        <v>576</v>
      </c>
      <c r="B442" s="125">
        <v>44599</v>
      </c>
      <c r="C442" s="2" t="s">
        <v>6</v>
      </c>
      <c r="D442" s="2" t="s">
        <v>32</v>
      </c>
      <c r="E442" s="2" t="s">
        <v>202</v>
      </c>
      <c r="F442" s="2" t="s">
        <v>1162</v>
      </c>
      <c r="G442" s="2" t="s">
        <v>3</v>
      </c>
      <c r="H442" s="2" t="s">
        <v>3497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3498</v>
      </c>
      <c r="P442" s="2" t="s">
        <v>3499</v>
      </c>
      <c r="Q442" s="1">
        <v>76.099999999999994</v>
      </c>
      <c r="R442" s="1">
        <v>0</v>
      </c>
      <c r="S442" s="1">
        <v>76.099999999999994</v>
      </c>
      <c r="T442" s="1">
        <v>0</v>
      </c>
      <c r="U442" s="2" t="s">
        <v>0</v>
      </c>
      <c r="V442" s="1">
        <v>0</v>
      </c>
      <c r="W442" s="1">
        <v>0</v>
      </c>
      <c r="X442" s="2" t="s">
        <v>0</v>
      </c>
      <c r="Y442" s="1">
        <v>0</v>
      </c>
      <c r="Z442" s="1">
        <v>0</v>
      </c>
      <c r="AA442" s="2" t="s">
        <v>0</v>
      </c>
      <c r="AB442" s="1">
        <v>0</v>
      </c>
      <c r="AC442" s="1">
        <v>0</v>
      </c>
      <c r="AD442" s="2" t="s">
        <v>0</v>
      </c>
      <c r="AE442" s="1">
        <v>0</v>
      </c>
      <c r="AF442" s="2">
        <v>0</v>
      </c>
      <c r="AG442" s="2" t="s">
        <v>0</v>
      </c>
      <c r="AH442" s="1">
        <v>0</v>
      </c>
      <c r="AI442" s="1">
        <v>0</v>
      </c>
      <c r="AJ442" s="2" t="s">
        <v>0</v>
      </c>
      <c r="AK442" s="1">
        <v>0</v>
      </c>
      <c r="AL442" s="1">
        <v>0</v>
      </c>
      <c r="AM442" s="125" t="s">
        <v>1</v>
      </c>
      <c r="AN442" s="2" t="s">
        <v>1</v>
      </c>
      <c r="AO442" s="125" t="s">
        <v>1</v>
      </c>
      <c r="AP442" s="2" t="s">
        <v>1</v>
      </c>
      <c r="AQ442" s="5"/>
      <c r="AR442" s="5"/>
    </row>
    <row r="443" spans="1:44" x14ac:dyDescent="0.25">
      <c r="A443" s="2" t="s">
        <v>577</v>
      </c>
      <c r="B443" s="125">
        <v>44599</v>
      </c>
      <c r="C443" s="2" t="s">
        <v>6</v>
      </c>
      <c r="D443" s="2" t="s">
        <v>32</v>
      </c>
      <c r="E443" s="2" t="s">
        <v>202</v>
      </c>
      <c r="F443" s="2" t="s">
        <v>1162</v>
      </c>
      <c r="G443" s="2" t="s">
        <v>3</v>
      </c>
      <c r="H443" s="2" t="s">
        <v>3500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355</v>
      </c>
      <c r="P443" s="2" t="s">
        <v>1063</v>
      </c>
      <c r="Q443" s="1">
        <v>47.839700000000001</v>
      </c>
      <c r="R443" s="1">
        <v>0</v>
      </c>
      <c r="S443" s="1">
        <v>33.249249999999996</v>
      </c>
      <c r="T443" s="1">
        <v>12.57795</v>
      </c>
      <c r="U443" s="2" t="s">
        <v>8</v>
      </c>
      <c r="V443" s="1">
        <v>2.0125000000000002</v>
      </c>
      <c r="W443" s="1">
        <v>0</v>
      </c>
      <c r="X443" s="2" t="s">
        <v>0</v>
      </c>
      <c r="Y443" s="1">
        <v>0</v>
      </c>
      <c r="Z443" s="1">
        <v>0</v>
      </c>
      <c r="AA443" s="2" t="s">
        <v>0</v>
      </c>
      <c r="AB443" s="1">
        <v>0</v>
      </c>
      <c r="AC443" s="1">
        <v>0</v>
      </c>
      <c r="AD443" s="2" t="s">
        <v>0</v>
      </c>
      <c r="AE443" s="1">
        <v>0</v>
      </c>
      <c r="AF443" s="2">
        <v>0</v>
      </c>
      <c r="AG443" s="2" t="s">
        <v>0</v>
      </c>
      <c r="AH443" s="1">
        <v>0</v>
      </c>
      <c r="AI443" s="1">
        <v>0</v>
      </c>
      <c r="AJ443" s="2" t="s">
        <v>0</v>
      </c>
      <c r="AK443" s="1">
        <v>0</v>
      </c>
      <c r="AL443" s="1">
        <v>0</v>
      </c>
      <c r="AM443" s="125" t="s">
        <v>1</v>
      </c>
      <c r="AN443" s="2" t="s">
        <v>1</v>
      </c>
      <c r="AO443" s="125" t="s">
        <v>1</v>
      </c>
      <c r="AP443" s="2" t="s">
        <v>1</v>
      </c>
      <c r="AQ443" s="5"/>
      <c r="AR443" s="5"/>
    </row>
    <row r="444" spans="1:44" x14ac:dyDescent="0.25">
      <c r="A444" s="2" t="s">
        <v>578</v>
      </c>
      <c r="B444" s="125">
        <v>44599</v>
      </c>
      <c r="C444" s="2" t="s">
        <v>6</v>
      </c>
      <c r="D444" s="2" t="s">
        <v>32</v>
      </c>
      <c r="E444" s="2" t="s">
        <v>202</v>
      </c>
      <c r="F444" s="2" t="s">
        <v>1162</v>
      </c>
      <c r="G444" s="2" t="s">
        <v>3</v>
      </c>
      <c r="H444" s="2" t="s">
        <v>3501</v>
      </c>
      <c r="I444" s="1" t="s">
        <v>1</v>
      </c>
      <c r="J444" s="1" t="s">
        <v>1</v>
      </c>
      <c r="K444" s="1" t="s">
        <v>1</v>
      </c>
      <c r="L444" s="1" t="s">
        <v>1</v>
      </c>
      <c r="M444" s="1">
        <v>0</v>
      </c>
      <c r="N444" s="2" t="s">
        <v>1</v>
      </c>
      <c r="O444" s="2" t="s">
        <v>2</v>
      </c>
      <c r="P444" s="2" t="s">
        <v>1</v>
      </c>
      <c r="Q444" s="1">
        <v>927.80924600000003</v>
      </c>
      <c r="R444" s="1">
        <v>0</v>
      </c>
      <c r="S444" s="1">
        <v>752.99654999999996</v>
      </c>
      <c r="T444" s="1">
        <v>0</v>
      </c>
      <c r="U444" s="2" t="s">
        <v>0</v>
      </c>
      <c r="V444" s="1">
        <v>0</v>
      </c>
      <c r="W444" s="1">
        <v>150.70060000000001</v>
      </c>
      <c r="X444" s="2" t="s">
        <v>8</v>
      </c>
      <c r="Y444" s="1">
        <v>24.112096000000001</v>
      </c>
      <c r="Z444" s="1">
        <v>0</v>
      </c>
      <c r="AA444" s="2" t="s">
        <v>0</v>
      </c>
      <c r="AB444" s="1">
        <v>0</v>
      </c>
      <c r="AC444" s="1">
        <v>0</v>
      </c>
      <c r="AD444" s="2" t="s">
        <v>0</v>
      </c>
      <c r="AE444" s="1">
        <v>0</v>
      </c>
      <c r="AF444" s="2">
        <v>0</v>
      </c>
      <c r="AG444" s="2" t="s">
        <v>0</v>
      </c>
      <c r="AH444" s="1">
        <v>0</v>
      </c>
      <c r="AI444" s="1">
        <v>0</v>
      </c>
      <c r="AJ444" s="2" t="s">
        <v>0</v>
      </c>
      <c r="AK444" s="1">
        <v>0</v>
      </c>
      <c r="AL444" s="1">
        <v>0</v>
      </c>
      <c r="AM444" s="125" t="s">
        <v>1</v>
      </c>
      <c r="AN444" s="2" t="s">
        <v>1</v>
      </c>
      <c r="AO444" s="125" t="s">
        <v>1</v>
      </c>
      <c r="AP444" s="2" t="s">
        <v>1</v>
      </c>
      <c r="AQ444" s="5"/>
      <c r="AR444" s="5"/>
    </row>
    <row r="445" spans="1:44" x14ac:dyDescent="0.25">
      <c r="A445" s="2" t="s">
        <v>579</v>
      </c>
      <c r="B445" s="125">
        <v>44599</v>
      </c>
      <c r="C445" s="2" t="s">
        <v>6</v>
      </c>
      <c r="D445" s="2" t="s">
        <v>32</v>
      </c>
      <c r="E445" s="2" t="s">
        <v>202</v>
      </c>
      <c r="F445" s="2" t="s">
        <v>1162</v>
      </c>
      <c r="G445" s="2" t="s">
        <v>3</v>
      </c>
      <c r="H445" s="2" t="s">
        <v>3502</v>
      </c>
      <c r="I445" s="1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2148.8095499999999</v>
      </c>
      <c r="R445" s="1">
        <v>0</v>
      </c>
      <c r="S445" s="1">
        <v>1707.6475999999998</v>
      </c>
      <c r="T445" s="1">
        <v>0</v>
      </c>
      <c r="U445" s="2" t="s">
        <v>0</v>
      </c>
      <c r="V445" s="1">
        <v>0</v>
      </c>
      <c r="W445" s="1">
        <v>380.31205000000006</v>
      </c>
      <c r="X445" s="2" t="s">
        <v>8</v>
      </c>
      <c r="Y445" s="1">
        <v>60.849899999999991</v>
      </c>
      <c r="Z445" s="1">
        <v>0</v>
      </c>
      <c r="AA445" s="2" t="s">
        <v>0</v>
      </c>
      <c r="AB445" s="1">
        <v>0</v>
      </c>
      <c r="AC445" s="1">
        <v>0</v>
      </c>
      <c r="AD445" s="2" t="s">
        <v>0</v>
      </c>
      <c r="AE445" s="1">
        <v>0</v>
      </c>
      <c r="AF445" s="2">
        <v>0</v>
      </c>
      <c r="AG445" s="2" t="s">
        <v>0</v>
      </c>
      <c r="AH445" s="1">
        <v>0</v>
      </c>
      <c r="AI445" s="1">
        <v>0</v>
      </c>
      <c r="AJ445" s="2" t="s">
        <v>0</v>
      </c>
      <c r="AK445" s="1">
        <v>0</v>
      </c>
      <c r="AL445" s="1">
        <v>0</v>
      </c>
      <c r="AM445" s="125" t="s">
        <v>1</v>
      </c>
      <c r="AN445" s="2" t="s">
        <v>1</v>
      </c>
      <c r="AO445" s="125" t="s">
        <v>1</v>
      </c>
      <c r="AP445" s="2" t="s">
        <v>1</v>
      </c>
      <c r="AQ445" s="5"/>
      <c r="AR445" s="5"/>
    </row>
    <row r="446" spans="1:44" x14ac:dyDescent="0.25">
      <c r="A446" s="2" t="s">
        <v>580</v>
      </c>
      <c r="B446" s="125">
        <v>44599</v>
      </c>
      <c r="C446" s="2" t="s">
        <v>6</v>
      </c>
      <c r="D446" s="2" t="s">
        <v>32</v>
      </c>
      <c r="E446" s="2" t="s">
        <v>202</v>
      </c>
      <c r="F446" s="2" t="s">
        <v>1162</v>
      </c>
      <c r="G446" s="2" t="s">
        <v>3</v>
      </c>
      <c r="H446" s="2" t="s">
        <v>3503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1130</v>
      </c>
      <c r="P446" s="2" t="s">
        <v>3504</v>
      </c>
      <c r="Q446" s="1">
        <v>169.49005</v>
      </c>
      <c r="R446" s="1">
        <v>0</v>
      </c>
      <c r="S446" s="1">
        <v>135.59485000000001</v>
      </c>
      <c r="T446" s="1">
        <v>29.22</v>
      </c>
      <c r="U446" s="2" t="s">
        <v>8</v>
      </c>
      <c r="V446" s="1">
        <v>4.6752000000000002</v>
      </c>
      <c r="W446" s="1">
        <v>0</v>
      </c>
      <c r="X446" s="2" t="s">
        <v>0</v>
      </c>
      <c r="Y446" s="1">
        <v>0</v>
      </c>
      <c r="Z446" s="1">
        <v>0</v>
      </c>
      <c r="AA446" s="2" t="s">
        <v>0</v>
      </c>
      <c r="AB446" s="1">
        <v>0</v>
      </c>
      <c r="AC446" s="1">
        <v>0</v>
      </c>
      <c r="AD446" s="2" t="s">
        <v>0</v>
      </c>
      <c r="AE446" s="1">
        <v>0</v>
      </c>
      <c r="AF446" s="2">
        <v>0</v>
      </c>
      <c r="AG446" s="2" t="s">
        <v>0</v>
      </c>
      <c r="AH446" s="1">
        <v>0</v>
      </c>
      <c r="AI446" s="1">
        <v>0</v>
      </c>
      <c r="AJ446" s="2" t="s">
        <v>0</v>
      </c>
      <c r="AK446" s="1">
        <v>0</v>
      </c>
      <c r="AL446" s="1">
        <v>0</v>
      </c>
      <c r="AM446" s="125" t="s">
        <v>1</v>
      </c>
      <c r="AN446" s="2" t="s">
        <v>1</v>
      </c>
      <c r="AO446" s="125" t="s">
        <v>1</v>
      </c>
      <c r="AP446" s="2" t="s">
        <v>1</v>
      </c>
      <c r="AQ446" s="5"/>
      <c r="AR446" s="5"/>
    </row>
    <row r="447" spans="1:44" x14ac:dyDescent="0.25">
      <c r="A447" s="2" t="s">
        <v>581</v>
      </c>
      <c r="B447" s="125">
        <v>44599</v>
      </c>
      <c r="C447" s="2" t="s">
        <v>6</v>
      </c>
      <c r="D447" s="2" t="s">
        <v>32</v>
      </c>
      <c r="E447" s="2" t="s">
        <v>202</v>
      </c>
      <c r="F447" s="2" t="s">
        <v>1162</v>
      </c>
      <c r="G447" s="2" t="s">
        <v>3</v>
      </c>
      <c r="H447" s="2" t="s">
        <v>3505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2</v>
      </c>
      <c r="P447" s="2" t="s">
        <v>1</v>
      </c>
      <c r="Q447" s="1">
        <v>1539.25315</v>
      </c>
      <c r="R447" s="1">
        <v>0</v>
      </c>
      <c r="S447" s="1">
        <v>1165.5635</v>
      </c>
      <c r="T447" s="1">
        <v>0</v>
      </c>
      <c r="U447" s="2" t="s">
        <v>0</v>
      </c>
      <c r="V447" s="1">
        <v>0</v>
      </c>
      <c r="W447" s="1">
        <v>322.14624999999995</v>
      </c>
      <c r="X447" s="2" t="s">
        <v>0</v>
      </c>
      <c r="Y447" s="1">
        <v>51.543399999999998</v>
      </c>
      <c r="Z447" s="1">
        <v>0</v>
      </c>
      <c r="AA447" s="2" t="s">
        <v>0</v>
      </c>
      <c r="AB447" s="1">
        <v>0</v>
      </c>
      <c r="AC447" s="1">
        <v>0</v>
      </c>
      <c r="AD447" s="2" t="s">
        <v>0</v>
      </c>
      <c r="AE447" s="1">
        <v>0</v>
      </c>
      <c r="AF447" s="2">
        <v>0</v>
      </c>
      <c r="AG447" s="2" t="s">
        <v>0</v>
      </c>
      <c r="AH447" s="1">
        <v>0</v>
      </c>
      <c r="AI447" s="1">
        <v>0</v>
      </c>
      <c r="AJ447" s="2" t="s">
        <v>0</v>
      </c>
      <c r="AK447" s="1">
        <v>0</v>
      </c>
      <c r="AL447" s="1">
        <v>0</v>
      </c>
      <c r="AM447" s="125" t="s">
        <v>1</v>
      </c>
      <c r="AN447" s="2" t="s">
        <v>1</v>
      </c>
      <c r="AO447" s="125" t="s">
        <v>1</v>
      </c>
      <c r="AP447" s="2" t="s">
        <v>1</v>
      </c>
      <c r="AQ447" s="5"/>
      <c r="AR447" s="5"/>
    </row>
    <row r="448" spans="1:44" x14ac:dyDescent="0.25">
      <c r="A448" s="2" t="s">
        <v>582</v>
      </c>
      <c r="B448" s="125">
        <v>44599</v>
      </c>
      <c r="C448" s="2" t="s">
        <v>6</v>
      </c>
      <c r="D448" s="2" t="s">
        <v>32</v>
      </c>
      <c r="E448" s="2" t="s">
        <v>202</v>
      </c>
      <c r="F448" s="2" t="s">
        <v>1162</v>
      </c>
      <c r="G448" s="2" t="s">
        <v>3</v>
      </c>
      <c r="H448" s="2" t="s">
        <v>3506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1100</v>
      </c>
      <c r="P448" s="2" t="s">
        <v>1238</v>
      </c>
      <c r="Q448" s="1">
        <v>20.209599999999998</v>
      </c>
      <c r="R448" s="1">
        <v>0</v>
      </c>
      <c r="S448" s="1">
        <v>20.209599999999998</v>
      </c>
      <c r="T448" s="1">
        <v>0</v>
      </c>
      <c r="U448" s="2" t="s">
        <v>0</v>
      </c>
      <c r="V448" s="1">
        <v>0</v>
      </c>
      <c r="W448" s="1">
        <v>0</v>
      </c>
      <c r="X448" s="2" t="s">
        <v>0</v>
      </c>
      <c r="Y448" s="1">
        <v>0</v>
      </c>
      <c r="Z448" s="1">
        <v>0</v>
      </c>
      <c r="AA448" s="2" t="s">
        <v>0</v>
      </c>
      <c r="AB448" s="1">
        <v>0</v>
      </c>
      <c r="AC448" s="1">
        <v>0</v>
      </c>
      <c r="AD448" s="2" t="s">
        <v>0</v>
      </c>
      <c r="AE448" s="1">
        <v>0</v>
      </c>
      <c r="AF448" s="2">
        <v>0</v>
      </c>
      <c r="AG448" s="2" t="s">
        <v>0</v>
      </c>
      <c r="AH448" s="1">
        <v>0</v>
      </c>
      <c r="AI448" s="1">
        <v>0</v>
      </c>
      <c r="AJ448" s="2" t="s">
        <v>0</v>
      </c>
      <c r="AK448" s="1">
        <v>0</v>
      </c>
      <c r="AL448" s="1">
        <v>0</v>
      </c>
      <c r="AM448" s="125" t="s">
        <v>1</v>
      </c>
      <c r="AN448" s="2" t="s">
        <v>1</v>
      </c>
      <c r="AO448" s="125" t="s">
        <v>1</v>
      </c>
      <c r="AP448" s="2" t="s">
        <v>1</v>
      </c>
      <c r="AQ448" s="5"/>
      <c r="AR448" s="5"/>
    </row>
    <row r="449" spans="1:44" x14ac:dyDescent="0.25">
      <c r="A449" s="2" t="s">
        <v>583</v>
      </c>
      <c r="B449" s="125">
        <v>44599</v>
      </c>
      <c r="C449" s="2" t="s">
        <v>6</v>
      </c>
      <c r="D449" s="2" t="s">
        <v>32</v>
      </c>
      <c r="E449" s="2" t="s">
        <v>202</v>
      </c>
      <c r="F449" s="2" t="s">
        <v>1162</v>
      </c>
      <c r="G449" s="2" t="s">
        <v>3</v>
      </c>
      <c r="H449" s="2" t="s">
        <v>3507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2</v>
      </c>
      <c r="P449" s="2" t="s">
        <v>1</v>
      </c>
      <c r="Q449" s="1">
        <v>2583.8305420000002</v>
      </c>
      <c r="R449" s="1">
        <v>0</v>
      </c>
      <c r="S449" s="1">
        <v>1904.2419499999999</v>
      </c>
      <c r="T449" s="1">
        <v>0</v>
      </c>
      <c r="U449" s="2" t="s">
        <v>0</v>
      </c>
      <c r="V449" s="1">
        <v>0</v>
      </c>
      <c r="W449" s="1">
        <v>585.85220000000004</v>
      </c>
      <c r="X449" s="2" t="s">
        <v>0</v>
      </c>
      <c r="Y449" s="1">
        <v>93.736391999999981</v>
      </c>
      <c r="Z449" s="1">
        <v>0</v>
      </c>
      <c r="AA449" s="2" t="s">
        <v>0</v>
      </c>
      <c r="AB449" s="1">
        <v>0</v>
      </c>
      <c r="AC449" s="1">
        <v>0</v>
      </c>
      <c r="AD449" s="2" t="s">
        <v>0</v>
      </c>
      <c r="AE449" s="1">
        <v>0</v>
      </c>
      <c r="AF449" s="2">
        <v>0</v>
      </c>
      <c r="AG449" s="2" t="s">
        <v>0</v>
      </c>
      <c r="AH449" s="1">
        <v>0</v>
      </c>
      <c r="AI449" s="1">
        <v>0</v>
      </c>
      <c r="AJ449" s="2" t="s">
        <v>0</v>
      </c>
      <c r="AK449" s="1">
        <v>0</v>
      </c>
      <c r="AL449" s="1">
        <v>0</v>
      </c>
      <c r="AM449" s="125" t="s">
        <v>1</v>
      </c>
      <c r="AN449" s="2" t="s">
        <v>1</v>
      </c>
      <c r="AO449" s="125" t="s">
        <v>1</v>
      </c>
      <c r="AP449" s="2" t="s">
        <v>1</v>
      </c>
      <c r="AQ449" s="5"/>
      <c r="AR449" s="5"/>
    </row>
    <row r="450" spans="1:44" x14ac:dyDescent="0.25">
      <c r="A450" s="2" t="s">
        <v>584</v>
      </c>
      <c r="B450" s="125">
        <v>44599</v>
      </c>
      <c r="C450" s="2" t="s">
        <v>34</v>
      </c>
      <c r="D450" s="2" t="s">
        <v>32</v>
      </c>
      <c r="E450" s="2" t="s">
        <v>200</v>
      </c>
      <c r="F450" s="2" t="s">
        <v>3508</v>
      </c>
      <c r="G450" s="2" t="s">
        <v>3</v>
      </c>
      <c r="H450" s="2" t="s">
        <v>3509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1324.4935999999998</v>
      </c>
      <c r="R450" s="1">
        <v>0</v>
      </c>
      <c r="S450" s="1">
        <v>1147.7737000000002</v>
      </c>
      <c r="T450" s="1">
        <v>0</v>
      </c>
      <c r="U450" s="2" t="s">
        <v>0</v>
      </c>
      <c r="V450" s="1">
        <v>0</v>
      </c>
      <c r="W450" s="1">
        <v>152.34470000000002</v>
      </c>
      <c r="X450" s="2" t="s">
        <v>8</v>
      </c>
      <c r="Y450" s="1">
        <v>24.375199999999996</v>
      </c>
      <c r="Z450" s="1">
        <v>0</v>
      </c>
      <c r="AA450" s="2" t="s">
        <v>0</v>
      </c>
      <c r="AB450" s="1">
        <v>0</v>
      </c>
      <c r="AC450" s="1">
        <v>0</v>
      </c>
      <c r="AD450" s="2" t="s">
        <v>0</v>
      </c>
      <c r="AE450" s="1">
        <v>0</v>
      </c>
      <c r="AF450" s="2">
        <v>0</v>
      </c>
      <c r="AG450" s="2" t="s">
        <v>0</v>
      </c>
      <c r="AH450" s="1">
        <v>0</v>
      </c>
      <c r="AI450" s="1">
        <v>0</v>
      </c>
      <c r="AJ450" s="2" t="s">
        <v>0</v>
      </c>
      <c r="AK450" s="1">
        <v>0</v>
      </c>
      <c r="AL450" s="1">
        <v>0</v>
      </c>
      <c r="AM450" s="125" t="s">
        <v>1</v>
      </c>
      <c r="AN450" s="2" t="s">
        <v>1</v>
      </c>
      <c r="AO450" s="125" t="s">
        <v>1</v>
      </c>
      <c r="AP450" s="2" t="s">
        <v>1</v>
      </c>
      <c r="AQ450" s="5"/>
      <c r="AR450" s="5"/>
    </row>
    <row r="451" spans="1:44" x14ac:dyDescent="0.25">
      <c r="A451" s="2" t="s">
        <v>585</v>
      </c>
      <c r="B451" s="125">
        <v>44599</v>
      </c>
      <c r="C451" s="2" t="s">
        <v>26</v>
      </c>
      <c r="D451" s="2" t="s">
        <v>25</v>
      </c>
      <c r="E451" s="2" t="s">
        <v>249</v>
      </c>
      <c r="F451" s="2" t="s">
        <v>1340</v>
      </c>
      <c r="G451" s="2" t="s">
        <v>3</v>
      </c>
      <c r="H451" s="2" t="s">
        <v>3510</v>
      </c>
      <c r="I451" s="1" t="s">
        <v>1</v>
      </c>
      <c r="J451" s="1" t="s">
        <v>1</v>
      </c>
      <c r="K451" s="1" t="s">
        <v>1</v>
      </c>
      <c r="L451" s="1" t="s">
        <v>1</v>
      </c>
      <c r="M451" s="1">
        <v>0</v>
      </c>
      <c r="N451" s="2" t="s">
        <v>1</v>
      </c>
      <c r="O451" s="2" t="s">
        <v>2</v>
      </c>
      <c r="P451" s="2" t="s">
        <v>1</v>
      </c>
      <c r="Q451" s="1">
        <f>0.1+4468.111864</f>
        <v>4468.2118640000008</v>
      </c>
      <c r="R451" s="1">
        <v>0</v>
      </c>
      <c r="S451" s="1">
        <f>0.1+2997.80125</f>
        <v>2997.9012499999999</v>
      </c>
      <c r="T451" s="1">
        <v>0</v>
      </c>
      <c r="U451" s="2" t="s">
        <v>0</v>
      </c>
      <c r="V451" s="1">
        <v>0</v>
      </c>
      <c r="W451" s="1">
        <v>1267.5091500000003</v>
      </c>
      <c r="X451" s="2" t="s">
        <v>8</v>
      </c>
      <c r="Y451" s="1">
        <v>202.80146399999995</v>
      </c>
      <c r="Z451" s="1">
        <v>0</v>
      </c>
      <c r="AA451" s="2" t="s">
        <v>0</v>
      </c>
      <c r="AB451" s="1">
        <v>0</v>
      </c>
      <c r="AC451" s="1">
        <v>0</v>
      </c>
      <c r="AD451" s="2" t="s">
        <v>0</v>
      </c>
      <c r="AE451" s="1">
        <v>0</v>
      </c>
      <c r="AF451" s="2">
        <v>0</v>
      </c>
      <c r="AG451" s="2" t="s">
        <v>0</v>
      </c>
      <c r="AH451" s="1">
        <v>0</v>
      </c>
      <c r="AI451" s="1">
        <v>0</v>
      </c>
      <c r="AJ451" s="2" t="s">
        <v>0</v>
      </c>
      <c r="AK451" s="1">
        <v>0</v>
      </c>
      <c r="AL451" s="1">
        <v>0</v>
      </c>
      <c r="AM451" s="125" t="s">
        <v>1</v>
      </c>
      <c r="AN451" s="2" t="s">
        <v>1</v>
      </c>
      <c r="AO451" s="125" t="s">
        <v>1</v>
      </c>
      <c r="AP451" s="2" t="s">
        <v>1</v>
      </c>
      <c r="AQ451" s="5"/>
      <c r="AR451" s="5"/>
    </row>
    <row r="452" spans="1:44" x14ac:dyDescent="0.25">
      <c r="A452" s="2" t="s">
        <v>586</v>
      </c>
      <c r="B452" s="125">
        <v>44599</v>
      </c>
      <c r="C452" s="2" t="s">
        <v>26</v>
      </c>
      <c r="D452" s="2" t="s">
        <v>25</v>
      </c>
      <c r="E452" s="2" t="s">
        <v>249</v>
      </c>
      <c r="F452" s="2" t="s">
        <v>1373</v>
      </c>
      <c r="G452" s="2" t="s">
        <v>12</v>
      </c>
      <c r="H452" s="2" t="s">
        <v>1</v>
      </c>
      <c r="I452" s="1" t="s">
        <v>1143</v>
      </c>
      <c r="J452" s="1" t="s">
        <v>1</v>
      </c>
      <c r="K452" s="1" t="s">
        <v>3511</v>
      </c>
      <c r="L452" s="1" t="s">
        <v>3512</v>
      </c>
      <c r="M452" s="1">
        <v>51.79</v>
      </c>
      <c r="N452" s="2" t="s">
        <v>11</v>
      </c>
      <c r="O452" s="2" t="s">
        <v>3513</v>
      </c>
      <c r="P452" s="2" t="s">
        <v>3514</v>
      </c>
      <c r="Q452" s="1">
        <v>-33.199199999999998</v>
      </c>
      <c r="R452" s="1">
        <v>0</v>
      </c>
      <c r="S452" s="1">
        <v>0</v>
      </c>
      <c r="T452" s="1">
        <v>0</v>
      </c>
      <c r="U452" s="2" t="s">
        <v>0</v>
      </c>
      <c r="V452" s="1">
        <v>0</v>
      </c>
      <c r="W452" s="1">
        <v>-28.62</v>
      </c>
      <c r="X452" s="2" t="s">
        <v>8</v>
      </c>
      <c r="Y452" s="1">
        <v>-4.5792000000000002</v>
      </c>
      <c r="Z452" s="1">
        <v>0</v>
      </c>
      <c r="AA452" s="2" t="s">
        <v>0</v>
      </c>
      <c r="AB452" s="1">
        <v>0</v>
      </c>
      <c r="AC452" s="1">
        <v>0</v>
      </c>
      <c r="AD452" s="2" t="s">
        <v>0</v>
      </c>
      <c r="AE452" s="1">
        <v>0</v>
      </c>
      <c r="AF452" s="2">
        <v>0</v>
      </c>
      <c r="AG452" s="2" t="s">
        <v>0</v>
      </c>
      <c r="AH452" s="1">
        <v>0</v>
      </c>
      <c r="AI452" s="1">
        <v>0</v>
      </c>
      <c r="AJ452" s="2" t="s">
        <v>0</v>
      </c>
      <c r="AK452" s="1">
        <v>0</v>
      </c>
      <c r="AL452" s="1">
        <v>0</v>
      </c>
      <c r="AM452" s="125" t="s">
        <v>1</v>
      </c>
      <c r="AN452" s="2" t="s">
        <v>1</v>
      </c>
      <c r="AO452" s="125" t="s">
        <v>1</v>
      </c>
      <c r="AP452" s="2" t="s">
        <v>1</v>
      </c>
      <c r="AQ452" s="5"/>
      <c r="AR452" s="5"/>
    </row>
    <row r="453" spans="1:44" x14ac:dyDescent="0.25">
      <c r="A453" s="2" t="s">
        <v>587</v>
      </c>
      <c r="B453" s="125">
        <v>44599</v>
      </c>
      <c r="C453" s="2" t="s">
        <v>6</v>
      </c>
      <c r="D453" s="2" t="s">
        <v>25</v>
      </c>
      <c r="E453" s="2" t="s">
        <v>196</v>
      </c>
      <c r="F453" s="2" t="s">
        <v>3515</v>
      </c>
      <c r="G453" s="2" t="s">
        <v>3</v>
      </c>
      <c r="H453" s="2" t="s">
        <v>3516</v>
      </c>
      <c r="I453" s="1" t="s">
        <v>1</v>
      </c>
      <c r="J453" s="1" t="s">
        <v>1</v>
      </c>
      <c r="K453" s="1" t="s">
        <v>1</v>
      </c>
      <c r="L453" s="1" t="s">
        <v>1</v>
      </c>
      <c r="M453" s="1">
        <v>0</v>
      </c>
      <c r="N453" s="2" t="s">
        <v>1</v>
      </c>
      <c r="O453" s="2" t="s">
        <v>2</v>
      </c>
      <c r="P453" s="2" t="s">
        <v>1</v>
      </c>
      <c r="Q453" s="1">
        <v>6517.5020180000038</v>
      </c>
      <c r="R453" s="1">
        <v>0</v>
      </c>
      <c r="S453" s="1">
        <v>5392.8867000000027</v>
      </c>
      <c r="T453" s="1">
        <v>0</v>
      </c>
      <c r="U453" s="2" t="s">
        <v>0</v>
      </c>
      <c r="V453" s="1">
        <v>0</v>
      </c>
      <c r="W453" s="1">
        <v>969.49594999999999</v>
      </c>
      <c r="X453" s="2" t="s">
        <v>8</v>
      </c>
      <c r="Y453" s="1">
        <v>155.11936800000001</v>
      </c>
      <c r="Z453" s="1">
        <v>0</v>
      </c>
      <c r="AA453" s="2" t="s">
        <v>0</v>
      </c>
      <c r="AB453" s="1">
        <v>0</v>
      </c>
      <c r="AC453" s="1">
        <v>0</v>
      </c>
      <c r="AD453" s="2" t="s">
        <v>0</v>
      </c>
      <c r="AE453" s="1">
        <v>0</v>
      </c>
      <c r="AF453" s="2">
        <v>0</v>
      </c>
      <c r="AG453" s="2" t="s">
        <v>0</v>
      </c>
      <c r="AH453" s="1">
        <v>0</v>
      </c>
      <c r="AI453" s="1">
        <v>0</v>
      </c>
      <c r="AJ453" s="2" t="s">
        <v>0</v>
      </c>
      <c r="AK453" s="1">
        <v>0</v>
      </c>
      <c r="AL453" s="1">
        <v>0</v>
      </c>
      <c r="AM453" s="125" t="s">
        <v>1</v>
      </c>
      <c r="AN453" s="2" t="s">
        <v>1</v>
      </c>
      <c r="AO453" s="125" t="s">
        <v>1</v>
      </c>
      <c r="AP453" s="2" t="s">
        <v>1</v>
      </c>
      <c r="AQ453" s="5"/>
      <c r="AR453" s="5"/>
    </row>
    <row r="454" spans="1:44" x14ac:dyDescent="0.25">
      <c r="A454" s="2" t="s">
        <v>588</v>
      </c>
      <c r="B454" s="125">
        <v>44599</v>
      </c>
      <c r="C454" s="2" t="s">
        <v>6</v>
      </c>
      <c r="D454" s="2" t="s">
        <v>25</v>
      </c>
      <c r="E454" s="2" t="s">
        <v>196</v>
      </c>
      <c r="F454" s="2" t="s">
        <v>3515</v>
      </c>
      <c r="G454" s="2" t="s">
        <v>12</v>
      </c>
      <c r="H454" s="2" t="s">
        <v>1</v>
      </c>
      <c r="I454" s="1" t="s">
        <v>3517</v>
      </c>
      <c r="J454" s="1" t="s">
        <v>1</v>
      </c>
      <c r="K454" s="1" t="s">
        <v>3518</v>
      </c>
      <c r="L454" s="1" t="s">
        <v>3519</v>
      </c>
      <c r="M454" s="1">
        <v>310.51</v>
      </c>
      <c r="N454" s="2" t="s">
        <v>11</v>
      </c>
      <c r="O454" s="2" t="s">
        <v>3520</v>
      </c>
      <c r="P454" s="2" t="s">
        <v>3521</v>
      </c>
      <c r="Q454" s="1">
        <v>-310.51190000000003</v>
      </c>
      <c r="R454" s="1">
        <v>0</v>
      </c>
      <c r="S454" s="1">
        <v>-310.51190000000003</v>
      </c>
      <c r="T454" s="1">
        <v>0</v>
      </c>
      <c r="U454" s="2" t="s">
        <v>0</v>
      </c>
      <c r="V454" s="1">
        <v>0</v>
      </c>
      <c r="W454" s="1">
        <v>0</v>
      </c>
      <c r="X454" s="2" t="s">
        <v>0</v>
      </c>
      <c r="Y454" s="1">
        <v>0</v>
      </c>
      <c r="Z454" s="1">
        <v>0</v>
      </c>
      <c r="AA454" s="2" t="s">
        <v>0</v>
      </c>
      <c r="AB454" s="1">
        <v>0</v>
      </c>
      <c r="AC454" s="1">
        <v>0</v>
      </c>
      <c r="AD454" s="2" t="s">
        <v>0</v>
      </c>
      <c r="AE454" s="1">
        <v>0</v>
      </c>
      <c r="AF454" s="2">
        <v>0</v>
      </c>
      <c r="AG454" s="2" t="s">
        <v>0</v>
      </c>
      <c r="AH454" s="1">
        <v>0</v>
      </c>
      <c r="AI454" s="1">
        <v>0</v>
      </c>
      <c r="AJ454" s="2" t="s">
        <v>0</v>
      </c>
      <c r="AK454" s="1">
        <v>0</v>
      </c>
      <c r="AL454" s="1">
        <v>0</v>
      </c>
      <c r="AM454" s="125" t="s">
        <v>1</v>
      </c>
      <c r="AN454" s="2" t="s">
        <v>1</v>
      </c>
      <c r="AO454" s="125" t="s">
        <v>1</v>
      </c>
      <c r="AP454" s="2" t="s">
        <v>1</v>
      </c>
      <c r="AQ454" s="5"/>
      <c r="AR454" s="5"/>
    </row>
    <row r="455" spans="1:44" x14ac:dyDescent="0.25">
      <c r="A455" s="2" t="s">
        <v>589</v>
      </c>
      <c r="B455" s="125">
        <v>44599</v>
      </c>
      <c r="C455" s="2" t="s">
        <v>6</v>
      </c>
      <c r="D455" s="2" t="s">
        <v>25</v>
      </c>
      <c r="E455" s="2" t="s">
        <v>196</v>
      </c>
      <c r="F455" s="2" t="s">
        <v>3515</v>
      </c>
      <c r="G455" s="2" t="s">
        <v>12</v>
      </c>
      <c r="H455" s="2" t="s">
        <v>1</v>
      </c>
      <c r="I455" s="1" t="s">
        <v>3522</v>
      </c>
      <c r="J455" s="1" t="s">
        <v>1</v>
      </c>
      <c r="K455" s="1" t="s">
        <v>3523</v>
      </c>
      <c r="L455" s="1" t="s">
        <v>3519</v>
      </c>
      <c r="M455" s="1">
        <v>92.76</v>
      </c>
      <c r="N455" s="2" t="s">
        <v>11</v>
      </c>
      <c r="O455" s="2" t="s">
        <v>3524</v>
      </c>
      <c r="P455" s="2" t="s">
        <v>3525</v>
      </c>
      <c r="Q455" s="1">
        <v>-92.758300000000006</v>
      </c>
      <c r="R455" s="1">
        <v>0</v>
      </c>
      <c r="S455" s="1">
        <v>-65.96520000000001</v>
      </c>
      <c r="T455" s="1">
        <v>0</v>
      </c>
      <c r="U455" s="2" t="s">
        <v>0</v>
      </c>
      <c r="V455" s="1">
        <v>0</v>
      </c>
      <c r="W455" s="1">
        <v>-23.0975</v>
      </c>
      <c r="X455" s="2" t="s">
        <v>8</v>
      </c>
      <c r="Y455" s="1">
        <v>-3.6956000000000002</v>
      </c>
      <c r="Z455" s="1">
        <v>0</v>
      </c>
      <c r="AA455" s="2" t="s">
        <v>0</v>
      </c>
      <c r="AB455" s="1">
        <v>0</v>
      </c>
      <c r="AC455" s="1">
        <v>0</v>
      </c>
      <c r="AD455" s="2" t="s">
        <v>0</v>
      </c>
      <c r="AE455" s="1">
        <v>0</v>
      </c>
      <c r="AF455" s="2">
        <v>0</v>
      </c>
      <c r="AG455" s="2" t="s">
        <v>0</v>
      </c>
      <c r="AH455" s="1">
        <v>0</v>
      </c>
      <c r="AI455" s="1">
        <v>0</v>
      </c>
      <c r="AJ455" s="2" t="s">
        <v>0</v>
      </c>
      <c r="AK455" s="1">
        <v>0</v>
      </c>
      <c r="AL455" s="1">
        <v>0</v>
      </c>
      <c r="AM455" s="125" t="s">
        <v>1</v>
      </c>
      <c r="AN455" s="2" t="s">
        <v>1</v>
      </c>
      <c r="AO455" s="125" t="s">
        <v>1</v>
      </c>
      <c r="AP455" s="2" t="s">
        <v>1</v>
      </c>
      <c r="AQ455" s="5"/>
      <c r="AR455" s="5"/>
    </row>
    <row r="456" spans="1:44" x14ac:dyDescent="0.25">
      <c r="A456" s="2" t="s">
        <v>590</v>
      </c>
      <c r="B456" s="125">
        <v>44599</v>
      </c>
      <c r="C456" s="2" t="s">
        <v>26</v>
      </c>
      <c r="D456" s="2" t="s">
        <v>23</v>
      </c>
      <c r="E456" s="2" t="s">
        <v>354</v>
      </c>
      <c r="F456" s="2" t="s">
        <v>1166</v>
      </c>
      <c r="G456" s="2" t="s">
        <v>3</v>
      </c>
      <c r="H456" s="2" t="s">
        <v>3526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827.55785600000002</v>
      </c>
      <c r="R456" s="1">
        <v>0</v>
      </c>
      <c r="S456" s="1">
        <v>611.61764999999991</v>
      </c>
      <c r="T456" s="1">
        <v>0</v>
      </c>
      <c r="U456" s="2" t="s">
        <v>0</v>
      </c>
      <c r="V456" s="1">
        <v>0</v>
      </c>
      <c r="W456" s="1">
        <v>186.15534999999997</v>
      </c>
      <c r="X456" s="2" t="s">
        <v>0</v>
      </c>
      <c r="Y456" s="1">
        <v>29.784856000000005</v>
      </c>
      <c r="Z456" s="1">
        <v>0</v>
      </c>
      <c r="AA456" s="2" t="s">
        <v>0</v>
      </c>
      <c r="AB456" s="1">
        <v>0</v>
      </c>
      <c r="AC456" s="1">
        <v>0</v>
      </c>
      <c r="AD456" s="2" t="s">
        <v>0</v>
      </c>
      <c r="AE456" s="1">
        <v>0</v>
      </c>
      <c r="AF456" s="2">
        <v>0</v>
      </c>
      <c r="AG456" s="2" t="s">
        <v>0</v>
      </c>
      <c r="AH456" s="1">
        <v>0</v>
      </c>
      <c r="AI456" s="1">
        <v>0</v>
      </c>
      <c r="AJ456" s="2" t="s">
        <v>0</v>
      </c>
      <c r="AK456" s="1">
        <v>0</v>
      </c>
      <c r="AL456" s="1">
        <v>0</v>
      </c>
      <c r="AM456" s="125" t="s">
        <v>1</v>
      </c>
      <c r="AN456" s="2" t="s">
        <v>1</v>
      </c>
      <c r="AO456" s="125" t="s">
        <v>1</v>
      </c>
      <c r="AP456" s="2" t="s">
        <v>1</v>
      </c>
      <c r="AQ456" s="5"/>
      <c r="AR456" s="5"/>
    </row>
    <row r="457" spans="1:44" x14ac:dyDescent="0.25">
      <c r="A457" s="2" t="s">
        <v>591</v>
      </c>
      <c r="B457" s="125">
        <v>44599</v>
      </c>
      <c r="C457" s="2" t="s">
        <v>26</v>
      </c>
      <c r="D457" s="2" t="s">
        <v>23</v>
      </c>
      <c r="E457" s="2" t="s">
        <v>354</v>
      </c>
      <c r="F457" s="2" t="s">
        <v>1252</v>
      </c>
      <c r="G457" s="2" t="s">
        <v>3</v>
      </c>
      <c r="H457" s="2" t="s">
        <v>3527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3528</v>
      </c>
      <c r="P457" s="2" t="s">
        <v>3529</v>
      </c>
      <c r="Q457" s="1">
        <v>41.338299999999997</v>
      </c>
      <c r="R457" s="1">
        <v>0</v>
      </c>
      <c r="S457" s="1">
        <v>15.273099999999999</v>
      </c>
      <c r="T457" s="1">
        <v>22.47</v>
      </c>
      <c r="U457" s="2" t="s">
        <v>8</v>
      </c>
      <c r="V457" s="1">
        <v>3.5952000000000002</v>
      </c>
      <c r="W457" s="1">
        <v>0</v>
      </c>
      <c r="X457" s="2" t="s">
        <v>0</v>
      </c>
      <c r="Y457" s="1">
        <v>0</v>
      </c>
      <c r="Z457" s="1">
        <v>0</v>
      </c>
      <c r="AA457" s="2" t="s">
        <v>0</v>
      </c>
      <c r="AB457" s="1">
        <v>0</v>
      </c>
      <c r="AC457" s="1">
        <v>0</v>
      </c>
      <c r="AD457" s="2" t="s">
        <v>0</v>
      </c>
      <c r="AE457" s="1">
        <v>0</v>
      </c>
      <c r="AF457" s="2">
        <v>0</v>
      </c>
      <c r="AG457" s="2" t="s">
        <v>0</v>
      </c>
      <c r="AH457" s="1">
        <v>0</v>
      </c>
      <c r="AI457" s="1">
        <v>0</v>
      </c>
      <c r="AJ457" s="2" t="s">
        <v>0</v>
      </c>
      <c r="AK457" s="1">
        <v>0</v>
      </c>
      <c r="AL457" s="1">
        <v>0</v>
      </c>
      <c r="AM457" s="125" t="s">
        <v>1</v>
      </c>
      <c r="AN457" s="2" t="s">
        <v>1</v>
      </c>
      <c r="AO457" s="125" t="s">
        <v>1</v>
      </c>
      <c r="AP457" s="2" t="s">
        <v>1</v>
      </c>
      <c r="AQ457" s="5"/>
      <c r="AR457" s="5"/>
    </row>
    <row r="458" spans="1:44" x14ac:dyDescent="0.25">
      <c r="A458" s="2" t="s">
        <v>592</v>
      </c>
      <c r="B458" s="125">
        <v>44599</v>
      </c>
      <c r="C458" s="2" t="s">
        <v>26</v>
      </c>
      <c r="D458" s="2" t="s">
        <v>23</v>
      </c>
      <c r="E458" s="2" t="s">
        <v>354</v>
      </c>
      <c r="F458" s="2" t="s">
        <v>1166</v>
      </c>
      <c r="G458" s="2" t="s">
        <v>3</v>
      </c>
      <c r="H458" s="2" t="s">
        <v>3530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</v>
      </c>
      <c r="P458" s="2" t="s">
        <v>1</v>
      </c>
      <c r="Q458" s="1">
        <v>87.40925</v>
      </c>
      <c r="R458" s="1">
        <v>0</v>
      </c>
      <c r="S458" s="1">
        <v>87.40925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1">
        <v>0</v>
      </c>
      <c r="AA458" s="2" t="s">
        <v>0</v>
      </c>
      <c r="AB458" s="1">
        <v>0</v>
      </c>
      <c r="AC458" s="1">
        <v>0</v>
      </c>
      <c r="AD458" s="2" t="s">
        <v>0</v>
      </c>
      <c r="AE458" s="1">
        <v>0</v>
      </c>
      <c r="AF458" s="2">
        <v>0</v>
      </c>
      <c r="AG458" s="2" t="s">
        <v>0</v>
      </c>
      <c r="AH458" s="1">
        <v>0</v>
      </c>
      <c r="AI458" s="1">
        <v>0</v>
      </c>
      <c r="AJ458" s="2" t="s">
        <v>0</v>
      </c>
      <c r="AK458" s="1">
        <v>0</v>
      </c>
      <c r="AL458" s="1">
        <v>0</v>
      </c>
      <c r="AM458" s="125" t="s">
        <v>1</v>
      </c>
      <c r="AN458" s="2" t="s">
        <v>1</v>
      </c>
      <c r="AO458" s="125" t="s">
        <v>1</v>
      </c>
      <c r="AP458" s="2" t="s">
        <v>1</v>
      </c>
      <c r="AQ458" s="5"/>
      <c r="AR458" s="5"/>
    </row>
    <row r="459" spans="1:44" x14ac:dyDescent="0.25">
      <c r="A459" s="2" t="s">
        <v>593</v>
      </c>
      <c r="B459" s="125">
        <v>44599</v>
      </c>
      <c r="C459" s="2" t="s">
        <v>6</v>
      </c>
      <c r="D459" s="2" t="s">
        <v>23</v>
      </c>
      <c r="E459" s="2" t="s">
        <v>192</v>
      </c>
      <c r="F459" s="2" t="s">
        <v>1182</v>
      </c>
      <c r="G459" s="2" t="s">
        <v>3</v>
      </c>
      <c r="H459" s="2" t="s">
        <v>3531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</v>
      </c>
      <c r="P459" s="2" t="s">
        <v>1</v>
      </c>
      <c r="Q459" s="1">
        <v>3098.5172499999999</v>
      </c>
      <c r="R459" s="1">
        <v>0</v>
      </c>
      <c r="S459" s="1">
        <v>2631.5389500000006</v>
      </c>
      <c r="T459" s="1">
        <v>0</v>
      </c>
      <c r="U459" s="2" t="s">
        <v>0</v>
      </c>
      <c r="V459" s="1">
        <v>0</v>
      </c>
      <c r="W459" s="1">
        <v>402.56760000000003</v>
      </c>
      <c r="X459" s="2" t="s">
        <v>8</v>
      </c>
      <c r="Y459" s="1">
        <v>64.410699999999991</v>
      </c>
      <c r="Z459" s="1">
        <v>0</v>
      </c>
      <c r="AA459" s="2" t="s">
        <v>0</v>
      </c>
      <c r="AB459" s="1">
        <v>0</v>
      </c>
      <c r="AC459" s="1">
        <v>0</v>
      </c>
      <c r="AD459" s="2" t="s">
        <v>0</v>
      </c>
      <c r="AE459" s="1">
        <v>0</v>
      </c>
      <c r="AF459" s="2">
        <v>0</v>
      </c>
      <c r="AG459" s="2" t="s">
        <v>0</v>
      </c>
      <c r="AH459" s="1">
        <v>0</v>
      </c>
      <c r="AI459" s="1">
        <v>0</v>
      </c>
      <c r="AJ459" s="2" t="s">
        <v>0</v>
      </c>
      <c r="AK459" s="1">
        <v>0</v>
      </c>
      <c r="AL459" s="1">
        <v>0</v>
      </c>
      <c r="AM459" s="125" t="s">
        <v>1</v>
      </c>
      <c r="AN459" s="2" t="s">
        <v>1</v>
      </c>
      <c r="AO459" s="125" t="s">
        <v>1</v>
      </c>
      <c r="AP459" s="2" t="s">
        <v>1</v>
      </c>
      <c r="AQ459" s="5"/>
      <c r="AR459" s="5"/>
    </row>
    <row r="460" spans="1:44" x14ac:dyDescent="0.25">
      <c r="A460" s="2" t="s">
        <v>594</v>
      </c>
      <c r="B460" s="125">
        <v>44599</v>
      </c>
      <c r="C460" s="2" t="s">
        <v>6</v>
      </c>
      <c r="D460" s="2" t="s">
        <v>23</v>
      </c>
      <c r="E460" s="2" t="s">
        <v>192</v>
      </c>
      <c r="F460" s="2" t="s">
        <v>1182</v>
      </c>
      <c r="G460" s="2" t="s">
        <v>3</v>
      </c>
      <c r="H460" s="2" t="s">
        <v>3532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3533</v>
      </c>
      <c r="P460" s="2" t="s">
        <v>3534</v>
      </c>
      <c r="Q460" s="1">
        <v>106.9726</v>
      </c>
      <c r="R460" s="1">
        <v>0</v>
      </c>
      <c r="S460" s="1">
        <v>69.807299999999998</v>
      </c>
      <c r="T460" s="1">
        <v>32.039099999999998</v>
      </c>
      <c r="U460" s="2" t="s">
        <v>8</v>
      </c>
      <c r="V460" s="1">
        <v>5.1261999999999999</v>
      </c>
      <c r="W460" s="1">
        <v>0</v>
      </c>
      <c r="X460" s="2" t="s">
        <v>0</v>
      </c>
      <c r="Y460" s="1">
        <v>0</v>
      </c>
      <c r="Z460" s="1">
        <v>0</v>
      </c>
      <c r="AA460" s="2" t="s">
        <v>0</v>
      </c>
      <c r="AB460" s="1">
        <v>0</v>
      </c>
      <c r="AC460" s="1">
        <v>0</v>
      </c>
      <c r="AD460" s="2" t="s">
        <v>0</v>
      </c>
      <c r="AE460" s="1">
        <v>0</v>
      </c>
      <c r="AF460" s="2">
        <v>0</v>
      </c>
      <c r="AG460" s="2" t="s">
        <v>0</v>
      </c>
      <c r="AH460" s="1">
        <v>0</v>
      </c>
      <c r="AI460" s="1">
        <v>0</v>
      </c>
      <c r="AJ460" s="2" t="s">
        <v>0</v>
      </c>
      <c r="AK460" s="1">
        <v>0</v>
      </c>
      <c r="AL460" s="1">
        <v>0</v>
      </c>
      <c r="AM460" s="125" t="s">
        <v>1</v>
      </c>
      <c r="AN460" s="2" t="s">
        <v>1</v>
      </c>
      <c r="AO460" s="125" t="s">
        <v>1</v>
      </c>
      <c r="AP460" s="2" t="s">
        <v>1</v>
      </c>
      <c r="AQ460" s="5"/>
      <c r="AR460" s="5"/>
    </row>
    <row r="461" spans="1:44" x14ac:dyDescent="0.25">
      <c r="A461" s="2" t="s">
        <v>595</v>
      </c>
      <c r="B461" s="125">
        <v>44599</v>
      </c>
      <c r="C461" s="2" t="s">
        <v>6</v>
      </c>
      <c r="D461" s="2" t="s">
        <v>23</v>
      </c>
      <c r="E461" s="2" t="s">
        <v>192</v>
      </c>
      <c r="F461" s="2" t="s">
        <v>1182</v>
      </c>
      <c r="G461" s="2" t="s">
        <v>3</v>
      </c>
      <c r="H461" s="2" t="s">
        <v>3535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3110.8959000000004</v>
      </c>
      <c r="R461" s="1">
        <v>0</v>
      </c>
      <c r="S461" s="1">
        <v>2330.7599500000006</v>
      </c>
      <c r="T461" s="1">
        <v>0</v>
      </c>
      <c r="U461" s="2" t="s">
        <v>0</v>
      </c>
      <c r="V461" s="1">
        <v>0</v>
      </c>
      <c r="W461" s="1">
        <v>672.53094999999996</v>
      </c>
      <c r="X461" s="2" t="s">
        <v>8</v>
      </c>
      <c r="Y461" s="1">
        <v>107.60499999999999</v>
      </c>
      <c r="Z461" s="1">
        <v>0</v>
      </c>
      <c r="AA461" s="2" t="s">
        <v>0</v>
      </c>
      <c r="AB461" s="1">
        <v>0</v>
      </c>
      <c r="AC461" s="1">
        <v>0</v>
      </c>
      <c r="AD461" s="2" t="s">
        <v>0</v>
      </c>
      <c r="AE461" s="1">
        <v>0</v>
      </c>
      <c r="AF461" s="2">
        <v>0</v>
      </c>
      <c r="AG461" s="2" t="s">
        <v>0</v>
      </c>
      <c r="AH461" s="1">
        <v>0</v>
      </c>
      <c r="AI461" s="1">
        <v>0</v>
      </c>
      <c r="AJ461" s="2" t="s">
        <v>0</v>
      </c>
      <c r="AK461" s="1">
        <v>0</v>
      </c>
      <c r="AL461" s="1">
        <v>0</v>
      </c>
      <c r="AM461" s="125" t="s">
        <v>1</v>
      </c>
      <c r="AN461" s="2" t="s">
        <v>1</v>
      </c>
      <c r="AO461" s="125" t="s">
        <v>1</v>
      </c>
      <c r="AP461" s="2" t="s">
        <v>1</v>
      </c>
      <c r="AQ461" s="5"/>
      <c r="AR461" s="5"/>
    </row>
    <row r="462" spans="1:44" x14ac:dyDescent="0.25">
      <c r="A462" s="2" t="s">
        <v>596</v>
      </c>
      <c r="B462" s="125">
        <v>44599</v>
      </c>
      <c r="C462" s="2" t="s">
        <v>6</v>
      </c>
      <c r="D462" s="2" t="s">
        <v>21</v>
      </c>
      <c r="E462" s="2" t="s">
        <v>190</v>
      </c>
      <c r="F462" s="2" t="s">
        <v>1467</v>
      </c>
      <c r="G462" s="2" t="s">
        <v>3</v>
      </c>
      <c r="H462" s="2" t="s">
        <v>3536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1412.0658000000001</v>
      </c>
      <c r="R462" s="1">
        <v>0</v>
      </c>
      <c r="S462" s="1">
        <v>1111.3316500000001</v>
      </c>
      <c r="T462" s="1">
        <v>0</v>
      </c>
      <c r="U462" s="2" t="s">
        <v>0</v>
      </c>
      <c r="V462" s="1">
        <v>0</v>
      </c>
      <c r="W462" s="1">
        <v>259.25355000000002</v>
      </c>
      <c r="X462" s="2" t="s">
        <v>8</v>
      </c>
      <c r="Y462" s="1">
        <v>41.480599999999995</v>
      </c>
      <c r="Z462" s="1">
        <v>0</v>
      </c>
      <c r="AA462" s="2" t="s">
        <v>0</v>
      </c>
      <c r="AB462" s="1">
        <v>0</v>
      </c>
      <c r="AC462" s="1">
        <v>0</v>
      </c>
      <c r="AD462" s="2" t="s">
        <v>0</v>
      </c>
      <c r="AE462" s="1">
        <v>0</v>
      </c>
      <c r="AF462" s="2">
        <v>0</v>
      </c>
      <c r="AG462" s="2" t="s">
        <v>0</v>
      </c>
      <c r="AH462" s="1">
        <v>0</v>
      </c>
      <c r="AI462" s="1">
        <v>0</v>
      </c>
      <c r="AJ462" s="2" t="s">
        <v>0</v>
      </c>
      <c r="AK462" s="1">
        <v>0</v>
      </c>
      <c r="AL462" s="1">
        <v>0</v>
      </c>
      <c r="AM462" s="125" t="s">
        <v>1</v>
      </c>
      <c r="AN462" s="2" t="s">
        <v>1</v>
      </c>
      <c r="AO462" s="125" t="s">
        <v>1</v>
      </c>
      <c r="AP462" s="2" t="s">
        <v>1</v>
      </c>
      <c r="AQ462" s="5"/>
      <c r="AR462" s="5"/>
    </row>
    <row r="463" spans="1:44" x14ac:dyDescent="0.25">
      <c r="A463" s="2" t="s">
        <v>597</v>
      </c>
      <c r="B463" s="125">
        <v>44599</v>
      </c>
      <c r="C463" s="2" t="s">
        <v>26</v>
      </c>
      <c r="D463" s="2" t="s">
        <v>879</v>
      </c>
      <c r="E463" s="2" t="s">
        <v>881</v>
      </c>
      <c r="F463" s="2" t="s">
        <v>3537</v>
      </c>
      <c r="G463" s="2" t="s">
        <v>3</v>
      </c>
      <c r="H463" s="2" t="s">
        <v>3538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</v>
      </c>
      <c r="P463" s="2" t="s">
        <v>1</v>
      </c>
      <c r="Q463" s="1">
        <v>115.0668</v>
      </c>
      <c r="R463" s="1">
        <v>0</v>
      </c>
      <c r="S463" s="1">
        <v>59.12</v>
      </c>
      <c r="T463" s="1">
        <v>0</v>
      </c>
      <c r="U463" s="2" t="s">
        <v>0</v>
      </c>
      <c r="V463" s="1">
        <v>0</v>
      </c>
      <c r="W463" s="1">
        <v>48.23</v>
      </c>
      <c r="X463" s="2" t="s">
        <v>0</v>
      </c>
      <c r="Y463" s="1">
        <v>7.7168000000000001</v>
      </c>
      <c r="Z463" s="1">
        <v>0</v>
      </c>
      <c r="AA463" s="2" t="s">
        <v>0</v>
      </c>
      <c r="AB463" s="1">
        <v>0</v>
      </c>
      <c r="AC463" s="1">
        <v>0</v>
      </c>
      <c r="AD463" s="2" t="s">
        <v>0</v>
      </c>
      <c r="AE463" s="1">
        <v>0</v>
      </c>
      <c r="AF463" s="2">
        <v>0</v>
      </c>
      <c r="AG463" s="2" t="s">
        <v>0</v>
      </c>
      <c r="AH463" s="1">
        <v>0</v>
      </c>
      <c r="AI463" s="1">
        <v>0</v>
      </c>
      <c r="AJ463" s="2" t="s">
        <v>0</v>
      </c>
      <c r="AK463" s="1">
        <v>0</v>
      </c>
      <c r="AL463" s="1">
        <v>0</v>
      </c>
      <c r="AM463" s="125" t="s">
        <v>1</v>
      </c>
      <c r="AN463" s="2" t="s">
        <v>1</v>
      </c>
      <c r="AO463" s="125" t="s">
        <v>1</v>
      </c>
      <c r="AP463" s="2" t="s">
        <v>1</v>
      </c>
      <c r="AQ463" s="5"/>
      <c r="AR463" s="5"/>
    </row>
    <row r="464" spans="1:44" x14ac:dyDescent="0.25">
      <c r="A464" s="2" t="s">
        <v>598</v>
      </c>
      <c r="B464" s="125">
        <v>44599</v>
      </c>
      <c r="C464" s="2" t="s">
        <v>6</v>
      </c>
      <c r="D464" s="2" t="s">
        <v>879</v>
      </c>
      <c r="E464" s="2" t="s">
        <v>880</v>
      </c>
      <c r="F464" s="2" t="s">
        <v>1226</v>
      </c>
      <c r="G464" s="2" t="s">
        <v>3</v>
      </c>
      <c r="H464" s="2" t="s">
        <v>3539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3280.2708439999997</v>
      </c>
      <c r="R464" s="1">
        <v>0</v>
      </c>
      <c r="S464" s="1">
        <v>2478.6837999999998</v>
      </c>
      <c r="T464" s="1">
        <v>0</v>
      </c>
      <c r="U464" s="2" t="s">
        <v>0</v>
      </c>
      <c r="V464" s="1">
        <v>0</v>
      </c>
      <c r="W464" s="1">
        <v>691.02330000000006</v>
      </c>
      <c r="X464" s="2" t="s">
        <v>8</v>
      </c>
      <c r="Y464" s="1">
        <v>110.563744</v>
      </c>
      <c r="Z464" s="1">
        <v>0</v>
      </c>
      <c r="AA464" s="2" t="s">
        <v>0</v>
      </c>
      <c r="AB464" s="1">
        <v>0</v>
      </c>
      <c r="AC464" s="1">
        <v>0</v>
      </c>
      <c r="AD464" s="2" t="s">
        <v>0</v>
      </c>
      <c r="AE464" s="1">
        <v>0</v>
      </c>
      <c r="AF464" s="2">
        <v>0</v>
      </c>
      <c r="AG464" s="2" t="s">
        <v>0</v>
      </c>
      <c r="AH464" s="1">
        <v>0</v>
      </c>
      <c r="AI464" s="1">
        <v>0</v>
      </c>
      <c r="AJ464" s="2" t="s">
        <v>0</v>
      </c>
      <c r="AK464" s="1">
        <v>0</v>
      </c>
      <c r="AL464" s="1">
        <v>0</v>
      </c>
      <c r="AM464" s="125" t="s">
        <v>1</v>
      </c>
      <c r="AN464" s="2" t="s">
        <v>1</v>
      </c>
      <c r="AO464" s="125" t="s">
        <v>1</v>
      </c>
      <c r="AP464" s="2" t="s">
        <v>1</v>
      </c>
      <c r="AQ464" s="5"/>
      <c r="AR464" s="5"/>
    </row>
    <row r="465" spans="1:44" x14ac:dyDescent="0.25">
      <c r="A465" s="2" t="s">
        <v>599</v>
      </c>
      <c r="B465" s="125">
        <v>44599</v>
      </c>
      <c r="C465" s="2" t="s">
        <v>6</v>
      </c>
      <c r="D465" s="2" t="s">
        <v>879</v>
      </c>
      <c r="E465" s="2" t="s">
        <v>880</v>
      </c>
      <c r="F465" s="2" t="s">
        <v>1226</v>
      </c>
      <c r="G465" s="2" t="s">
        <v>3</v>
      </c>
      <c r="H465" s="2" t="s">
        <v>3540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3541</v>
      </c>
      <c r="P465" s="2" t="s">
        <v>3542</v>
      </c>
      <c r="Q465" s="1">
        <v>520.04368799999997</v>
      </c>
      <c r="R465" s="1">
        <v>0</v>
      </c>
      <c r="S465" s="1">
        <v>401.58385000000004</v>
      </c>
      <c r="T465" s="1">
        <v>102.12054999999999</v>
      </c>
      <c r="U465" s="2" t="s">
        <v>8</v>
      </c>
      <c r="V465" s="1">
        <v>16.339288</v>
      </c>
      <c r="W465" s="1">
        <v>0</v>
      </c>
      <c r="X465" s="2" t="s">
        <v>0</v>
      </c>
      <c r="Y465" s="1">
        <v>0</v>
      </c>
      <c r="Z465" s="1">
        <v>0</v>
      </c>
      <c r="AA465" s="2" t="s">
        <v>0</v>
      </c>
      <c r="AB465" s="1">
        <v>0</v>
      </c>
      <c r="AC465" s="1">
        <v>0</v>
      </c>
      <c r="AD465" s="2" t="s">
        <v>0</v>
      </c>
      <c r="AE465" s="1">
        <v>0</v>
      </c>
      <c r="AF465" s="2">
        <v>0</v>
      </c>
      <c r="AG465" s="2" t="s">
        <v>0</v>
      </c>
      <c r="AH465" s="1">
        <v>0</v>
      </c>
      <c r="AI465" s="1">
        <v>0</v>
      </c>
      <c r="AJ465" s="2" t="s">
        <v>0</v>
      </c>
      <c r="AK465" s="1">
        <v>0</v>
      </c>
      <c r="AL465" s="1">
        <v>0</v>
      </c>
      <c r="AM465" s="125" t="s">
        <v>1</v>
      </c>
      <c r="AN465" s="2" t="s">
        <v>1</v>
      </c>
      <c r="AO465" s="125" t="s">
        <v>1</v>
      </c>
      <c r="AP465" s="2" t="s">
        <v>1</v>
      </c>
      <c r="AQ465" s="5"/>
      <c r="AR465" s="5"/>
    </row>
    <row r="466" spans="1:44" x14ac:dyDescent="0.25">
      <c r="A466" s="2" t="s">
        <v>600</v>
      </c>
      <c r="B466" s="125">
        <v>44599</v>
      </c>
      <c r="C466" s="2" t="s">
        <v>6</v>
      </c>
      <c r="D466" s="2" t="s">
        <v>18</v>
      </c>
      <c r="E466" s="2" t="s">
        <v>183</v>
      </c>
      <c r="F466" s="2" t="s">
        <v>1181</v>
      </c>
      <c r="G466" s="2" t="s">
        <v>3</v>
      </c>
      <c r="H466" s="2" t="s">
        <v>3543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1067.2712060000001</v>
      </c>
      <c r="R466" s="1">
        <v>0</v>
      </c>
      <c r="S466" s="1">
        <v>954.12005000000033</v>
      </c>
      <c r="T466" s="1">
        <v>0</v>
      </c>
      <c r="U466" s="2" t="s">
        <v>0</v>
      </c>
      <c r="V466" s="1">
        <v>0</v>
      </c>
      <c r="W466" s="1">
        <v>97.5441</v>
      </c>
      <c r="X466" s="2" t="s">
        <v>0</v>
      </c>
      <c r="Y466" s="1">
        <v>15.607056</v>
      </c>
      <c r="Z466" s="1">
        <v>0</v>
      </c>
      <c r="AA466" s="2" t="s">
        <v>0</v>
      </c>
      <c r="AB466" s="1">
        <v>0</v>
      </c>
      <c r="AC466" s="1">
        <v>0</v>
      </c>
      <c r="AD466" s="2" t="s">
        <v>0</v>
      </c>
      <c r="AE466" s="1">
        <v>0</v>
      </c>
      <c r="AF466" s="2">
        <v>0</v>
      </c>
      <c r="AG466" s="2" t="s">
        <v>0</v>
      </c>
      <c r="AH466" s="1">
        <v>0</v>
      </c>
      <c r="AI466" s="1">
        <v>0</v>
      </c>
      <c r="AJ466" s="2" t="s">
        <v>0</v>
      </c>
      <c r="AK466" s="1">
        <v>0</v>
      </c>
      <c r="AL466" s="1">
        <v>0</v>
      </c>
      <c r="AM466" s="125" t="s">
        <v>1</v>
      </c>
      <c r="AN466" s="2" t="s">
        <v>1</v>
      </c>
      <c r="AO466" s="125" t="s">
        <v>1</v>
      </c>
      <c r="AP466" s="2" t="s">
        <v>1</v>
      </c>
      <c r="AQ466" s="5"/>
      <c r="AR466" s="5"/>
    </row>
    <row r="467" spans="1:44" x14ac:dyDescent="0.25">
      <c r="A467" s="2" t="s">
        <v>601</v>
      </c>
      <c r="B467" s="125">
        <v>44599</v>
      </c>
      <c r="C467" s="2" t="s">
        <v>6</v>
      </c>
      <c r="D467" s="2" t="s">
        <v>16</v>
      </c>
      <c r="E467" s="2" t="s">
        <v>181</v>
      </c>
      <c r="F467" s="2" t="s">
        <v>3544</v>
      </c>
      <c r="G467" s="2" t="s">
        <v>3</v>
      </c>
      <c r="H467" s="2" t="s">
        <v>3545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1573.0784699999999</v>
      </c>
      <c r="R467" s="1">
        <v>0</v>
      </c>
      <c r="S467" s="1">
        <v>1119.5892500000004</v>
      </c>
      <c r="T467" s="1">
        <v>0</v>
      </c>
      <c r="U467" s="2" t="s">
        <v>0</v>
      </c>
      <c r="V467" s="1">
        <v>0</v>
      </c>
      <c r="W467" s="1">
        <v>390.93899999999996</v>
      </c>
      <c r="X467" s="2" t="s">
        <v>8</v>
      </c>
      <c r="Y467" s="1">
        <v>62.550219999999996</v>
      </c>
      <c r="Z467" s="1">
        <v>0</v>
      </c>
      <c r="AA467" s="2" t="s">
        <v>0</v>
      </c>
      <c r="AB467" s="1">
        <v>0</v>
      </c>
      <c r="AC467" s="1">
        <v>0</v>
      </c>
      <c r="AD467" s="2" t="s">
        <v>0</v>
      </c>
      <c r="AE467" s="1">
        <v>0</v>
      </c>
      <c r="AF467" s="2">
        <v>0</v>
      </c>
      <c r="AG467" s="2" t="s">
        <v>0</v>
      </c>
      <c r="AH467" s="1">
        <v>0</v>
      </c>
      <c r="AI467" s="1">
        <v>0</v>
      </c>
      <c r="AJ467" s="2" t="s">
        <v>0</v>
      </c>
      <c r="AK467" s="1">
        <v>0</v>
      </c>
      <c r="AL467" s="1">
        <v>0</v>
      </c>
      <c r="AM467" s="125" t="s">
        <v>1</v>
      </c>
      <c r="AN467" s="2" t="s">
        <v>1</v>
      </c>
      <c r="AO467" s="125" t="s">
        <v>1</v>
      </c>
      <c r="AP467" s="2" t="s">
        <v>1</v>
      </c>
      <c r="AQ467" s="5"/>
      <c r="AR467" s="5"/>
    </row>
    <row r="468" spans="1:44" x14ac:dyDescent="0.25">
      <c r="A468" s="2" t="s">
        <v>602</v>
      </c>
      <c r="B468" s="125">
        <v>44599</v>
      </c>
      <c r="C468" s="2" t="s">
        <v>6</v>
      </c>
      <c r="D468" s="2" t="s">
        <v>13</v>
      </c>
      <c r="E468" s="2" t="s">
        <v>179</v>
      </c>
      <c r="F468" s="2" t="s">
        <v>3546</v>
      </c>
      <c r="G468" s="2" t="s">
        <v>3</v>
      </c>
      <c r="H468" s="2" t="s">
        <v>3547</v>
      </c>
      <c r="I468" s="1" t="s">
        <v>1</v>
      </c>
      <c r="J468" s="1" t="s">
        <v>1</v>
      </c>
      <c r="K468" s="1" t="s">
        <v>1</v>
      </c>
      <c r="L468" s="1" t="s">
        <v>1</v>
      </c>
      <c r="M468" s="1">
        <v>0</v>
      </c>
      <c r="N468" s="2" t="s">
        <v>1</v>
      </c>
      <c r="O468" s="2" t="s">
        <v>2</v>
      </c>
      <c r="P468" s="2" t="s">
        <v>1</v>
      </c>
      <c r="Q468" s="1">
        <v>273.82824999999997</v>
      </c>
      <c r="R468" s="1">
        <v>0</v>
      </c>
      <c r="S468" s="1">
        <v>273.82824999999997</v>
      </c>
      <c r="T468" s="1">
        <v>0</v>
      </c>
      <c r="U468" s="2" t="s">
        <v>0</v>
      </c>
      <c r="V468" s="1">
        <v>0</v>
      </c>
      <c r="W468" s="1">
        <v>0</v>
      </c>
      <c r="X468" s="2" t="s">
        <v>0</v>
      </c>
      <c r="Y468" s="1">
        <v>0</v>
      </c>
      <c r="Z468" s="1">
        <v>0</v>
      </c>
      <c r="AA468" s="2" t="s">
        <v>0</v>
      </c>
      <c r="AB468" s="1">
        <v>0</v>
      </c>
      <c r="AC468" s="1">
        <v>0</v>
      </c>
      <c r="AD468" s="2" t="s">
        <v>0</v>
      </c>
      <c r="AE468" s="1">
        <v>0</v>
      </c>
      <c r="AF468" s="2">
        <v>0</v>
      </c>
      <c r="AG468" s="2" t="s">
        <v>0</v>
      </c>
      <c r="AH468" s="1">
        <v>0</v>
      </c>
      <c r="AI468" s="1">
        <v>0</v>
      </c>
      <c r="AJ468" s="2" t="s">
        <v>0</v>
      </c>
      <c r="AK468" s="1">
        <v>0</v>
      </c>
      <c r="AL468" s="1">
        <v>0</v>
      </c>
      <c r="AM468" s="125" t="s">
        <v>1</v>
      </c>
      <c r="AN468" s="2" t="s">
        <v>1</v>
      </c>
      <c r="AO468" s="125" t="s">
        <v>1</v>
      </c>
      <c r="AP468" s="2" t="s">
        <v>1</v>
      </c>
      <c r="AQ468" s="5"/>
      <c r="AR468" s="5"/>
    </row>
    <row r="469" spans="1:44" x14ac:dyDescent="0.25">
      <c r="A469" s="2" t="s">
        <v>603</v>
      </c>
      <c r="B469" s="125">
        <v>44599</v>
      </c>
      <c r="C469" s="2" t="s">
        <v>6</v>
      </c>
      <c r="D469" s="2" t="s">
        <v>13</v>
      </c>
      <c r="E469" s="2" t="s">
        <v>179</v>
      </c>
      <c r="F469" s="2" t="s">
        <v>3548</v>
      </c>
      <c r="G469" s="2" t="s">
        <v>3</v>
      </c>
      <c r="H469" s="2" t="s">
        <v>3549</v>
      </c>
      <c r="I469" s="1" t="s">
        <v>1</v>
      </c>
      <c r="J469" s="1" t="s">
        <v>1</v>
      </c>
      <c r="K469" s="1" t="s">
        <v>1</v>
      </c>
      <c r="L469" s="1" t="s">
        <v>1</v>
      </c>
      <c r="M469" s="1">
        <v>0</v>
      </c>
      <c r="N469" s="2" t="s">
        <v>1</v>
      </c>
      <c r="O469" s="2" t="s">
        <v>1254</v>
      </c>
      <c r="P469" s="2" t="s">
        <v>2117</v>
      </c>
      <c r="Q469" s="1">
        <v>12.10355</v>
      </c>
      <c r="R469" s="1">
        <v>0</v>
      </c>
      <c r="S469" s="1">
        <v>12.10355</v>
      </c>
      <c r="T469" s="1">
        <v>0</v>
      </c>
      <c r="U469" s="2" t="s">
        <v>0</v>
      </c>
      <c r="V469" s="1">
        <v>0</v>
      </c>
      <c r="W469" s="1">
        <v>0</v>
      </c>
      <c r="X469" s="2" t="s">
        <v>0</v>
      </c>
      <c r="Y469" s="1">
        <v>0</v>
      </c>
      <c r="Z469" s="1">
        <v>0</v>
      </c>
      <c r="AA469" s="2" t="s">
        <v>0</v>
      </c>
      <c r="AB469" s="1">
        <v>0</v>
      </c>
      <c r="AC469" s="1">
        <v>0</v>
      </c>
      <c r="AD469" s="2" t="s">
        <v>0</v>
      </c>
      <c r="AE469" s="1">
        <v>0</v>
      </c>
      <c r="AF469" s="2">
        <v>0</v>
      </c>
      <c r="AG469" s="2" t="s">
        <v>0</v>
      </c>
      <c r="AH469" s="1">
        <v>0</v>
      </c>
      <c r="AI469" s="1">
        <v>0</v>
      </c>
      <c r="AJ469" s="2" t="s">
        <v>0</v>
      </c>
      <c r="AK469" s="1">
        <v>0</v>
      </c>
      <c r="AL469" s="1">
        <v>0</v>
      </c>
      <c r="AM469" s="125" t="s">
        <v>1</v>
      </c>
      <c r="AN469" s="2" t="s">
        <v>1</v>
      </c>
      <c r="AO469" s="125" t="s">
        <v>1</v>
      </c>
      <c r="AP469" s="2" t="s">
        <v>1</v>
      </c>
      <c r="AQ469" s="5"/>
      <c r="AR469" s="5"/>
    </row>
    <row r="470" spans="1:44" x14ac:dyDescent="0.25">
      <c r="A470" s="2" t="s">
        <v>604</v>
      </c>
      <c r="B470" s="125">
        <v>44599</v>
      </c>
      <c r="C470" s="2" t="s">
        <v>6</v>
      </c>
      <c r="D470" s="2" t="s">
        <v>13</v>
      </c>
      <c r="E470" s="2" t="s">
        <v>179</v>
      </c>
      <c r="F470" s="2" t="s">
        <v>3546</v>
      </c>
      <c r="G470" s="2" t="s">
        <v>3</v>
      </c>
      <c r="H470" s="2" t="s">
        <v>3550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2</v>
      </c>
      <c r="P470" s="2" t="s">
        <v>1</v>
      </c>
      <c r="Q470" s="1">
        <v>463.09929999999997</v>
      </c>
      <c r="R470" s="1">
        <v>0</v>
      </c>
      <c r="S470" s="1">
        <v>409.00850000000003</v>
      </c>
      <c r="T470" s="1">
        <v>0</v>
      </c>
      <c r="U470" s="2" t="s">
        <v>0</v>
      </c>
      <c r="V470" s="1">
        <v>0</v>
      </c>
      <c r="W470" s="1">
        <v>46.63</v>
      </c>
      <c r="X470" s="2" t="s">
        <v>0</v>
      </c>
      <c r="Y470" s="1">
        <v>7.460799999999999</v>
      </c>
      <c r="Z470" s="1">
        <v>0</v>
      </c>
      <c r="AA470" s="2" t="s">
        <v>0</v>
      </c>
      <c r="AB470" s="1">
        <v>0</v>
      </c>
      <c r="AC470" s="1">
        <v>0</v>
      </c>
      <c r="AD470" s="2" t="s">
        <v>0</v>
      </c>
      <c r="AE470" s="1">
        <v>0</v>
      </c>
      <c r="AF470" s="2">
        <v>0</v>
      </c>
      <c r="AG470" s="2" t="s">
        <v>0</v>
      </c>
      <c r="AH470" s="1">
        <v>0</v>
      </c>
      <c r="AI470" s="1">
        <v>0</v>
      </c>
      <c r="AJ470" s="2" t="s">
        <v>0</v>
      </c>
      <c r="AK470" s="1">
        <v>0</v>
      </c>
      <c r="AL470" s="1">
        <v>0</v>
      </c>
      <c r="AM470" s="125" t="s">
        <v>1</v>
      </c>
      <c r="AN470" s="2" t="s">
        <v>1</v>
      </c>
      <c r="AO470" s="125" t="s">
        <v>1</v>
      </c>
      <c r="AP470" s="2" t="s">
        <v>1</v>
      </c>
      <c r="AQ470" s="5"/>
      <c r="AR470" s="5"/>
    </row>
    <row r="471" spans="1:44" x14ac:dyDescent="0.25">
      <c r="A471" s="2" t="s">
        <v>605</v>
      </c>
      <c r="B471" s="125">
        <v>44599</v>
      </c>
      <c r="C471" s="2" t="s">
        <v>6</v>
      </c>
      <c r="D471" s="2" t="s">
        <v>13</v>
      </c>
      <c r="E471" s="2" t="s">
        <v>179</v>
      </c>
      <c r="F471" s="2" t="s">
        <v>3548</v>
      </c>
      <c r="G471" s="2" t="s">
        <v>3</v>
      </c>
      <c r="H471" s="2" t="s">
        <v>3551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3552</v>
      </c>
      <c r="P471" s="2" t="s">
        <v>3553</v>
      </c>
      <c r="Q471" s="1">
        <v>6.12</v>
      </c>
      <c r="R471" s="1">
        <v>0</v>
      </c>
      <c r="S471" s="1">
        <v>6.12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1">
        <v>0</v>
      </c>
      <c r="AA471" s="2" t="s">
        <v>0</v>
      </c>
      <c r="AB471" s="1">
        <v>0</v>
      </c>
      <c r="AC471" s="1">
        <v>0</v>
      </c>
      <c r="AD471" s="2" t="s">
        <v>0</v>
      </c>
      <c r="AE471" s="1">
        <v>0</v>
      </c>
      <c r="AF471" s="2">
        <v>0</v>
      </c>
      <c r="AG471" s="2" t="s">
        <v>0</v>
      </c>
      <c r="AH471" s="1">
        <v>0</v>
      </c>
      <c r="AI471" s="1">
        <v>0</v>
      </c>
      <c r="AJ471" s="2" t="s">
        <v>0</v>
      </c>
      <c r="AK471" s="1">
        <v>0</v>
      </c>
      <c r="AL471" s="1">
        <v>0</v>
      </c>
      <c r="AM471" s="125" t="s">
        <v>1</v>
      </c>
      <c r="AN471" s="2" t="s">
        <v>1</v>
      </c>
      <c r="AO471" s="125" t="s">
        <v>1</v>
      </c>
      <c r="AP471" s="2" t="s">
        <v>1</v>
      </c>
      <c r="AQ471" s="5"/>
      <c r="AR471" s="5"/>
    </row>
    <row r="472" spans="1:44" x14ac:dyDescent="0.25">
      <c r="A472" s="2" t="s">
        <v>606</v>
      </c>
      <c r="B472" s="125">
        <v>44599</v>
      </c>
      <c r="C472" s="2" t="s">
        <v>6</v>
      </c>
      <c r="D472" s="2" t="s">
        <v>13</v>
      </c>
      <c r="E472" s="2" t="s">
        <v>179</v>
      </c>
      <c r="F472" s="2" t="s">
        <v>3546</v>
      </c>
      <c r="G472" s="2" t="s">
        <v>3</v>
      </c>
      <c r="H472" s="2" t="s">
        <v>3554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2</v>
      </c>
      <c r="P472" s="2" t="s">
        <v>1</v>
      </c>
      <c r="Q472" s="1">
        <v>587.75540000000024</v>
      </c>
      <c r="R472" s="1">
        <v>0</v>
      </c>
      <c r="S472" s="1">
        <v>571.68940000000009</v>
      </c>
      <c r="T472" s="1">
        <v>0</v>
      </c>
      <c r="U472" s="2" t="s">
        <v>0</v>
      </c>
      <c r="V472" s="1">
        <v>0</v>
      </c>
      <c r="W472" s="1">
        <v>13.850000000000001</v>
      </c>
      <c r="X472" s="2" t="s">
        <v>0</v>
      </c>
      <c r="Y472" s="1">
        <v>2.2160000000000002</v>
      </c>
      <c r="Z472" s="1">
        <v>0</v>
      </c>
      <c r="AA472" s="2" t="s">
        <v>0</v>
      </c>
      <c r="AB472" s="1">
        <v>0</v>
      </c>
      <c r="AC472" s="1">
        <v>0</v>
      </c>
      <c r="AD472" s="2" t="s">
        <v>0</v>
      </c>
      <c r="AE472" s="1">
        <v>0</v>
      </c>
      <c r="AF472" s="2">
        <v>0</v>
      </c>
      <c r="AG472" s="2" t="s">
        <v>0</v>
      </c>
      <c r="AH472" s="1">
        <v>0</v>
      </c>
      <c r="AI472" s="1">
        <v>0</v>
      </c>
      <c r="AJ472" s="2" t="s">
        <v>0</v>
      </c>
      <c r="AK472" s="1">
        <v>0</v>
      </c>
      <c r="AL472" s="1">
        <v>0</v>
      </c>
      <c r="AM472" s="125" t="s">
        <v>1</v>
      </c>
      <c r="AN472" s="2" t="s">
        <v>1</v>
      </c>
      <c r="AO472" s="125" t="s">
        <v>1</v>
      </c>
      <c r="AP472" s="2" t="s">
        <v>1</v>
      </c>
      <c r="AQ472" s="5"/>
      <c r="AR472" s="5"/>
    </row>
    <row r="473" spans="1:44" x14ac:dyDescent="0.25">
      <c r="A473" s="2" t="s">
        <v>607</v>
      </c>
      <c r="B473" s="125">
        <v>44599</v>
      </c>
      <c r="C473" s="2" t="s">
        <v>6</v>
      </c>
      <c r="D473" s="2" t="s">
        <v>9</v>
      </c>
      <c r="E473" s="2" t="s">
        <v>3031</v>
      </c>
      <c r="F473" s="2" t="s">
        <v>3555</v>
      </c>
      <c r="G473" s="2" t="s">
        <v>3</v>
      </c>
      <c r="H473" s="2" t="s">
        <v>3556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310.5134000000001</v>
      </c>
      <c r="R473" s="1">
        <v>0</v>
      </c>
      <c r="S473" s="1">
        <v>90.832599999999957</v>
      </c>
      <c r="T473" s="1">
        <v>0</v>
      </c>
      <c r="U473" s="2" t="s">
        <v>0</v>
      </c>
      <c r="V473" s="1">
        <v>0</v>
      </c>
      <c r="W473" s="1">
        <v>189.38</v>
      </c>
      <c r="X473" s="2" t="s">
        <v>8</v>
      </c>
      <c r="Y473" s="1">
        <v>30.300800000000006</v>
      </c>
      <c r="Z473" s="1">
        <v>0</v>
      </c>
      <c r="AA473" s="2" t="s">
        <v>0</v>
      </c>
      <c r="AB473" s="1">
        <v>0</v>
      </c>
      <c r="AC473" s="1">
        <v>0</v>
      </c>
      <c r="AD473" s="2" t="s">
        <v>0</v>
      </c>
      <c r="AE473" s="1">
        <v>0</v>
      </c>
      <c r="AF473" s="2">
        <v>0</v>
      </c>
      <c r="AG473" s="2" t="s">
        <v>0</v>
      </c>
      <c r="AH473" s="1">
        <v>0</v>
      </c>
      <c r="AI473" s="1">
        <v>0</v>
      </c>
      <c r="AJ473" s="2" t="s">
        <v>0</v>
      </c>
      <c r="AK473" s="1">
        <v>0</v>
      </c>
      <c r="AL473" s="1">
        <v>0</v>
      </c>
      <c r="AM473" s="125" t="s">
        <v>1</v>
      </c>
      <c r="AN473" s="2" t="s">
        <v>1</v>
      </c>
      <c r="AO473" s="125" t="s">
        <v>1</v>
      </c>
      <c r="AP473" s="2" t="s">
        <v>1</v>
      </c>
      <c r="AQ473" s="5"/>
      <c r="AR473" s="5"/>
    </row>
    <row r="474" spans="1:44" x14ac:dyDescent="0.25">
      <c r="A474" s="2" t="s">
        <v>608</v>
      </c>
      <c r="B474" s="125">
        <v>44599</v>
      </c>
      <c r="C474" s="2" t="s">
        <v>6</v>
      </c>
      <c r="D474" s="2" t="s">
        <v>9</v>
      </c>
      <c r="E474" s="2" t="s">
        <v>3031</v>
      </c>
      <c r="F474" s="2" t="s">
        <v>3555</v>
      </c>
      <c r="G474" s="2" t="s">
        <v>3</v>
      </c>
      <c r="H474" s="2" t="s">
        <v>3557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3558</v>
      </c>
      <c r="P474" s="2" t="s">
        <v>3559</v>
      </c>
      <c r="Q474" s="1">
        <v>172.56720000000001</v>
      </c>
      <c r="R474" s="1">
        <v>0</v>
      </c>
      <c r="S474" s="1">
        <v>0.69000000000002615</v>
      </c>
      <c r="T474" s="1">
        <v>148.16999999999999</v>
      </c>
      <c r="U474" s="2" t="s">
        <v>8</v>
      </c>
      <c r="V474" s="1">
        <v>23.7072</v>
      </c>
      <c r="W474" s="1">
        <v>0</v>
      </c>
      <c r="X474" s="2" t="s">
        <v>0</v>
      </c>
      <c r="Y474" s="1">
        <v>0</v>
      </c>
      <c r="Z474" s="1">
        <v>0</v>
      </c>
      <c r="AA474" s="2" t="s">
        <v>0</v>
      </c>
      <c r="AB474" s="1">
        <v>0</v>
      </c>
      <c r="AC474" s="1">
        <v>0</v>
      </c>
      <c r="AD474" s="2" t="s">
        <v>0</v>
      </c>
      <c r="AE474" s="1">
        <v>0</v>
      </c>
      <c r="AF474" s="2">
        <v>0</v>
      </c>
      <c r="AG474" s="2" t="s">
        <v>0</v>
      </c>
      <c r="AH474" s="1">
        <v>0</v>
      </c>
      <c r="AI474" s="1">
        <v>0</v>
      </c>
      <c r="AJ474" s="2" t="s">
        <v>0</v>
      </c>
      <c r="AK474" s="1">
        <v>0</v>
      </c>
      <c r="AL474" s="1">
        <v>0</v>
      </c>
      <c r="AM474" s="125" t="s">
        <v>1</v>
      </c>
      <c r="AN474" s="2" t="s">
        <v>1</v>
      </c>
      <c r="AO474" s="125" t="s">
        <v>1</v>
      </c>
      <c r="AP474" s="2" t="s">
        <v>1</v>
      </c>
      <c r="AQ474" s="5"/>
      <c r="AR474" s="5"/>
    </row>
    <row r="475" spans="1:44" x14ac:dyDescent="0.25">
      <c r="A475" s="2" t="s">
        <v>609</v>
      </c>
      <c r="B475" s="125">
        <v>44599</v>
      </c>
      <c r="C475" s="2" t="s">
        <v>6</v>
      </c>
      <c r="D475" s="2" t="s">
        <v>9</v>
      </c>
      <c r="E475" s="2" t="s">
        <v>3031</v>
      </c>
      <c r="F475" s="2" t="s">
        <v>3555</v>
      </c>
      <c r="G475" s="2" t="s">
        <v>3</v>
      </c>
      <c r="H475" s="2" t="s">
        <v>3560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3561</v>
      </c>
      <c r="P475" s="2" t="s">
        <v>3562</v>
      </c>
      <c r="Q475" s="1">
        <v>9.51</v>
      </c>
      <c r="R475" s="1">
        <v>0</v>
      </c>
      <c r="S475" s="1">
        <v>9.51</v>
      </c>
      <c r="T475" s="1">
        <v>0</v>
      </c>
      <c r="U475" s="2" t="s">
        <v>0</v>
      </c>
      <c r="V475" s="1">
        <v>0</v>
      </c>
      <c r="W475" s="1">
        <v>0</v>
      </c>
      <c r="X475" s="2" t="s">
        <v>0</v>
      </c>
      <c r="Y475" s="1">
        <v>0</v>
      </c>
      <c r="Z475" s="1">
        <v>0</v>
      </c>
      <c r="AA475" s="2" t="s">
        <v>0</v>
      </c>
      <c r="AB475" s="1">
        <v>0</v>
      </c>
      <c r="AC475" s="1">
        <v>0</v>
      </c>
      <c r="AD475" s="2" t="s">
        <v>0</v>
      </c>
      <c r="AE475" s="1">
        <v>0</v>
      </c>
      <c r="AF475" s="2">
        <v>0</v>
      </c>
      <c r="AG475" s="2" t="s">
        <v>0</v>
      </c>
      <c r="AH475" s="1">
        <v>0</v>
      </c>
      <c r="AI475" s="1">
        <v>0</v>
      </c>
      <c r="AJ475" s="2" t="s">
        <v>0</v>
      </c>
      <c r="AK475" s="1">
        <v>0</v>
      </c>
      <c r="AL475" s="1">
        <v>0</v>
      </c>
      <c r="AM475" s="125" t="s">
        <v>1</v>
      </c>
      <c r="AN475" s="2" t="s">
        <v>1</v>
      </c>
      <c r="AO475" s="125" t="s">
        <v>1</v>
      </c>
      <c r="AP475" s="2" t="s">
        <v>1</v>
      </c>
      <c r="AQ475" s="5"/>
      <c r="AR475" s="5"/>
    </row>
    <row r="476" spans="1:44" x14ac:dyDescent="0.25">
      <c r="A476" s="2" t="s">
        <v>610</v>
      </c>
      <c r="B476" s="125">
        <v>44599</v>
      </c>
      <c r="C476" s="2" t="s">
        <v>6</v>
      </c>
      <c r="D476" s="2" t="s">
        <v>9</v>
      </c>
      <c r="E476" s="2" t="s">
        <v>3031</v>
      </c>
      <c r="F476" s="2" t="s">
        <v>3555</v>
      </c>
      <c r="G476" s="2" t="s">
        <v>3</v>
      </c>
      <c r="H476" s="2" t="s">
        <v>3563</v>
      </c>
      <c r="I476" s="1" t="s">
        <v>1</v>
      </c>
      <c r="J476" s="1" t="s">
        <v>1</v>
      </c>
      <c r="K476" s="1" t="s">
        <v>1</v>
      </c>
      <c r="L476" s="1" t="s">
        <v>1</v>
      </c>
      <c r="M476" s="1">
        <v>0</v>
      </c>
      <c r="N476" s="2" t="s">
        <v>1</v>
      </c>
      <c r="O476" s="2" t="s">
        <v>3564</v>
      </c>
      <c r="P476" s="2" t="s">
        <v>3565</v>
      </c>
      <c r="Q476" s="1">
        <v>21.854399999999998</v>
      </c>
      <c r="R476" s="1">
        <v>0</v>
      </c>
      <c r="S476" s="1">
        <v>0</v>
      </c>
      <c r="T476" s="1">
        <v>0</v>
      </c>
      <c r="U476" s="2" t="s">
        <v>0</v>
      </c>
      <c r="V476" s="1">
        <v>0</v>
      </c>
      <c r="W476" s="1">
        <v>18.84</v>
      </c>
      <c r="X476" s="2" t="s">
        <v>8</v>
      </c>
      <c r="Y476" s="1">
        <v>3.0144000000000002</v>
      </c>
      <c r="Z476" s="1">
        <v>0</v>
      </c>
      <c r="AA476" s="2" t="s">
        <v>0</v>
      </c>
      <c r="AB476" s="1">
        <v>0</v>
      </c>
      <c r="AC476" s="1">
        <v>0</v>
      </c>
      <c r="AD476" s="2" t="s">
        <v>0</v>
      </c>
      <c r="AE476" s="1">
        <v>0</v>
      </c>
      <c r="AF476" s="2">
        <v>0</v>
      </c>
      <c r="AG476" s="2" t="s">
        <v>0</v>
      </c>
      <c r="AH476" s="1">
        <v>0</v>
      </c>
      <c r="AI476" s="1">
        <v>0</v>
      </c>
      <c r="AJ476" s="2" t="s">
        <v>0</v>
      </c>
      <c r="AK476" s="1">
        <v>0</v>
      </c>
      <c r="AL476" s="1">
        <v>0</v>
      </c>
      <c r="AM476" s="125" t="s">
        <v>1</v>
      </c>
      <c r="AN476" s="2" t="s">
        <v>1</v>
      </c>
      <c r="AO476" s="125" t="s">
        <v>1</v>
      </c>
      <c r="AP476" s="2" t="s">
        <v>1</v>
      </c>
      <c r="AQ476" s="5"/>
      <c r="AR476" s="5"/>
    </row>
    <row r="477" spans="1:44" x14ac:dyDescent="0.25">
      <c r="A477" s="2" t="s">
        <v>611</v>
      </c>
      <c r="B477" s="125">
        <v>44599</v>
      </c>
      <c r="C477" s="2" t="s">
        <v>6</v>
      </c>
      <c r="D477" s="2" t="s">
        <v>9</v>
      </c>
      <c r="E477" s="2" t="s">
        <v>3031</v>
      </c>
      <c r="F477" s="2" t="s">
        <v>3555</v>
      </c>
      <c r="G477" s="2" t="s">
        <v>3</v>
      </c>
      <c r="H477" s="2" t="s">
        <v>3566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28.5505</v>
      </c>
      <c r="R477" s="1">
        <v>0</v>
      </c>
      <c r="S477" s="1">
        <v>7.322499999999998</v>
      </c>
      <c r="T477" s="1">
        <v>0</v>
      </c>
      <c r="U477" s="2" t="s">
        <v>0</v>
      </c>
      <c r="V477" s="1">
        <v>0</v>
      </c>
      <c r="W477" s="1">
        <v>18.3</v>
      </c>
      <c r="X477" s="2" t="s">
        <v>8</v>
      </c>
      <c r="Y477" s="1">
        <v>2.9279999999999999</v>
      </c>
      <c r="Z477" s="1">
        <v>0</v>
      </c>
      <c r="AA477" s="2" t="s">
        <v>0</v>
      </c>
      <c r="AB477" s="1">
        <v>0</v>
      </c>
      <c r="AC477" s="1">
        <v>0</v>
      </c>
      <c r="AD477" s="2" t="s">
        <v>0</v>
      </c>
      <c r="AE477" s="1">
        <v>0</v>
      </c>
      <c r="AF477" s="2">
        <v>0</v>
      </c>
      <c r="AG477" s="2" t="s">
        <v>0</v>
      </c>
      <c r="AH477" s="1">
        <v>0</v>
      </c>
      <c r="AI477" s="1">
        <v>0</v>
      </c>
      <c r="AJ477" s="2" t="s">
        <v>0</v>
      </c>
      <c r="AK477" s="1">
        <v>0</v>
      </c>
      <c r="AL477" s="1">
        <v>0</v>
      </c>
      <c r="AM477" s="125" t="s">
        <v>1</v>
      </c>
      <c r="AN477" s="2" t="s">
        <v>1</v>
      </c>
      <c r="AO477" s="125" t="s">
        <v>1</v>
      </c>
      <c r="AP477" s="2" t="s">
        <v>1</v>
      </c>
      <c r="AQ477" s="5"/>
      <c r="AR477" s="5"/>
    </row>
    <row r="478" spans="1:44" x14ac:dyDescent="0.25">
      <c r="A478" s="2" t="s">
        <v>612</v>
      </c>
      <c r="B478" s="125">
        <v>44599</v>
      </c>
      <c r="C478" s="2" t="s">
        <v>6</v>
      </c>
      <c r="D478" s="2" t="s">
        <v>1092</v>
      </c>
      <c r="E478" s="2" t="s">
        <v>726</v>
      </c>
      <c r="F478" s="2" t="s">
        <v>3567</v>
      </c>
      <c r="G478" s="2" t="s">
        <v>3</v>
      </c>
      <c r="H478" s="2" t="s">
        <v>3568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2</v>
      </c>
      <c r="P478" s="2" t="s">
        <v>1</v>
      </c>
      <c r="Q478" s="1">
        <v>2289.3978060000004</v>
      </c>
      <c r="R478" s="1">
        <v>0</v>
      </c>
      <c r="S478" s="1">
        <v>1729.0614000000003</v>
      </c>
      <c r="T478" s="1">
        <v>0</v>
      </c>
      <c r="U478" s="2" t="s">
        <v>0</v>
      </c>
      <c r="V478" s="1">
        <v>0</v>
      </c>
      <c r="W478" s="1">
        <v>483.04864999999995</v>
      </c>
      <c r="X478" s="2" t="s">
        <v>0</v>
      </c>
      <c r="Y478" s="1">
        <v>77.287756000000002</v>
      </c>
      <c r="Z478" s="1">
        <v>0</v>
      </c>
      <c r="AA478" s="2" t="s">
        <v>0</v>
      </c>
      <c r="AB478" s="1">
        <v>0</v>
      </c>
      <c r="AC478" s="1">
        <v>0</v>
      </c>
      <c r="AD478" s="2" t="s">
        <v>0</v>
      </c>
      <c r="AE478" s="1">
        <v>0</v>
      </c>
      <c r="AF478" s="2">
        <v>0</v>
      </c>
      <c r="AG478" s="2" t="s">
        <v>0</v>
      </c>
      <c r="AH478" s="1">
        <v>0</v>
      </c>
      <c r="AI478" s="1">
        <v>0</v>
      </c>
      <c r="AJ478" s="2" t="s">
        <v>0</v>
      </c>
      <c r="AK478" s="1">
        <v>0</v>
      </c>
      <c r="AL478" s="1">
        <v>0</v>
      </c>
      <c r="AM478" s="125" t="s">
        <v>1</v>
      </c>
      <c r="AN478" s="2" t="s">
        <v>1</v>
      </c>
      <c r="AO478" s="125" t="s">
        <v>1</v>
      </c>
      <c r="AP478" s="2" t="s">
        <v>1</v>
      </c>
      <c r="AQ478" s="5"/>
      <c r="AR478" s="5"/>
    </row>
    <row r="479" spans="1:44" x14ac:dyDescent="0.25">
      <c r="A479" s="2" t="s">
        <v>613</v>
      </c>
      <c r="B479" s="125">
        <v>44599</v>
      </c>
      <c r="C479" s="2" t="s">
        <v>6</v>
      </c>
      <c r="D479" s="2" t="s">
        <v>5</v>
      </c>
      <c r="E479" s="2" t="s">
        <v>174</v>
      </c>
      <c r="F479" s="2" t="s">
        <v>1281</v>
      </c>
      <c r="G479" s="2" t="s">
        <v>3</v>
      </c>
      <c r="H479" s="2" t="s">
        <v>3569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3570</v>
      </c>
      <c r="P479" s="2" t="s">
        <v>3571</v>
      </c>
      <c r="Q479" s="1">
        <v>16.440799999999999</v>
      </c>
      <c r="R479" s="1">
        <v>0</v>
      </c>
      <c r="S479" s="1">
        <v>4.9799999999999986</v>
      </c>
      <c r="T479" s="1">
        <v>0</v>
      </c>
      <c r="U479" s="2" t="s">
        <v>0</v>
      </c>
      <c r="V479" s="1">
        <v>0</v>
      </c>
      <c r="W479" s="1">
        <v>9.8800000000000008</v>
      </c>
      <c r="X479" s="2" t="s">
        <v>8</v>
      </c>
      <c r="Y479" s="1">
        <v>1.5808</v>
      </c>
      <c r="Z479" s="1">
        <v>0</v>
      </c>
      <c r="AA479" s="2" t="s">
        <v>0</v>
      </c>
      <c r="AB479" s="1">
        <v>0</v>
      </c>
      <c r="AC479" s="1">
        <v>0</v>
      </c>
      <c r="AD479" s="2" t="s">
        <v>0</v>
      </c>
      <c r="AE479" s="1">
        <v>0</v>
      </c>
      <c r="AF479" s="2">
        <v>0</v>
      </c>
      <c r="AG479" s="2" t="s">
        <v>0</v>
      </c>
      <c r="AH479" s="1">
        <v>0</v>
      </c>
      <c r="AI479" s="1">
        <v>0</v>
      </c>
      <c r="AJ479" s="2" t="s">
        <v>0</v>
      </c>
      <c r="AK479" s="1">
        <v>0</v>
      </c>
      <c r="AL479" s="1">
        <v>0</v>
      </c>
      <c r="AM479" s="125" t="s">
        <v>1</v>
      </c>
      <c r="AN479" s="2" t="s">
        <v>1</v>
      </c>
      <c r="AO479" s="125" t="s">
        <v>1</v>
      </c>
      <c r="AP479" s="2" t="s">
        <v>1</v>
      </c>
      <c r="AQ479" s="5"/>
      <c r="AR479" s="5"/>
    </row>
    <row r="480" spans="1:44" x14ac:dyDescent="0.25">
      <c r="A480" s="2" t="s">
        <v>614</v>
      </c>
      <c r="B480" s="125">
        <v>44600</v>
      </c>
      <c r="C480" s="2" t="s">
        <v>26</v>
      </c>
      <c r="D480" s="2" t="s">
        <v>48</v>
      </c>
      <c r="E480" s="2" t="s">
        <v>219</v>
      </c>
      <c r="F480" s="2" t="s">
        <v>1925</v>
      </c>
      <c r="G480" s="2" t="s">
        <v>3</v>
      </c>
      <c r="H480" s="2" t="s">
        <v>3572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2</v>
      </c>
      <c r="P480" s="2" t="s">
        <v>1</v>
      </c>
      <c r="Q480" s="1">
        <v>5118.0139480000016</v>
      </c>
      <c r="R480" s="1">
        <v>0</v>
      </c>
      <c r="S480" s="1">
        <v>3485.09465</v>
      </c>
      <c r="T480" s="1">
        <v>0</v>
      </c>
      <c r="U480" s="2" t="s">
        <v>0</v>
      </c>
      <c r="V480" s="1">
        <v>0</v>
      </c>
      <c r="W480" s="1">
        <v>1407.6890500000002</v>
      </c>
      <c r="X480" s="2" t="s">
        <v>8</v>
      </c>
      <c r="Y480" s="1">
        <v>225.23024799999999</v>
      </c>
      <c r="Z480" s="1">
        <v>0</v>
      </c>
      <c r="AA480" s="2" t="s">
        <v>0</v>
      </c>
      <c r="AB480" s="1">
        <v>0</v>
      </c>
      <c r="AC480" s="1">
        <v>0</v>
      </c>
      <c r="AD480" s="2" t="s">
        <v>0</v>
      </c>
      <c r="AE480" s="1">
        <v>0</v>
      </c>
      <c r="AF480" s="2">
        <v>0</v>
      </c>
      <c r="AG480" s="2" t="s">
        <v>0</v>
      </c>
      <c r="AH480" s="1">
        <v>0</v>
      </c>
      <c r="AI480" s="1">
        <v>0</v>
      </c>
      <c r="AJ480" s="2" t="s">
        <v>0</v>
      </c>
      <c r="AK480" s="1">
        <v>0</v>
      </c>
      <c r="AL480" s="1">
        <v>0</v>
      </c>
      <c r="AM480" s="125" t="s">
        <v>1</v>
      </c>
      <c r="AN480" s="2" t="s">
        <v>1</v>
      </c>
      <c r="AO480" s="125" t="s">
        <v>1</v>
      </c>
      <c r="AP480" s="2" t="s">
        <v>1</v>
      </c>
      <c r="AQ480" s="5"/>
      <c r="AR480" s="5"/>
    </row>
    <row r="481" spans="1:44" x14ac:dyDescent="0.25">
      <c r="A481" s="2" t="s">
        <v>615</v>
      </c>
      <c r="B481" s="125">
        <v>44600</v>
      </c>
      <c r="C481" s="2" t="s">
        <v>26</v>
      </c>
      <c r="D481" s="2" t="s">
        <v>48</v>
      </c>
      <c r="E481" s="2" t="s">
        <v>219</v>
      </c>
      <c r="F481" s="2" t="s">
        <v>1976</v>
      </c>
      <c r="G481" s="2" t="s">
        <v>3</v>
      </c>
      <c r="H481" s="2" t="s">
        <v>3573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3574</v>
      </c>
      <c r="P481" s="2" t="s">
        <v>3575</v>
      </c>
      <c r="Q481" s="1">
        <v>22.518750000000001</v>
      </c>
      <c r="R481" s="1">
        <v>0</v>
      </c>
      <c r="S481" s="1">
        <v>22.518750000000001</v>
      </c>
      <c r="T481" s="1">
        <v>0</v>
      </c>
      <c r="U481" s="2" t="s">
        <v>0</v>
      </c>
      <c r="V481" s="1">
        <v>0</v>
      </c>
      <c r="W481" s="1">
        <v>0</v>
      </c>
      <c r="X481" s="2" t="s">
        <v>0</v>
      </c>
      <c r="Y481" s="1">
        <v>0</v>
      </c>
      <c r="Z481" s="1">
        <v>0</v>
      </c>
      <c r="AA481" s="2" t="s">
        <v>0</v>
      </c>
      <c r="AB481" s="1">
        <v>0</v>
      </c>
      <c r="AC481" s="1">
        <v>0</v>
      </c>
      <c r="AD481" s="2" t="s">
        <v>0</v>
      </c>
      <c r="AE481" s="1">
        <v>0</v>
      </c>
      <c r="AF481" s="2">
        <v>0</v>
      </c>
      <c r="AG481" s="2" t="s">
        <v>0</v>
      </c>
      <c r="AH481" s="1">
        <v>0</v>
      </c>
      <c r="AI481" s="1">
        <v>0</v>
      </c>
      <c r="AJ481" s="2" t="s">
        <v>0</v>
      </c>
      <c r="AK481" s="1">
        <v>0</v>
      </c>
      <c r="AL481" s="1">
        <v>0</v>
      </c>
      <c r="AM481" s="125" t="s">
        <v>1</v>
      </c>
      <c r="AN481" s="2" t="s">
        <v>1</v>
      </c>
      <c r="AO481" s="125" t="s">
        <v>1</v>
      </c>
      <c r="AP481" s="2" t="s">
        <v>1</v>
      </c>
      <c r="AQ481" s="5"/>
      <c r="AR481" s="5"/>
    </row>
    <row r="482" spans="1:44" x14ac:dyDescent="0.25">
      <c r="A482" s="2" t="s">
        <v>616</v>
      </c>
      <c r="B482" s="125">
        <v>44600</v>
      </c>
      <c r="C482" s="2" t="s">
        <v>26</v>
      </c>
      <c r="D482" s="2" t="s">
        <v>48</v>
      </c>
      <c r="E482" s="2" t="s">
        <v>219</v>
      </c>
      <c r="F482" s="2" t="s">
        <v>1925</v>
      </c>
      <c r="G482" s="2" t="s">
        <v>3</v>
      </c>
      <c r="H482" s="2" t="s">
        <v>3576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2</v>
      </c>
      <c r="P482" s="2" t="s">
        <v>1</v>
      </c>
      <c r="Q482" s="1">
        <v>324.52836200000002</v>
      </c>
      <c r="R482" s="1">
        <v>0</v>
      </c>
      <c r="S482" s="1">
        <v>185.21565000000004</v>
      </c>
      <c r="T482" s="1">
        <v>0</v>
      </c>
      <c r="U482" s="2" t="s">
        <v>0</v>
      </c>
      <c r="V482" s="1">
        <v>0</v>
      </c>
      <c r="W482" s="1">
        <v>120.0972</v>
      </c>
      <c r="X482" s="2" t="s">
        <v>8</v>
      </c>
      <c r="Y482" s="1">
        <v>19.215512</v>
      </c>
      <c r="Z482" s="1">
        <v>0</v>
      </c>
      <c r="AA482" s="2" t="s">
        <v>0</v>
      </c>
      <c r="AB482" s="1">
        <v>0</v>
      </c>
      <c r="AC482" s="1">
        <v>0</v>
      </c>
      <c r="AD482" s="2" t="s">
        <v>0</v>
      </c>
      <c r="AE482" s="1">
        <v>0</v>
      </c>
      <c r="AF482" s="2">
        <v>0</v>
      </c>
      <c r="AG482" s="2" t="s">
        <v>0</v>
      </c>
      <c r="AH482" s="1">
        <v>0</v>
      </c>
      <c r="AI482" s="1">
        <v>0</v>
      </c>
      <c r="AJ482" s="2" t="s">
        <v>0</v>
      </c>
      <c r="AK482" s="1">
        <v>0</v>
      </c>
      <c r="AL482" s="1">
        <v>0</v>
      </c>
      <c r="AM482" s="125" t="s">
        <v>1</v>
      </c>
      <c r="AN482" s="2" t="s">
        <v>1</v>
      </c>
      <c r="AO482" s="125" t="s">
        <v>1</v>
      </c>
      <c r="AP482" s="2" t="s">
        <v>1</v>
      </c>
      <c r="AQ482" s="5"/>
      <c r="AR482" s="5"/>
    </row>
    <row r="483" spans="1:44" x14ac:dyDescent="0.25">
      <c r="A483" s="2" t="s">
        <v>617</v>
      </c>
      <c r="B483" s="125">
        <v>44600</v>
      </c>
      <c r="C483" s="2" t="s">
        <v>1081</v>
      </c>
      <c r="D483" s="2" t="s">
        <v>48</v>
      </c>
      <c r="E483" s="2" t="s">
        <v>1082</v>
      </c>
      <c r="F483" s="2" t="s">
        <v>3577</v>
      </c>
      <c r="G483" s="2" t="s">
        <v>3</v>
      </c>
      <c r="H483" s="2" t="s">
        <v>3578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1685.4476300000001</v>
      </c>
      <c r="R483" s="1">
        <v>0</v>
      </c>
      <c r="S483" s="1">
        <v>1190.5794500000002</v>
      </c>
      <c r="T483" s="1">
        <v>0</v>
      </c>
      <c r="U483" s="2" t="s">
        <v>0</v>
      </c>
      <c r="V483" s="1">
        <v>0</v>
      </c>
      <c r="W483" s="1">
        <v>426.61049999999994</v>
      </c>
      <c r="X483" s="2" t="s">
        <v>8</v>
      </c>
      <c r="Y483" s="1">
        <v>68.257679999999979</v>
      </c>
      <c r="Z483" s="1">
        <v>0</v>
      </c>
      <c r="AA483" s="2" t="s">
        <v>0</v>
      </c>
      <c r="AB483" s="1">
        <v>0</v>
      </c>
      <c r="AC483" s="1">
        <v>0</v>
      </c>
      <c r="AD483" s="2" t="s">
        <v>0</v>
      </c>
      <c r="AE483" s="1">
        <v>0</v>
      </c>
      <c r="AF483" s="2">
        <v>0</v>
      </c>
      <c r="AG483" s="2" t="s">
        <v>0</v>
      </c>
      <c r="AH483" s="1">
        <v>0</v>
      </c>
      <c r="AI483" s="1">
        <v>0</v>
      </c>
      <c r="AJ483" s="2" t="s">
        <v>0</v>
      </c>
      <c r="AK483" s="1">
        <v>0</v>
      </c>
      <c r="AL483" s="1">
        <v>0</v>
      </c>
      <c r="AM483" s="125" t="s">
        <v>1</v>
      </c>
      <c r="AN483" s="2" t="s">
        <v>1</v>
      </c>
      <c r="AO483" s="125" t="s">
        <v>1</v>
      </c>
      <c r="AP483" s="2" t="s">
        <v>1</v>
      </c>
      <c r="AQ483" s="5"/>
      <c r="AR483" s="5"/>
    </row>
    <row r="484" spans="1:44" x14ac:dyDescent="0.25">
      <c r="A484" s="2" t="s">
        <v>618</v>
      </c>
      <c r="B484" s="125">
        <v>44600</v>
      </c>
      <c r="C484" s="2" t="s">
        <v>1081</v>
      </c>
      <c r="D484" s="2" t="s">
        <v>48</v>
      </c>
      <c r="E484" s="2" t="s">
        <v>1082</v>
      </c>
      <c r="F484" s="2" t="s">
        <v>1449</v>
      </c>
      <c r="G484" s="2" t="s">
        <v>3</v>
      </c>
      <c r="H484" s="2" t="s">
        <v>3579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1334</v>
      </c>
      <c r="P484" s="2" t="s">
        <v>3580</v>
      </c>
      <c r="Q484" s="1">
        <v>46.322609999999997</v>
      </c>
      <c r="R484" s="1">
        <v>0</v>
      </c>
      <c r="S484" s="1">
        <v>17.783999999999995</v>
      </c>
      <c r="T484" s="1">
        <v>24.602250000000002</v>
      </c>
      <c r="U484" s="2" t="s">
        <v>8</v>
      </c>
      <c r="V484" s="1">
        <v>3.9363600000000001</v>
      </c>
      <c r="W484" s="1">
        <v>0</v>
      </c>
      <c r="X484" s="2" t="s">
        <v>0</v>
      </c>
      <c r="Y484" s="1">
        <v>0</v>
      </c>
      <c r="Z484" s="1">
        <v>0</v>
      </c>
      <c r="AA484" s="2" t="s">
        <v>0</v>
      </c>
      <c r="AB484" s="1">
        <v>0</v>
      </c>
      <c r="AC484" s="1">
        <v>0</v>
      </c>
      <c r="AD484" s="2" t="s">
        <v>0</v>
      </c>
      <c r="AE484" s="1">
        <v>0</v>
      </c>
      <c r="AF484" s="2">
        <v>0</v>
      </c>
      <c r="AG484" s="2" t="s">
        <v>0</v>
      </c>
      <c r="AH484" s="1">
        <v>0</v>
      </c>
      <c r="AI484" s="1">
        <v>0</v>
      </c>
      <c r="AJ484" s="2" t="s">
        <v>0</v>
      </c>
      <c r="AK484" s="1">
        <v>0</v>
      </c>
      <c r="AL484" s="1">
        <v>0</v>
      </c>
      <c r="AM484" s="125" t="s">
        <v>1</v>
      </c>
      <c r="AN484" s="2" t="s">
        <v>1</v>
      </c>
      <c r="AO484" s="125" t="s">
        <v>1</v>
      </c>
      <c r="AP484" s="2" t="s">
        <v>1</v>
      </c>
      <c r="AQ484" s="5"/>
      <c r="AR484" s="5"/>
    </row>
    <row r="485" spans="1:44" x14ac:dyDescent="0.25">
      <c r="A485" s="2" t="s">
        <v>619</v>
      </c>
      <c r="B485" s="125">
        <v>44600</v>
      </c>
      <c r="C485" s="2" t="s">
        <v>1081</v>
      </c>
      <c r="D485" s="2" t="s">
        <v>48</v>
      </c>
      <c r="E485" s="2" t="s">
        <v>1082</v>
      </c>
      <c r="F485" s="2" t="s">
        <v>3577</v>
      </c>
      <c r="G485" s="2" t="s">
        <v>3</v>
      </c>
      <c r="H485" s="2" t="s">
        <v>3581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2</v>
      </c>
      <c r="P485" s="2" t="s">
        <v>1</v>
      </c>
      <c r="Q485" s="1">
        <v>832.98362199999997</v>
      </c>
      <c r="R485" s="1">
        <v>0</v>
      </c>
      <c r="S485" s="1">
        <v>592.36864999999989</v>
      </c>
      <c r="T485" s="1">
        <v>0</v>
      </c>
      <c r="U485" s="2" t="s">
        <v>0</v>
      </c>
      <c r="V485" s="1">
        <v>0</v>
      </c>
      <c r="W485" s="1">
        <v>207.42670000000001</v>
      </c>
      <c r="X485" s="2" t="s">
        <v>8</v>
      </c>
      <c r="Y485" s="1">
        <v>33.188271999999998</v>
      </c>
      <c r="Z485" s="1">
        <v>0</v>
      </c>
      <c r="AA485" s="2" t="s">
        <v>0</v>
      </c>
      <c r="AB485" s="1">
        <v>0</v>
      </c>
      <c r="AC485" s="1">
        <v>0</v>
      </c>
      <c r="AD485" s="2" t="s">
        <v>0</v>
      </c>
      <c r="AE485" s="1">
        <v>0</v>
      </c>
      <c r="AF485" s="2">
        <v>0</v>
      </c>
      <c r="AG485" s="2" t="s">
        <v>0</v>
      </c>
      <c r="AH485" s="1">
        <v>0</v>
      </c>
      <c r="AI485" s="1">
        <v>0</v>
      </c>
      <c r="AJ485" s="2" t="s">
        <v>0</v>
      </c>
      <c r="AK485" s="1">
        <v>0</v>
      </c>
      <c r="AL485" s="1">
        <v>0</v>
      </c>
      <c r="AM485" s="125" t="s">
        <v>1</v>
      </c>
      <c r="AN485" s="2" t="s">
        <v>1</v>
      </c>
      <c r="AO485" s="125" t="s">
        <v>1</v>
      </c>
      <c r="AP485" s="2" t="s">
        <v>1</v>
      </c>
      <c r="AQ485" s="5"/>
      <c r="AR485" s="5"/>
    </row>
    <row r="486" spans="1:44" x14ac:dyDescent="0.25">
      <c r="A486" s="2" t="s">
        <v>620</v>
      </c>
      <c r="B486" s="125">
        <v>44600</v>
      </c>
      <c r="C486" s="2" t="s">
        <v>6</v>
      </c>
      <c r="D486" s="2" t="s">
        <v>48</v>
      </c>
      <c r="E486" s="2" t="s">
        <v>228</v>
      </c>
      <c r="F486" s="2" t="s">
        <v>2375</v>
      </c>
      <c r="G486" s="2" t="s">
        <v>3</v>
      </c>
      <c r="H486" s="2" t="s">
        <v>3582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2646.6080999999999</v>
      </c>
      <c r="R486" s="1">
        <v>0</v>
      </c>
      <c r="S486" s="1">
        <v>2262.3036000000002</v>
      </c>
      <c r="T486" s="1">
        <v>0</v>
      </c>
      <c r="U486" s="2" t="s">
        <v>0</v>
      </c>
      <c r="V486" s="1">
        <v>0</v>
      </c>
      <c r="W486" s="1">
        <v>331.29699999999991</v>
      </c>
      <c r="X486" s="2" t="s">
        <v>8</v>
      </c>
      <c r="Y486" s="1">
        <v>53.007499999999993</v>
      </c>
      <c r="Z486" s="1">
        <v>0</v>
      </c>
      <c r="AA486" s="2" t="s">
        <v>0</v>
      </c>
      <c r="AB486" s="1">
        <v>0</v>
      </c>
      <c r="AC486" s="1">
        <v>0</v>
      </c>
      <c r="AD486" s="2" t="s">
        <v>0</v>
      </c>
      <c r="AE486" s="1">
        <v>0</v>
      </c>
      <c r="AF486" s="2">
        <v>0</v>
      </c>
      <c r="AG486" s="2" t="s">
        <v>0</v>
      </c>
      <c r="AH486" s="1">
        <v>0</v>
      </c>
      <c r="AI486" s="1">
        <v>0</v>
      </c>
      <c r="AJ486" s="2" t="s">
        <v>0</v>
      </c>
      <c r="AK486" s="1">
        <v>0</v>
      </c>
      <c r="AL486" s="1">
        <v>0</v>
      </c>
      <c r="AM486" s="125" t="s">
        <v>1</v>
      </c>
      <c r="AN486" s="2" t="s">
        <v>1</v>
      </c>
      <c r="AO486" s="125" t="s">
        <v>1</v>
      </c>
      <c r="AP486" s="2" t="s">
        <v>1</v>
      </c>
      <c r="AQ486" s="5"/>
      <c r="AR486" s="5"/>
    </row>
    <row r="487" spans="1:44" x14ac:dyDescent="0.25">
      <c r="A487" s="2" t="s">
        <v>621</v>
      </c>
      <c r="B487" s="125">
        <v>44600</v>
      </c>
      <c r="C487" s="2" t="s">
        <v>6</v>
      </c>
      <c r="D487" s="2" t="s">
        <v>48</v>
      </c>
      <c r="E487" s="2" t="s">
        <v>228</v>
      </c>
      <c r="F487" s="2" t="s">
        <v>2375</v>
      </c>
      <c r="G487" s="2" t="s">
        <v>3</v>
      </c>
      <c r="H487" s="2" t="s">
        <v>3583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3584</v>
      </c>
      <c r="P487" s="2" t="s">
        <v>3585</v>
      </c>
      <c r="Q487" s="1">
        <v>23.5944</v>
      </c>
      <c r="R487" s="1">
        <v>0</v>
      </c>
      <c r="S487" s="1">
        <v>0</v>
      </c>
      <c r="T487" s="1">
        <v>20.34</v>
      </c>
      <c r="U487" s="2" t="s">
        <v>8</v>
      </c>
      <c r="V487" s="1">
        <v>3.2544</v>
      </c>
      <c r="W487" s="1">
        <v>0</v>
      </c>
      <c r="X487" s="2" t="s">
        <v>0</v>
      </c>
      <c r="Y487" s="1">
        <v>0</v>
      </c>
      <c r="Z487" s="1">
        <v>0</v>
      </c>
      <c r="AA487" s="2" t="s">
        <v>0</v>
      </c>
      <c r="AB487" s="1">
        <v>0</v>
      </c>
      <c r="AC487" s="1">
        <v>0</v>
      </c>
      <c r="AD487" s="2" t="s">
        <v>0</v>
      </c>
      <c r="AE487" s="1">
        <v>0</v>
      </c>
      <c r="AF487" s="2">
        <v>0</v>
      </c>
      <c r="AG487" s="2" t="s">
        <v>0</v>
      </c>
      <c r="AH487" s="1">
        <v>0</v>
      </c>
      <c r="AI487" s="1">
        <v>0</v>
      </c>
      <c r="AJ487" s="2" t="s">
        <v>0</v>
      </c>
      <c r="AK487" s="1">
        <v>0</v>
      </c>
      <c r="AL487" s="1">
        <v>0</v>
      </c>
      <c r="AM487" s="125" t="s">
        <v>1</v>
      </c>
      <c r="AN487" s="2" t="s">
        <v>1</v>
      </c>
      <c r="AO487" s="125" t="s">
        <v>1</v>
      </c>
      <c r="AP487" s="2" t="s">
        <v>1</v>
      </c>
      <c r="AQ487" s="5"/>
      <c r="AR487" s="5"/>
    </row>
    <row r="488" spans="1:44" x14ac:dyDescent="0.25">
      <c r="A488" s="2" t="s">
        <v>622</v>
      </c>
      <c r="B488" s="125">
        <v>44600</v>
      </c>
      <c r="C488" s="2" t="s">
        <v>6</v>
      </c>
      <c r="D488" s="2" t="s">
        <v>48</v>
      </c>
      <c r="E488" s="2" t="s">
        <v>228</v>
      </c>
      <c r="F488" s="2" t="s">
        <v>2375</v>
      </c>
      <c r="G488" s="2" t="s">
        <v>3</v>
      </c>
      <c r="H488" s="2" t="s">
        <v>3586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3108.8237339999996</v>
      </c>
      <c r="R488" s="1">
        <v>0</v>
      </c>
      <c r="S488" s="1">
        <v>2322.9804000000013</v>
      </c>
      <c r="T488" s="1">
        <v>0</v>
      </c>
      <c r="U488" s="2" t="s">
        <v>0</v>
      </c>
      <c r="V488" s="1">
        <v>0</v>
      </c>
      <c r="W488" s="1">
        <v>677.45114999999998</v>
      </c>
      <c r="X488" s="2" t="s">
        <v>8</v>
      </c>
      <c r="Y488" s="1">
        <v>108.39218399999999</v>
      </c>
      <c r="Z488" s="1">
        <v>0</v>
      </c>
      <c r="AA488" s="2" t="s">
        <v>0</v>
      </c>
      <c r="AB488" s="1">
        <v>0</v>
      </c>
      <c r="AC488" s="1">
        <v>0</v>
      </c>
      <c r="AD488" s="2" t="s">
        <v>0</v>
      </c>
      <c r="AE488" s="1">
        <v>0</v>
      </c>
      <c r="AF488" s="2">
        <v>0</v>
      </c>
      <c r="AG488" s="2" t="s">
        <v>0</v>
      </c>
      <c r="AH488" s="1">
        <v>0</v>
      </c>
      <c r="AI488" s="1">
        <v>0</v>
      </c>
      <c r="AJ488" s="2" t="s">
        <v>0</v>
      </c>
      <c r="AK488" s="1">
        <v>0</v>
      </c>
      <c r="AL488" s="1">
        <v>0</v>
      </c>
      <c r="AM488" s="125" t="s">
        <v>1</v>
      </c>
      <c r="AN488" s="2" t="s">
        <v>1</v>
      </c>
      <c r="AO488" s="125" t="s">
        <v>1</v>
      </c>
      <c r="AP488" s="2" t="s">
        <v>1</v>
      </c>
      <c r="AQ488" s="5"/>
      <c r="AR488" s="5"/>
    </row>
    <row r="489" spans="1:44" x14ac:dyDescent="0.25">
      <c r="A489" s="2" t="s">
        <v>623</v>
      </c>
      <c r="B489" s="125">
        <v>44600</v>
      </c>
      <c r="C489" s="2" t="s">
        <v>6</v>
      </c>
      <c r="D489" s="2" t="s">
        <v>48</v>
      </c>
      <c r="E489" s="2" t="s">
        <v>2845</v>
      </c>
      <c r="F489" s="2" t="s">
        <v>3587</v>
      </c>
      <c r="G489" s="2" t="s">
        <v>3</v>
      </c>
      <c r="H489" s="2" t="s">
        <v>3588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2</v>
      </c>
      <c r="P489" s="2" t="s">
        <v>1</v>
      </c>
      <c r="Q489" s="1">
        <f>SUM(S489:Z489)</f>
        <v>2235.5284000000001</v>
      </c>
      <c r="R489" s="1">
        <v>0</v>
      </c>
      <c r="S489" s="1">
        <v>1690.05</v>
      </c>
      <c r="T489" s="1">
        <v>0</v>
      </c>
      <c r="U489" s="2" t="s">
        <v>0</v>
      </c>
      <c r="V489" s="1">
        <v>0</v>
      </c>
      <c r="W489" s="1">
        <v>470.24</v>
      </c>
      <c r="X489" s="2" t="s">
        <v>0</v>
      </c>
      <c r="Y489" s="1">
        <f>+W489*0.16</f>
        <v>75.238399999999999</v>
      </c>
      <c r="Z489" s="1">
        <v>0</v>
      </c>
      <c r="AA489" s="2" t="s">
        <v>0</v>
      </c>
      <c r="AB489" s="1">
        <v>0</v>
      </c>
      <c r="AC489" s="1">
        <v>0</v>
      </c>
      <c r="AD489" s="2" t="s">
        <v>0</v>
      </c>
      <c r="AE489" s="1">
        <v>0</v>
      </c>
      <c r="AF489" s="2">
        <v>0</v>
      </c>
      <c r="AG489" s="2" t="s">
        <v>0</v>
      </c>
      <c r="AH489" s="1">
        <v>0</v>
      </c>
      <c r="AI489" s="1">
        <v>0</v>
      </c>
      <c r="AJ489" s="2" t="s">
        <v>0</v>
      </c>
      <c r="AK489" s="1">
        <v>0</v>
      </c>
      <c r="AL489" s="1">
        <v>0</v>
      </c>
      <c r="AM489" s="125" t="s">
        <v>1</v>
      </c>
      <c r="AN489" s="2" t="s">
        <v>1</v>
      </c>
      <c r="AO489" s="125" t="s">
        <v>1</v>
      </c>
      <c r="AP489" s="2">
        <v>0</v>
      </c>
      <c r="AQ489" s="5"/>
      <c r="AR489" s="5"/>
    </row>
    <row r="490" spans="1:44" x14ac:dyDescent="0.25">
      <c r="A490" s="2" t="s">
        <v>624</v>
      </c>
      <c r="B490" s="125">
        <v>44600</v>
      </c>
      <c r="C490" s="2" t="s">
        <v>26</v>
      </c>
      <c r="D490" s="2" t="s">
        <v>41</v>
      </c>
      <c r="E490" s="2" t="s">
        <v>210</v>
      </c>
      <c r="F490" s="2" t="s">
        <v>3040</v>
      </c>
      <c r="G490" s="2" t="s">
        <v>3</v>
      </c>
      <c r="H490" s="2" t="s">
        <v>3589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3590</v>
      </c>
      <c r="P490" s="2" t="s">
        <v>3591</v>
      </c>
      <c r="Q490" s="1">
        <v>21.6</v>
      </c>
      <c r="R490" s="1">
        <v>0</v>
      </c>
      <c r="S490" s="1">
        <v>21.6</v>
      </c>
      <c r="T490" s="1">
        <v>0</v>
      </c>
      <c r="U490" s="2" t="s">
        <v>0</v>
      </c>
      <c r="V490" s="1">
        <v>0</v>
      </c>
      <c r="W490" s="1">
        <v>0</v>
      </c>
      <c r="X490" s="2" t="s">
        <v>0</v>
      </c>
      <c r="Y490" s="1">
        <v>0</v>
      </c>
      <c r="Z490" s="1">
        <v>0</v>
      </c>
      <c r="AA490" s="2" t="s">
        <v>0</v>
      </c>
      <c r="AB490" s="1">
        <v>0</v>
      </c>
      <c r="AC490" s="1">
        <v>0</v>
      </c>
      <c r="AD490" s="2" t="s">
        <v>0</v>
      </c>
      <c r="AE490" s="1">
        <v>0</v>
      </c>
      <c r="AF490" s="2">
        <v>0</v>
      </c>
      <c r="AG490" s="2" t="s">
        <v>0</v>
      </c>
      <c r="AH490" s="1">
        <v>0</v>
      </c>
      <c r="AI490" s="1">
        <v>0</v>
      </c>
      <c r="AJ490" s="2" t="s">
        <v>0</v>
      </c>
      <c r="AK490" s="1">
        <v>0</v>
      </c>
      <c r="AL490" s="1">
        <v>0</v>
      </c>
      <c r="AM490" s="125" t="s">
        <v>1</v>
      </c>
      <c r="AN490" s="2" t="s">
        <v>1</v>
      </c>
      <c r="AO490" s="125" t="s">
        <v>1</v>
      </c>
      <c r="AP490" s="2" t="s">
        <v>1</v>
      </c>
      <c r="AQ490" s="5"/>
      <c r="AR490" s="5"/>
    </row>
    <row r="491" spans="1:44" x14ac:dyDescent="0.25">
      <c r="A491" s="2" t="s">
        <v>625</v>
      </c>
      <c r="B491" s="125">
        <v>44600</v>
      </c>
      <c r="C491" s="2" t="s">
        <v>26</v>
      </c>
      <c r="D491" s="2" t="s">
        <v>41</v>
      </c>
      <c r="E491" s="2" t="s">
        <v>210</v>
      </c>
      <c r="F491" s="2" t="s">
        <v>3040</v>
      </c>
      <c r="G491" s="2" t="s">
        <v>3</v>
      </c>
      <c r="H491" s="2" t="s">
        <v>3592</v>
      </c>
      <c r="I491" s="1" t="s">
        <v>1</v>
      </c>
      <c r="J491" s="1" t="s">
        <v>1</v>
      </c>
      <c r="K491" s="1" t="s">
        <v>1</v>
      </c>
      <c r="L491" s="1" t="s">
        <v>1</v>
      </c>
      <c r="M491" s="1">
        <v>0</v>
      </c>
      <c r="N491" s="2" t="s">
        <v>1</v>
      </c>
      <c r="O491" s="2" t="s">
        <v>3593</v>
      </c>
      <c r="P491" s="2" t="s">
        <v>3594</v>
      </c>
      <c r="Q491" s="1">
        <v>12.1684</v>
      </c>
      <c r="R491" s="1">
        <v>0</v>
      </c>
      <c r="S491" s="1">
        <v>0</v>
      </c>
      <c r="T491" s="1">
        <v>10.49</v>
      </c>
      <c r="U491" s="2" t="s">
        <v>8</v>
      </c>
      <c r="V491" s="1">
        <v>1.6783999999999999</v>
      </c>
      <c r="W491" s="1">
        <v>0</v>
      </c>
      <c r="X491" s="2" t="s">
        <v>0</v>
      </c>
      <c r="Y491" s="1">
        <v>0</v>
      </c>
      <c r="Z491" s="1">
        <v>0</v>
      </c>
      <c r="AA491" s="2" t="s">
        <v>0</v>
      </c>
      <c r="AB491" s="1">
        <v>0</v>
      </c>
      <c r="AC491" s="1">
        <v>0</v>
      </c>
      <c r="AD491" s="2" t="s">
        <v>0</v>
      </c>
      <c r="AE491" s="1">
        <v>0</v>
      </c>
      <c r="AF491" s="2">
        <v>0</v>
      </c>
      <c r="AG491" s="2" t="s">
        <v>0</v>
      </c>
      <c r="AH491" s="1">
        <v>0</v>
      </c>
      <c r="AI491" s="1">
        <v>0</v>
      </c>
      <c r="AJ491" s="2" t="s">
        <v>0</v>
      </c>
      <c r="AK491" s="1">
        <v>0</v>
      </c>
      <c r="AL491" s="1">
        <v>0</v>
      </c>
      <c r="AM491" s="125" t="s">
        <v>1</v>
      </c>
      <c r="AN491" s="2" t="s">
        <v>1</v>
      </c>
      <c r="AO491" s="125" t="s">
        <v>1</v>
      </c>
      <c r="AP491" s="2" t="s">
        <v>1</v>
      </c>
      <c r="AQ491" s="5"/>
      <c r="AR491" s="5"/>
    </row>
    <row r="492" spans="1:44" x14ac:dyDescent="0.25">
      <c r="A492" s="2" t="s">
        <v>626</v>
      </c>
      <c r="B492" s="125">
        <v>44600</v>
      </c>
      <c r="C492" s="2" t="s">
        <v>26</v>
      </c>
      <c r="D492" s="2" t="s">
        <v>41</v>
      </c>
      <c r="E492" s="2" t="s">
        <v>210</v>
      </c>
      <c r="F492" s="2" t="s">
        <v>1823</v>
      </c>
      <c r="G492" s="2" t="s">
        <v>3</v>
      </c>
      <c r="H492" s="2" t="s">
        <v>3595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2389.7319680000005</v>
      </c>
      <c r="R492" s="1">
        <v>0</v>
      </c>
      <c r="S492" s="1">
        <v>1647.5670999999998</v>
      </c>
      <c r="T492" s="1">
        <v>0</v>
      </c>
      <c r="U492" s="2" t="s">
        <v>0</v>
      </c>
      <c r="V492" s="1">
        <v>0</v>
      </c>
      <c r="W492" s="1">
        <v>639.79730000000006</v>
      </c>
      <c r="X492" s="2" t="s">
        <v>8</v>
      </c>
      <c r="Y492" s="1">
        <v>102.36756799999998</v>
      </c>
      <c r="Z492" s="1">
        <v>0</v>
      </c>
      <c r="AA492" s="2" t="s">
        <v>0</v>
      </c>
      <c r="AB492" s="1">
        <v>0</v>
      </c>
      <c r="AC492" s="1">
        <v>0</v>
      </c>
      <c r="AD492" s="2" t="s">
        <v>0</v>
      </c>
      <c r="AE492" s="1">
        <v>0</v>
      </c>
      <c r="AF492" s="2">
        <v>0</v>
      </c>
      <c r="AG492" s="2" t="s">
        <v>0</v>
      </c>
      <c r="AH492" s="1">
        <v>0</v>
      </c>
      <c r="AI492" s="1">
        <v>0</v>
      </c>
      <c r="AJ492" s="2" t="s">
        <v>0</v>
      </c>
      <c r="AK492" s="1">
        <v>0</v>
      </c>
      <c r="AL492" s="1">
        <v>0</v>
      </c>
      <c r="AM492" s="125" t="s">
        <v>1</v>
      </c>
      <c r="AN492" s="2" t="s">
        <v>1</v>
      </c>
      <c r="AO492" s="125" t="s">
        <v>1</v>
      </c>
      <c r="AP492" s="2" t="s">
        <v>1</v>
      </c>
      <c r="AQ492" s="5"/>
      <c r="AR492" s="5"/>
    </row>
    <row r="493" spans="1:44" x14ac:dyDescent="0.25">
      <c r="A493" s="2" t="s">
        <v>627</v>
      </c>
      <c r="B493" s="125">
        <v>44600</v>
      </c>
      <c r="C493" s="2" t="s">
        <v>1081</v>
      </c>
      <c r="D493" s="2" t="s">
        <v>41</v>
      </c>
      <c r="E493" s="2" t="s">
        <v>1083</v>
      </c>
      <c r="F493" s="2" t="s">
        <v>3577</v>
      </c>
      <c r="G493" s="2" t="s">
        <v>3</v>
      </c>
      <c r="H493" s="2" t="s">
        <v>3596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</v>
      </c>
      <c r="P493" s="2" t="s">
        <v>1</v>
      </c>
      <c r="Q493" s="1">
        <v>3301.2263260000013</v>
      </c>
      <c r="R493" s="1">
        <v>0</v>
      </c>
      <c r="S493" s="1">
        <v>2509.3362499999989</v>
      </c>
      <c r="T493" s="1">
        <v>0</v>
      </c>
      <c r="U493" s="2" t="s">
        <v>0</v>
      </c>
      <c r="V493" s="1">
        <v>0</v>
      </c>
      <c r="W493" s="1">
        <v>682.66390000000013</v>
      </c>
      <c r="X493" s="2" t="s">
        <v>0</v>
      </c>
      <c r="Y493" s="1">
        <v>109.22617599999998</v>
      </c>
      <c r="Z493" s="1">
        <v>0</v>
      </c>
      <c r="AA493" s="2" t="s">
        <v>0</v>
      </c>
      <c r="AB493" s="1">
        <v>0</v>
      </c>
      <c r="AC493" s="1">
        <v>0</v>
      </c>
      <c r="AD493" s="2" t="s">
        <v>0</v>
      </c>
      <c r="AE493" s="1">
        <v>0</v>
      </c>
      <c r="AF493" s="2">
        <v>0</v>
      </c>
      <c r="AG493" s="2" t="s">
        <v>0</v>
      </c>
      <c r="AH493" s="1">
        <v>0</v>
      </c>
      <c r="AI493" s="1">
        <v>0</v>
      </c>
      <c r="AJ493" s="2" t="s">
        <v>0</v>
      </c>
      <c r="AK493" s="1">
        <v>0</v>
      </c>
      <c r="AL493" s="1">
        <v>0</v>
      </c>
      <c r="AM493" s="125" t="s">
        <v>1</v>
      </c>
      <c r="AN493" s="2" t="s">
        <v>1</v>
      </c>
      <c r="AO493" s="125" t="s">
        <v>1</v>
      </c>
      <c r="AP493" s="2" t="s">
        <v>1</v>
      </c>
      <c r="AQ493" s="5"/>
      <c r="AR493" s="5"/>
    </row>
    <row r="494" spans="1:44" x14ac:dyDescent="0.25">
      <c r="A494" s="2" t="s">
        <v>628</v>
      </c>
      <c r="B494" s="125">
        <v>44600</v>
      </c>
      <c r="C494" s="2" t="s">
        <v>6</v>
      </c>
      <c r="D494" s="2" t="s">
        <v>41</v>
      </c>
      <c r="E494" s="2" t="s">
        <v>217</v>
      </c>
      <c r="F494" s="2" t="s">
        <v>1139</v>
      </c>
      <c r="G494" s="2" t="s">
        <v>3</v>
      </c>
      <c r="H494" s="2" t="s">
        <v>3597</v>
      </c>
      <c r="I494" s="1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2043.9655500000008</v>
      </c>
      <c r="R494" s="1">
        <v>0</v>
      </c>
      <c r="S494" s="1">
        <v>1270.89525</v>
      </c>
      <c r="T494" s="1">
        <v>0</v>
      </c>
      <c r="U494" s="2" t="s">
        <v>0</v>
      </c>
      <c r="V494" s="1">
        <v>0</v>
      </c>
      <c r="W494" s="1">
        <v>666.43990000000019</v>
      </c>
      <c r="X494" s="2" t="s">
        <v>8</v>
      </c>
      <c r="Y494" s="1">
        <v>106.63039999999999</v>
      </c>
      <c r="Z494" s="1">
        <v>0</v>
      </c>
      <c r="AA494" s="2" t="s">
        <v>0</v>
      </c>
      <c r="AB494" s="1">
        <v>0</v>
      </c>
      <c r="AC494" s="1">
        <v>0</v>
      </c>
      <c r="AD494" s="2" t="s">
        <v>0</v>
      </c>
      <c r="AE494" s="1">
        <v>0</v>
      </c>
      <c r="AF494" s="2">
        <v>0</v>
      </c>
      <c r="AG494" s="2" t="s">
        <v>0</v>
      </c>
      <c r="AH494" s="1">
        <v>0</v>
      </c>
      <c r="AI494" s="1">
        <v>0</v>
      </c>
      <c r="AJ494" s="2" t="s">
        <v>0</v>
      </c>
      <c r="AK494" s="1">
        <v>0</v>
      </c>
      <c r="AL494" s="1">
        <v>0</v>
      </c>
      <c r="AM494" s="125" t="s">
        <v>1</v>
      </c>
      <c r="AN494" s="2" t="s">
        <v>1</v>
      </c>
      <c r="AO494" s="125" t="s">
        <v>1</v>
      </c>
      <c r="AP494" s="2" t="s">
        <v>1</v>
      </c>
      <c r="AQ494" s="5"/>
      <c r="AR494" s="5"/>
    </row>
    <row r="495" spans="1:44" x14ac:dyDescent="0.25">
      <c r="A495" s="2" t="s">
        <v>629</v>
      </c>
      <c r="B495" s="125">
        <v>44600</v>
      </c>
      <c r="C495" s="2" t="s">
        <v>6</v>
      </c>
      <c r="D495" s="2" t="s">
        <v>41</v>
      </c>
      <c r="E495" s="2" t="s">
        <v>217</v>
      </c>
      <c r="F495" s="2" t="s">
        <v>1139</v>
      </c>
      <c r="G495" s="2" t="s">
        <v>3</v>
      </c>
      <c r="H495" s="2" t="s">
        <v>3598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2611</v>
      </c>
      <c r="P495" s="2" t="s">
        <v>3599</v>
      </c>
      <c r="Q495" s="1">
        <v>36.203200000000002</v>
      </c>
      <c r="R495" s="1">
        <v>0</v>
      </c>
      <c r="S495" s="1">
        <v>26.610000000000003</v>
      </c>
      <c r="T495" s="1">
        <v>8.27</v>
      </c>
      <c r="U495" s="2" t="s">
        <v>8</v>
      </c>
      <c r="V495" s="1">
        <v>1.3231999999999999</v>
      </c>
      <c r="W495" s="1">
        <v>0</v>
      </c>
      <c r="X495" s="2" t="s">
        <v>0</v>
      </c>
      <c r="Y495" s="1">
        <v>0</v>
      </c>
      <c r="Z495" s="1">
        <v>0</v>
      </c>
      <c r="AA495" s="2" t="s">
        <v>0</v>
      </c>
      <c r="AB495" s="1">
        <v>0</v>
      </c>
      <c r="AC495" s="1">
        <v>0</v>
      </c>
      <c r="AD495" s="2" t="s">
        <v>0</v>
      </c>
      <c r="AE495" s="1">
        <v>0</v>
      </c>
      <c r="AF495" s="2">
        <v>0</v>
      </c>
      <c r="AG495" s="2" t="s">
        <v>0</v>
      </c>
      <c r="AH495" s="1">
        <v>0</v>
      </c>
      <c r="AI495" s="1">
        <v>0</v>
      </c>
      <c r="AJ495" s="2" t="s">
        <v>0</v>
      </c>
      <c r="AK495" s="1">
        <v>0</v>
      </c>
      <c r="AL495" s="1">
        <v>0</v>
      </c>
      <c r="AM495" s="125" t="s">
        <v>1</v>
      </c>
      <c r="AN495" s="2" t="s">
        <v>1</v>
      </c>
      <c r="AO495" s="125" t="s">
        <v>1</v>
      </c>
      <c r="AP495" s="2" t="s">
        <v>1</v>
      </c>
      <c r="AQ495" s="5"/>
      <c r="AR495" s="5"/>
    </row>
    <row r="496" spans="1:44" x14ac:dyDescent="0.25">
      <c r="A496" s="2" t="s">
        <v>630</v>
      </c>
      <c r="B496" s="125">
        <v>44600</v>
      </c>
      <c r="C496" s="2" t="s">
        <v>6</v>
      </c>
      <c r="D496" s="2" t="s">
        <v>41</v>
      </c>
      <c r="E496" s="2" t="s">
        <v>217</v>
      </c>
      <c r="F496" s="2" t="s">
        <v>1139</v>
      </c>
      <c r="G496" s="2" t="s">
        <v>3</v>
      </c>
      <c r="H496" s="2" t="s">
        <v>3600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2780.7440019999995</v>
      </c>
      <c r="R496" s="1">
        <v>0</v>
      </c>
      <c r="S496" s="1">
        <f>2066.26635+18.89</f>
        <v>2085.1563499999997</v>
      </c>
      <c r="T496" s="1">
        <v>0</v>
      </c>
      <c r="U496" s="2" t="s">
        <v>0</v>
      </c>
      <c r="V496" s="1">
        <v>0</v>
      </c>
      <c r="W496" s="1">
        <f>6.04+593.6013</f>
        <v>599.6413</v>
      </c>
      <c r="X496" s="2" t="s">
        <v>8</v>
      </c>
      <c r="Y496" s="1">
        <f>0.97+94.976352</f>
        <v>95.946352000000005</v>
      </c>
      <c r="Z496" s="1">
        <v>0</v>
      </c>
      <c r="AA496" s="2" t="s">
        <v>0</v>
      </c>
      <c r="AB496" s="1">
        <v>0</v>
      </c>
      <c r="AC496" s="1">
        <v>0</v>
      </c>
      <c r="AD496" s="2" t="s">
        <v>0</v>
      </c>
      <c r="AE496" s="1">
        <v>0</v>
      </c>
      <c r="AF496" s="2">
        <v>0</v>
      </c>
      <c r="AG496" s="2" t="s">
        <v>0</v>
      </c>
      <c r="AH496" s="1">
        <v>0</v>
      </c>
      <c r="AI496" s="1">
        <v>0</v>
      </c>
      <c r="AJ496" s="2" t="s">
        <v>0</v>
      </c>
      <c r="AK496" s="1">
        <v>0</v>
      </c>
      <c r="AL496" s="1">
        <v>0</v>
      </c>
      <c r="AM496" s="125" t="s">
        <v>1</v>
      </c>
      <c r="AN496" s="2" t="s">
        <v>1</v>
      </c>
      <c r="AO496" s="125" t="s">
        <v>1</v>
      </c>
      <c r="AP496" s="2" t="s">
        <v>1</v>
      </c>
      <c r="AQ496" s="5"/>
      <c r="AR496" s="5"/>
    </row>
    <row r="497" spans="1:44" x14ac:dyDescent="0.25">
      <c r="A497" s="2" t="s">
        <v>631</v>
      </c>
      <c r="B497" s="125">
        <v>44600</v>
      </c>
      <c r="C497" s="2" t="s">
        <v>6</v>
      </c>
      <c r="D497" s="2" t="s">
        <v>41</v>
      </c>
      <c r="E497" s="2" t="s">
        <v>217</v>
      </c>
      <c r="F497" s="2" t="s">
        <v>1139</v>
      </c>
      <c r="G497" s="2" t="s">
        <v>12</v>
      </c>
      <c r="H497" s="2" t="s">
        <v>1</v>
      </c>
      <c r="I497" s="1" t="s">
        <v>3601</v>
      </c>
      <c r="J497" s="1" t="s">
        <v>1</v>
      </c>
      <c r="K497" s="1" t="s">
        <v>3602</v>
      </c>
      <c r="L497" s="1" t="s">
        <v>3603</v>
      </c>
      <c r="M497" s="1">
        <v>10.29</v>
      </c>
      <c r="N497" s="2" t="s">
        <v>11</v>
      </c>
      <c r="O497" s="2" t="s">
        <v>3604</v>
      </c>
      <c r="P497" s="2" t="s">
        <v>3605</v>
      </c>
      <c r="Q497" s="1">
        <v>-10.289199999999999</v>
      </c>
      <c r="R497" s="1">
        <v>0</v>
      </c>
      <c r="S497" s="1">
        <v>0</v>
      </c>
      <c r="T497" s="1">
        <v>0</v>
      </c>
      <c r="U497" s="2" t="s">
        <v>0</v>
      </c>
      <c r="V497" s="1">
        <v>0</v>
      </c>
      <c r="W497" s="1">
        <v>-8.8699999999999992</v>
      </c>
      <c r="X497" s="2" t="s">
        <v>8</v>
      </c>
      <c r="Y497" s="1">
        <v>-1.4192</v>
      </c>
      <c r="Z497" s="1">
        <v>0</v>
      </c>
      <c r="AA497" s="2" t="s">
        <v>0</v>
      </c>
      <c r="AB497" s="1">
        <v>0</v>
      </c>
      <c r="AC497" s="1">
        <v>0</v>
      </c>
      <c r="AD497" s="2" t="s">
        <v>0</v>
      </c>
      <c r="AE497" s="1">
        <v>0</v>
      </c>
      <c r="AF497" s="2">
        <v>0</v>
      </c>
      <c r="AG497" s="2" t="s">
        <v>0</v>
      </c>
      <c r="AH497" s="1">
        <v>0</v>
      </c>
      <c r="AI497" s="1">
        <v>0</v>
      </c>
      <c r="AJ497" s="2" t="s">
        <v>0</v>
      </c>
      <c r="AK497" s="1">
        <v>0</v>
      </c>
      <c r="AL497" s="1">
        <v>0</v>
      </c>
      <c r="AM497" s="125" t="s">
        <v>1</v>
      </c>
      <c r="AN497" s="2" t="s">
        <v>1</v>
      </c>
      <c r="AO497" s="125" t="s">
        <v>1</v>
      </c>
      <c r="AP497" s="2" t="s">
        <v>1</v>
      </c>
      <c r="AQ497" s="5"/>
      <c r="AR497" s="5"/>
    </row>
    <row r="498" spans="1:44" x14ac:dyDescent="0.25">
      <c r="A498" s="2" t="s">
        <v>632</v>
      </c>
      <c r="B498" s="125">
        <v>44600</v>
      </c>
      <c r="C498" s="2" t="s">
        <v>34</v>
      </c>
      <c r="D498" s="2" t="s">
        <v>41</v>
      </c>
      <c r="E498" s="2" t="s">
        <v>215</v>
      </c>
      <c r="F498" s="2" t="s">
        <v>2234</v>
      </c>
      <c r="G498" s="2" t="s">
        <v>3</v>
      </c>
      <c r="H498" s="2" t="s">
        <v>3606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3298.6659500000014</v>
      </c>
      <c r="R498" s="1">
        <v>0</v>
      </c>
      <c r="S498" s="1">
        <v>2993.1681000000008</v>
      </c>
      <c r="T498" s="1">
        <v>0</v>
      </c>
      <c r="U498" s="2" t="s">
        <v>0</v>
      </c>
      <c r="V498" s="1">
        <v>0</v>
      </c>
      <c r="W498" s="1">
        <v>263.36015000000003</v>
      </c>
      <c r="X498" s="2" t="s">
        <v>0</v>
      </c>
      <c r="Y498" s="1">
        <v>42.137699999999995</v>
      </c>
      <c r="Z498" s="1">
        <v>0</v>
      </c>
      <c r="AA498" s="2" t="s">
        <v>0</v>
      </c>
      <c r="AB498" s="1">
        <v>0</v>
      </c>
      <c r="AC498" s="1">
        <v>0</v>
      </c>
      <c r="AD498" s="2" t="s">
        <v>0</v>
      </c>
      <c r="AE498" s="1">
        <v>0</v>
      </c>
      <c r="AF498" s="2">
        <v>0</v>
      </c>
      <c r="AG498" s="2" t="s">
        <v>0</v>
      </c>
      <c r="AH498" s="1">
        <v>0</v>
      </c>
      <c r="AI498" s="1">
        <v>0</v>
      </c>
      <c r="AJ498" s="2" t="s">
        <v>0</v>
      </c>
      <c r="AK498" s="1">
        <v>0</v>
      </c>
      <c r="AL498" s="1">
        <v>0</v>
      </c>
      <c r="AM498" s="125" t="s">
        <v>1</v>
      </c>
      <c r="AN498" s="2" t="s">
        <v>1</v>
      </c>
      <c r="AO498" s="125" t="s">
        <v>1</v>
      </c>
      <c r="AP498" s="2" t="s">
        <v>1</v>
      </c>
      <c r="AQ498" s="5"/>
      <c r="AR498" s="5"/>
    </row>
    <row r="499" spans="1:44" x14ac:dyDescent="0.25">
      <c r="A499" s="2" t="s">
        <v>633</v>
      </c>
      <c r="B499" s="125">
        <v>44600</v>
      </c>
      <c r="C499" s="2" t="s">
        <v>26</v>
      </c>
      <c r="D499" s="2" t="s">
        <v>37</v>
      </c>
      <c r="E499" s="2" t="s">
        <v>4</v>
      </c>
      <c r="F499" s="2" t="s">
        <v>1340</v>
      </c>
      <c r="G499" s="2" t="s">
        <v>3</v>
      </c>
      <c r="H499" s="2" t="s">
        <v>3607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4279.8845679999995</v>
      </c>
      <c r="R499" s="1">
        <v>0</v>
      </c>
      <c r="S499" s="1">
        <v>2878.2520000000013</v>
      </c>
      <c r="T499" s="1">
        <v>0</v>
      </c>
      <c r="U499" s="2" t="s">
        <v>0</v>
      </c>
      <c r="V499" s="1">
        <v>0</v>
      </c>
      <c r="W499" s="1">
        <v>1208.3038999999997</v>
      </c>
      <c r="X499" s="2" t="s">
        <v>8</v>
      </c>
      <c r="Y499" s="1">
        <v>193.32866800000002</v>
      </c>
      <c r="Z499" s="1">
        <v>0</v>
      </c>
      <c r="AA499" s="2" t="s">
        <v>0</v>
      </c>
      <c r="AB499" s="1">
        <v>0</v>
      </c>
      <c r="AC499" s="1">
        <v>0</v>
      </c>
      <c r="AD499" s="2" t="s">
        <v>0</v>
      </c>
      <c r="AE499" s="1">
        <v>0</v>
      </c>
      <c r="AF499" s="2">
        <v>0</v>
      </c>
      <c r="AG499" s="2" t="s">
        <v>0</v>
      </c>
      <c r="AH499" s="1">
        <v>0</v>
      </c>
      <c r="AI499" s="1">
        <v>0</v>
      </c>
      <c r="AJ499" s="2" t="s">
        <v>0</v>
      </c>
      <c r="AK499" s="1">
        <v>0</v>
      </c>
      <c r="AL499" s="1">
        <v>0</v>
      </c>
      <c r="AM499" s="125" t="s">
        <v>1</v>
      </c>
      <c r="AN499" s="2" t="s">
        <v>1</v>
      </c>
      <c r="AO499" s="125" t="s">
        <v>1</v>
      </c>
      <c r="AP499" s="2" t="s">
        <v>1</v>
      </c>
      <c r="AQ499" s="5"/>
      <c r="AR499" s="5"/>
    </row>
    <row r="500" spans="1:44" x14ac:dyDescent="0.25">
      <c r="A500" s="2" t="s">
        <v>634</v>
      </c>
      <c r="B500" s="125">
        <v>44600</v>
      </c>
      <c r="C500" s="2" t="s">
        <v>1081</v>
      </c>
      <c r="D500" s="2" t="s">
        <v>37</v>
      </c>
      <c r="E500" s="2" t="s">
        <v>1084</v>
      </c>
      <c r="F500" s="2" t="s">
        <v>3577</v>
      </c>
      <c r="G500" s="2" t="s">
        <v>3</v>
      </c>
      <c r="H500" s="2" t="s">
        <v>3608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991.73410600000011</v>
      </c>
      <c r="R500" s="1">
        <v>0</v>
      </c>
      <c r="S500" s="1">
        <v>696.09870000000001</v>
      </c>
      <c r="T500" s="1">
        <v>0</v>
      </c>
      <c r="U500" s="2" t="s">
        <v>0</v>
      </c>
      <c r="V500" s="1">
        <v>0</v>
      </c>
      <c r="W500" s="1">
        <v>254.85804999999996</v>
      </c>
      <c r="X500" s="2" t="s">
        <v>8</v>
      </c>
      <c r="Y500" s="1">
        <v>40.777356000000012</v>
      </c>
      <c r="Z500" s="1">
        <v>0</v>
      </c>
      <c r="AA500" s="2" t="s">
        <v>0</v>
      </c>
      <c r="AB500" s="1">
        <v>0</v>
      </c>
      <c r="AC500" s="1">
        <v>0</v>
      </c>
      <c r="AD500" s="2" t="s">
        <v>0</v>
      </c>
      <c r="AE500" s="1">
        <v>0</v>
      </c>
      <c r="AF500" s="2">
        <v>0</v>
      </c>
      <c r="AG500" s="2" t="s">
        <v>0</v>
      </c>
      <c r="AH500" s="1">
        <v>0</v>
      </c>
      <c r="AI500" s="1">
        <v>0</v>
      </c>
      <c r="AJ500" s="2" t="s">
        <v>0</v>
      </c>
      <c r="AK500" s="1">
        <v>0</v>
      </c>
      <c r="AL500" s="1">
        <v>0</v>
      </c>
      <c r="AM500" s="125" t="s">
        <v>1</v>
      </c>
      <c r="AN500" s="2" t="s">
        <v>1</v>
      </c>
      <c r="AO500" s="125" t="s">
        <v>1</v>
      </c>
      <c r="AP500" s="2" t="s">
        <v>1</v>
      </c>
      <c r="AQ500" s="5"/>
      <c r="AR500" s="5"/>
    </row>
    <row r="501" spans="1:44" x14ac:dyDescent="0.25">
      <c r="A501" s="2" t="s">
        <v>635</v>
      </c>
      <c r="B501" s="125">
        <v>44600</v>
      </c>
      <c r="C501" s="2" t="s">
        <v>1081</v>
      </c>
      <c r="D501" s="2" t="s">
        <v>37</v>
      </c>
      <c r="E501" s="2" t="s">
        <v>1084</v>
      </c>
      <c r="F501" s="2" t="s">
        <v>1449</v>
      </c>
      <c r="G501" s="2" t="s">
        <v>3</v>
      </c>
      <c r="H501" s="2" t="s">
        <v>3609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2315</v>
      </c>
      <c r="P501" s="2" t="s">
        <v>2316</v>
      </c>
      <c r="Q501" s="1">
        <v>150</v>
      </c>
      <c r="R501" s="1">
        <v>0</v>
      </c>
      <c r="S501" s="1">
        <v>150</v>
      </c>
      <c r="T501" s="1">
        <v>0</v>
      </c>
      <c r="U501" s="2" t="s">
        <v>0</v>
      </c>
      <c r="V501" s="1">
        <v>0</v>
      </c>
      <c r="W501" s="1">
        <v>0</v>
      </c>
      <c r="X501" s="2" t="s">
        <v>0</v>
      </c>
      <c r="Y501" s="1">
        <v>0</v>
      </c>
      <c r="Z501" s="1">
        <v>0</v>
      </c>
      <c r="AA501" s="2" t="s">
        <v>0</v>
      </c>
      <c r="AB501" s="1">
        <v>0</v>
      </c>
      <c r="AC501" s="1">
        <v>0</v>
      </c>
      <c r="AD501" s="2" t="s">
        <v>0</v>
      </c>
      <c r="AE501" s="1">
        <v>0</v>
      </c>
      <c r="AF501" s="2">
        <v>0</v>
      </c>
      <c r="AG501" s="2" t="s">
        <v>0</v>
      </c>
      <c r="AH501" s="1">
        <v>0</v>
      </c>
      <c r="AI501" s="1">
        <v>0</v>
      </c>
      <c r="AJ501" s="2" t="s">
        <v>0</v>
      </c>
      <c r="AK501" s="1">
        <v>0</v>
      </c>
      <c r="AL501" s="1">
        <v>0</v>
      </c>
      <c r="AM501" s="125" t="s">
        <v>1</v>
      </c>
      <c r="AN501" s="2" t="s">
        <v>1</v>
      </c>
      <c r="AO501" s="125" t="s">
        <v>1</v>
      </c>
      <c r="AP501" s="2" t="s">
        <v>1</v>
      </c>
      <c r="AQ501" s="5"/>
      <c r="AR501" s="5"/>
    </row>
    <row r="502" spans="1:44" x14ac:dyDescent="0.25">
      <c r="A502" s="2" t="s">
        <v>636</v>
      </c>
      <c r="B502" s="125">
        <v>44600</v>
      </c>
      <c r="C502" s="2" t="s">
        <v>1081</v>
      </c>
      <c r="D502" s="2" t="s">
        <v>37</v>
      </c>
      <c r="E502" s="2" t="s">
        <v>1084</v>
      </c>
      <c r="F502" s="2" t="s">
        <v>3577</v>
      </c>
      <c r="G502" s="2" t="s">
        <v>3</v>
      </c>
      <c r="H502" s="2" t="s">
        <v>3610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2552.6023560000003</v>
      </c>
      <c r="R502" s="1">
        <v>0</v>
      </c>
      <c r="S502" s="1">
        <v>1887.9866999999995</v>
      </c>
      <c r="T502" s="1">
        <v>0</v>
      </c>
      <c r="U502" s="2" t="s">
        <v>0</v>
      </c>
      <c r="V502" s="1">
        <v>0</v>
      </c>
      <c r="W502" s="1">
        <v>572.94450000000006</v>
      </c>
      <c r="X502" s="2" t="s">
        <v>8</v>
      </c>
      <c r="Y502" s="1">
        <v>91.671156000000011</v>
      </c>
      <c r="Z502" s="1">
        <v>0</v>
      </c>
      <c r="AA502" s="2" t="s">
        <v>0</v>
      </c>
      <c r="AB502" s="1">
        <v>0</v>
      </c>
      <c r="AC502" s="1">
        <v>0</v>
      </c>
      <c r="AD502" s="2" t="s">
        <v>0</v>
      </c>
      <c r="AE502" s="1">
        <v>0</v>
      </c>
      <c r="AF502" s="2">
        <v>0</v>
      </c>
      <c r="AG502" s="2" t="s">
        <v>0</v>
      </c>
      <c r="AH502" s="1">
        <v>0</v>
      </c>
      <c r="AI502" s="1">
        <v>0</v>
      </c>
      <c r="AJ502" s="2" t="s">
        <v>0</v>
      </c>
      <c r="AK502" s="1">
        <v>0</v>
      </c>
      <c r="AL502" s="1">
        <v>0</v>
      </c>
      <c r="AM502" s="125" t="s">
        <v>1</v>
      </c>
      <c r="AN502" s="2" t="s">
        <v>1</v>
      </c>
      <c r="AO502" s="125" t="s">
        <v>1</v>
      </c>
      <c r="AP502" s="2" t="s">
        <v>1</v>
      </c>
      <c r="AQ502" s="5"/>
      <c r="AR502" s="5"/>
    </row>
    <row r="503" spans="1:44" x14ac:dyDescent="0.25">
      <c r="A503" s="2" t="s">
        <v>637</v>
      </c>
      <c r="B503" s="125">
        <v>44600</v>
      </c>
      <c r="C503" s="2" t="s">
        <v>1081</v>
      </c>
      <c r="D503" s="2" t="s">
        <v>37</v>
      </c>
      <c r="E503" s="2" t="s">
        <v>1084</v>
      </c>
      <c r="F503" s="2" t="s">
        <v>1449</v>
      </c>
      <c r="G503" s="2" t="s">
        <v>3</v>
      </c>
      <c r="H503" s="2" t="s">
        <v>3611</v>
      </c>
      <c r="I503" s="1" t="s">
        <v>1</v>
      </c>
      <c r="J503" s="1" t="s">
        <v>1</v>
      </c>
      <c r="K503" s="1" t="s">
        <v>1</v>
      </c>
      <c r="L503" s="1" t="s">
        <v>1</v>
      </c>
      <c r="M503" s="1">
        <v>0</v>
      </c>
      <c r="N503" s="2" t="s">
        <v>1</v>
      </c>
      <c r="O503" s="2" t="s">
        <v>2855</v>
      </c>
      <c r="P503" s="2" t="s">
        <v>2856</v>
      </c>
      <c r="Q503" s="1">
        <v>56.115600000000001</v>
      </c>
      <c r="R503" s="1">
        <v>0</v>
      </c>
      <c r="S503" s="1">
        <v>46.94</v>
      </c>
      <c r="T503" s="1">
        <v>7.91</v>
      </c>
      <c r="U503" s="2" t="s">
        <v>8</v>
      </c>
      <c r="V503" s="1">
        <v>1.2656000000000001</v>
      </c>
      <c r="W503" s="1">
        <v>0</v>
      </c>
      <c r="X503" s="2" t="s">
        <v>0</v>
      </c>
      <c r="Y503" s="1">
        <v>0</v>
      </c>
      <c r="Z503" s="1">
        <v>0</v>
      </c>
      <c r="AA503" s="2" t="s">
        <v>0</v>
      </c>
      <c r="AB503" s="1">
        <v>0</v>
      </c>
      <c r="AC503" s="1">
        <v>0</v>
      </c>
      <c r="AD503" s="2" t="s">
        <v>0</v>
      </c>
      <c r="AE503" s="1">
        <v>0</v>
      </c>
      <c r="AF503" s="2">
        <v>0</v>
      </c>
      <c r="AG503" s="2" t="s">
        <v>0</v>
      </c>
      <c r="AH503" s="1">
        <v>0</v>
      </c>
      <c r="AI503" s="1">
        <v>0</v>
      </c>
      <c r="AJ503" s="2" t="s">
        <v>0</v>
      </c>
      <c r="AK503" s="1">
        <v>0</v>
      </c>
      <c r="AL503" s="1">
        <v>0</v>
      </c>
      <c r="AM503" s="125" t="s">
        <v>1</v>
      </c>
      <c r="AN503" s="2" t="s">
        <v>1</v>
      </c>
      <c r="AO503" s="125" t="s">
        <v>1</v>
      </c>
      <c r="AP503" s="2" t="s">
        <v>1</v>
      </c>
      <c r="AQ503" s="5"/>
      <c r="AR503" s="5"/>
    </row>
    <row r="504" spans="1:44" x14ac:dyDescent="0.25">
      <c r="A504" s="2" t="s">
        <v>638</v>
      </c>
      <c r="B504" s="125">
        <v>44600</v>
      </c>
      <c r="C504" s="2" t="s">
        <v>1081</v>
      </c>
      <c r="D504" s="2" t="s">
        <v>37</v>
      </c>
      <c r="E504" s="2" t="s">
        <v>1084</v>
      </c>
      <c r="F504" s="2" t="s">
        <v>1449</v>
      </c>
      <c r="G504" s="2" t="s">
        <v>3</v>
      </c>
      <c r="H504" s="2" t="s">
        <v>3612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3613</v>
      </c>
      <c r="P504" s="2" t="s">
        <v>3614</v>
      </c>
      <c r="Q504" s="1">
        <v>8.81</v>
      </c>
      <c r="R504" s="1">
        <v>0</v>
      </c>
      <c r="S504" s="1">
        <v>8.81</v>
      </c>
      <c r="T504" s="1">
        <v>0</v>
      </c>
      <c r="U504" s="2" t="s">
        <v>0</v>
      </c>
      <c r="V504" s="1">
        <v>0</v>
      </c>
      <c r="W504" s="1">
        <v>0</v>
      </c>
      <c r="X504" s="2" t="s">
        <v>0</v>
      </c>
      <c r="Y504" s="1">
        <v>0</v>
      </c>
      <c r="Z504" s="1">
        <v>0</v>
      </c>
      <c r="AA504" s="2" t="s">
        <v>0</v>
      </c>
      <c r="AB504" s="1">
        <v>0</v>
      </c>
      <c r="AC504" s="1">
        <v>0</v>
      </c>
      <c r="AD504" s="2" t="s">
        <v>0</v>
      </c>
      <c r="AE504" s="1">
        <v>0</v>
      </c>
      <c r="AF504" s="2">
        <v>0</v>
      </c>
      <c r="AG504" s="2" t="s">
        <v>0</v>
      </c>
      <c r="AH504" s="1">
        <v>0</v>
      </c>
      <c r="AI504" s="1">
        <v>0</v>
      </c>
      <c r="AJ504" s="2" t="s">
        <v>0</v>
      </c>
      <c r="AK504" s="1">
        <v>0</v>
      </c>
      <c r="AL504" s="1">
        <v>0</v>
      </c>
      <c r="AM504" s="125" t="s">
        <v>1</v>
      </c>
      <c r="AN504" s="2" t="s">
        <v>1</v>
      </c>
      <c r="AO504" s="125" t="s">
        <v>1</v>
      </c>
      <c r="AP504" s="2" t="s">
        <v>1</v>
      </c>
      <c r="AQ504" s="5"/>
      <c r="AR504" s="5"/>
    </row>
    <row r="505" spans="1:44" x14ac:dyDescent="0.25">
      <c r="A505" s="2" t="s">
        <v>639</v>
      </c>
      <c r="B505" s="125">
        <v>44600</v>
      </c>
      <c r="C505" s="2" t="s">
        <v>6</v>
      </c>
      <c r="D505" s="2" t="s">
        <v>37</v>
      </c>
      <c r="E505" s="2" t="s">
        <v>208</v>
      </c>
      <c r="F505" s="2" t="s">
        <v>3401</v>
      </c>
      <c r="G505" s="2" t="s">
        <v>3</v>
      </c>
      <c r="H505" s="2" t="s">
        <v>3615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1452.5790500000001</v>
      </c>
      <c r="R505" s="1">
        <v>0</v>
      </c>
      <c r="S505" s="1">
        <v>1339.5346500000003</v>
      </c>
      <c r="T505" s="1">
        <v>0</v>
      </c>
      <c r="U505" s="2" t="s">
        <v>0</v>
      </c>
      <c r="V505" s="1">
        <v>0</v>
      </c>
      <c r="W505" s="1">
        <v>97.452100000000002</v>
      </c>
      <c r="X505" s="2" t="s">
        <v>8</v>
      </c>
      <c r="Y505" s="1">
        <v>15.5923</v>
      </c>
      <c r="Z505" s="1">
        <v>0</v>
      </c>
      <c r="AA505" s="2" t="s">
        <v>0</v>
      </c>
      <c r="AB505" s="1">
        <v>0</v>
      </c>
      <c r="AC505" s="1">
        <v>0</v>
      </c>
      <c r="AD505" s="2" t="s">
        <v>0</v>
      </c>
      <c r="AE505" s="1">
        <v>0</v>
      </c>
      <c r="AF505" s="2">
        <v>0</v>
      </c>
      <c r="AG505" s="2" t="s">
        <v>0</v>
      </c>
      <c r="AH505" s="1">
        <v>0</v>
      </c>
      <c r="AI505" s="1">
        <v>0</v>
      </c>
      <c r="AJ505" s="2" t="s">
        <v>0</v>
      </c>
      <c r="AK505" s="1">
        <v>0</v>
      </c>
      <c r="AL505" s="1">
        <v>0</v>
      </c>
      <c r="AM505" s="125" t="s">
        <v>1</v>
      </c>
      <c r="AN505" s="2" t="s">
        <v>1</v>
      </c>
      <c r="AO505" s="125" t="s">
        <v>1</v>
      </c>
      <c r="AP505" s="2" t="s">
        <v>1</v>
      </c>
      <c r="AQ505" s="5"/>
      <c r="AR505" s="5"/>
    </row>
    <row r="506" spans="1:44" x14ac:dyDescent="0.25">
      <c r="A506" s="2" t="s">
        <v>640</v>
      </c>
      <c r="B506" s="125">
        <v>44600</v>
      </c>
      <c r="C506" s="2" t="s">
        <v>6</v>
      </c>
      <c r="D506" s="2" t="s">
        <v>37</v>
      </c>
      <c r="E506" s="2" t="s">
        <v>208</v>
      </c>
      <c r="F506" s="2" t="s">
        <v>3401</v>
      </c>
      <c r="G506" s="2" t="s">
        <v>3</v>
      </c>
      <c r="H506" s="2" t="s">
        <v>3616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1099</v>
      </c>
      <c r="P506" s="2" t="s">
        <v>1101</v>
      </c>
      <c r="Q506" s="1">
        <v>185.32</v>
      </c>
      <c r="R506" s="1">
        <v>0</v>
      </c>
      <c r="S506" s="1">
        <v>185.32</v>
      </c>
      <c r="T506" s="1">
        <v>0</v>
      </c>
      <c r="U506" s="2" t="s">
        <v>0</v>
      </c>
      <c r="V506" s="1">
        <v>0</v>
      </c>
      <c r="W506" s="1">
        <v>0</v>
      </c>
      <c r="X506" s="2" t="s">
        <v>0</v>
      </c>
      <c r="Y506" s="1">
        <v>0</v>
      </c>
      <c r="Z506" s="1">
        <v>0</v>
      </c>
      <c r="AA506" s="2" t="s">
        <v>0</v>
      </c>
      <c r="AB506" s="1">
        <v>0</v>
      </c>
      <c r="AC506" s="1">
        <v>0</v>
      </c>
      <c r="AD506" s="2" t="s">
        <v>0</v>
      </c>
      <c r="AE506" s="1">
        <v>0</v>
      </c>
      <c r="AF506" s="2">
        <v>0</v>
      </c>
      <c r="AG506" s="2" t="s">
        <v>0</v>
      </c>
      <c r="AH506" s="1">
        <v>0</v>
      </c>
      <c r="AI506" s="1">
        <v>0</v>
      </c>
      <c r="AJ506" s="2" t="s">
        <v>0</v>
      </c>
      <c r="AK506" s="1">
        <v>0</v>
      </c>
      <c r="AL506" s="1">
        <v>0</v>
      </c>
      <c r="AM506" s="125" t="s">
        <v>1</v>
      </c>
      <c r="AN506" s="2" t="s">
        <v>1</v>
      </c>
      <c r="AO506" s="125" t="s">
        <v>1</v>
      </c>
      <c r="AP506" s="2" t="s">
        <v>1</v>
      </c>
      <c r="AQ506" s="5"/>
      <c r="AR506" s="5"/>
    </row>
    <row r="507" spans="1:44" x14ac:dyDescent="0.25">
      <c r="A507" s="2" t="s">
        <v>641</v>
      </c>
      <c r="B507" s="125">
        <v>44600</v>
      </c>
      <c r="C507" s="2" t="s">
        <v>6</v>
      </c>
      <c r="D507" s="2" t="s">
        <v>37</v>
      </c>
      <c r="E507" s="2" t="s">
        <v>208</v>
      </c>
      <c r="F507" s="2" t="s">
        <v>3401</v>
      </c>
      <c r="G507" s="2" t="s">
        <v>3</v>
      </c>
      <c r="H507" s="2" t="s">
        <v>3617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3372.8864639999988</v>
      </c>
      <c r="R507" s="1">
        <v>0</v>
      </c>
      <c r="S507" s="1">
        <v>2576.2485500000003</v>
      </c>
      <c r="T507" s="1">
        <v>0</v>
      </c>
      <c r="U507" s="2" t="s">
        <v>0</v>
      </c>
      <c r="V507" s="1">
        <v>0</v>
      </c>
      <c r="W507" s="1">
        <v>686.75684999999987</v>
      </c>
      <c r="X507" s="2" t="s">
        <v>8</v>
      </c>
      <c r="Y507" s="1">
        <v>109.88106399999998</v>
      </c>
      <c r="Z507" s="1">
        <v>0</v>
      </c>
      <c r="AA507" s="2" t="s">
        <v>0</v>
      </c>
      <c r="AB507" s="1">
        <v>0</v>
      </c>
      <c r="AC507" s="1">
        <v>0</v>
      </c>
      <c r="AD507" s="2" t="s">
        <v>0</v>
      </c>
      <c r="AE507" s="1">
        <v>0</v>
      </c>
      <c r="AF507" s="2">
        <v>0</v>
      </c>
      <c r="AG507" s="2" t="s">
        <v>0</v>
      </c>
      <c r="AH507" s="1">
        <v>0</v>
      </c>
      <c r="AI507" s="1">
        <v>0</v>
      </c>
      <c r="AJ507" s="2" t="s">
        <v>0</v>
      </c>
      <c r="AK507" s="1">
        <v>0</v>
      </c>
      <c r="AL507" s="1">
        <v>0</v>
      </c>
      <c r="AM507" s="125" t="s">
        <v>1</v>
      </c>
      <c r="AN507" s="2" t="s">
        <v>1</v>
      </c>
      <c r="AO507" s="125" t="s">
        <v>1</v>
      </c>
      <c r="AP507" s="2" t="s">
        <v>1</v>
      </c>
      <c r="AQ507" s="5"/>
      <c r="AR507" s="5"/>
    </row>
    <row r="508" spans="1:44" x14ac:dyDescent="0.25">
      <c r="A508" s="2" t="s">
        <v>642</v>
      </c>
      <c r="B508" s="125">
        <v>44600</v>
      </c>
      <c r="C508" s="2" t="s">
        <v>34</v>
      </c>
      <c r="D508" s="2" t="s">
        <v>37</v>
      </c>
      <c r="E508" s="2" t="s">
        <v>206</v>
      </c>
      <c r="F508" s="2" t="s">
        <v>1341</v>
      </c>
      <c r="G508" s="2" t="s">
        <v>3</v>
      </c>
      <c r="H508" s="2" t="s">
        <v>3618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</v>
      </c>
      <c r="P508" s="2" t="s">
        <v>1</v>
      </c>
      <c r="Q508" s="1">
        <v>2573.5052999999989</v>
      </c>
      <c r="R508" s="1">
        <v>0</v>
      </c>
      <c r="S508" s="1">
        <v>2381.7867999999999</v>
      </c>
      <c r="T508" s="1">
        <v>0</v>
      </c>
      <c r="U508" s="2" t="s">
        <v>0</v>
      </c>
      <c r="V508" s="1">
        <v>0</v>
      </c>
      <c r="W508" s="1">
        <v>165.27449999999999</v>
      </c>
      <c r="X508" s="2" t="s">
        <v>0</v>
      </c>
      <c r="Y508" s="1">
        <v>26.443999999999999</v>
      </c>
      <c r="Z508" s="1">
        <v>0</v>
      </c>
      <c r="AA508" s="2" t="s">
        <v>0</v>
      </c>
      <c r="AB508" s="1">
        <v>0</v>
      </c>
      <c r="AC508" s="1">
        <v>0</v>
      </c>
      <c r="AD508" s="2" t="s">
        <v>0</v>
      </c>
      <c r="AE508" s="1">
        <v>0</v>
      </c>
      <c r="AF508" s="2">
        <v>0</v>
      </c>
      <c r="AG508" s="2" t="s">
        <v>0</v>
      </c>
      <c r="AH508" s="1">
        <v>0</v>
      </c>
      <c r="AI508" s="1">
        <v>0</v>
      </c>
      <c r="AJ508" s="2" t="s">
        <v>0</v>
      </c>
      <c r="AK508" s="1">
        <v>0</v>
      </c>
      <c r="AL508" s="1">
        <v>0</v>
      </c>
      <c r="AM508" s="125" t="s">
        <v>1</v>
      </c>
      <c r="AN508" s="2" t="s">
        <v>1</v>
      </c>
      <c r="AO508" s="125" t="s">
        <v>1</v>
      </c>
      <c r="AP508" s="2" t="s">
        <v>1</v>
      </c>
      <c r="AQ508" s="5"/>
      <c r="AR508" s="5"/>
    </row>
    <row r="509" spans="1:44" x14ac:dyDescent="0.25">
      <c r="A509" s="2" t="s">
        <v>643</v>
      </c>
      <c r="B509" s="125">
        <v>44600</v>
      </c>
      <c r="C509" s="2" t="s">
        <v>26</v>
      </c>
      <c r="D509" s="2" t="s">
        <v>32</v>
      </c>
      <c r="E509" s="2" t="s">
        <v>31</v>
      </c>
      <c r="F509" s="2" t="s">
        <v>1823</v>
      </c>
      <c r="G509" s="2" t="s">
        <v>3</v>
      </c>
      <c r="H509" s="2" t="s">
        <v>3619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1784.726866</v>
      </c>
      <c r="R509" s="1">
        <v>0</v>
      </c>
      <c r="S509" s="1">
        <v>1239.2193499999998</v>
      </c>
      <c r="T509" s="1">
        <v>0</v>
      </c>
      <c r="U509" s="2" t="s">
        <v>0</v>
      </c>
      <c r="V509" s="1">
        <v>0</v>
      </c>
      <c r="W509" s="1">
        <v>470.26509999999996</v>
      </c>
      <c r="X509" s="2" t="s">
        <v>0</v>
      </c>
      <c r="Y509" s="1">
        <v>75.242416000000006</v>
      </c>
      <c r="Z509" s="1">
        <v>0</v>
      </c>
      <c r="AA509" s="2" t="s">
        <v>0</v>
      </c>
      <c r="AB509" s="1">
        <v>0</v>
      </c>
      <c r="AC509" s="1">
        <v>0</v>
      </c>
      <c r="AD509" s="2" t="s">
        <v>0</v>
      </c>
      <c r="AE509" s="1">
        <v>0</v>
      </c>
      <c r="AF509" s="2">
        <v>0</v>
      </c>
      <c r="AG509" s="2" t="s">
        <v>0</v>
      </c>
      <c r="AH509" s="1">
        <v>0</v>
      </c>
      <c r="AI509" s="1">
        <v>0</v>
      </c>
      <c r="AJ509" s="2" t="s">
        <v>0</v>
      </c>
      <c r="AK509" s="1">
        <v>0</v>
      </c>
      <c r="AL509" s="1">
        <v>0</v>
      </c>
      <c r="AM509" s="125" t="s">
        <v>1</v>
      </c>
      <c r="AN509" s="2" t="s">
        <v>1</v>
      </c>
      <c r="AO509" s="125" t="s">
        <v>1</v>
      </c>
      <c r="AP509" s="2" t="s">
        <v>1</v>
      </c>
      <c r="AQ509" s="5"/>
      <c r="AR509" s="5"/>
    </row>
    <row r="510" spans="1:44" x14ac:dyDescent="0.25">
      <c r="A510" s="2" t="s">
        <v>644</v>
      </c>
      <c r="B510" s="125">
        <v>44600</v>
      </c>
      <c r="C510" s="2" t="s">
        <v>6</v>
      </c>
      <c r="D510" s="2" t="s">
        <v>32</v>
      </c>
      <c r="E510" s="2" t="s">
        <v>202</v>
      </c>
      <c r="F510" s="2" t="s">
        <v>3620</v>
      </c>
      <c r="G510" s="2" t="s">
        <v>3</v>
      </c>
      <c r="H510" s="2" t="s">
        <v>3621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2</v>
      </c>
      <c r="P510" s="2" t="s">
        <v>1</v>
      </c>
      <c r="Q510" s="1">
        <v>124.7945</v>
      </c>
      <c r="R510" s="1">
        <v>0</v>
      </c>
      <c r="S510" s="1">
        <v>115.72329999999999</v>
      </c>
      <c r="T510" s="1">
        <v>0</v>
      </c>
      <c r="U510" s="2" t="s">
        <v>0</v>
      </c>
      <c r="V510" s="1">
        <v>0</v>
      </c>
      <c r="W510" s="1">
        <v>7.82</v>
      </c>
      <c r="X510" s="2" t="s">
        <v>8</v>
      </c>
      <c r="Y510" s="1">
        <v>1.2512000000000001</v>
      </c>
      <c r="Z510" s="1">
        <v>0</v>
      </c>
      <c r="AA510" s="2" t="s">
        <v>0</v>
      </c>
      <c r="AB510" s="1">
        <v>0</v>
      </c>
      <c r="AC510" s="1">
        <v>0</v>
      </c>
      <c r="AD510" s="2" t="s">
        <v>0</v>
      </c>
      <c r="AE510" s="1">
        <v>0</v>
      </c>
      <c r="AF510" s="2">
        <v>0</v>
      </c>
      <c r="AG510" s="2" t="s">
        <v>0</v>
      </c>
      <c r="AH510" s="1">
        <v>0</v>
      </c>
      <c r="AI510" s="1">
        <v>0</v>
      </c>
      <c r="AJ510" s="2" t="s">
        <v>0</v>
      </c>
      <c r="AK510" s="1">
        <v>0</v>
      </c>
      <c r="AL510" s="1">
        <v>0</v>
      </c>
      <c r="AM510" s="125" t="s">
        <v>1</v>
      </c>
      <c r="AN510" s="2" t="s">
        <v>1</v>
      </c>
      <c r="AO510" s="125" t="s">
        <v>1</v>
      </c>
      <c r="AP510" s="2" t="s">
        <v>1</v>
      </c>
      <c r="AQ510" s="5"/>
      <c r="AR510" s="5"/>
    </row>
    <row r="511" spans="1:44" x14ac:dyDescent="0.25">
      <c r="A511" s="2" t="s">
        <v>645</v>
      </c>
      <c r="B511" s="125">
        <v>44600</v>
      </c>
      <c r="C511" s="2" t="s">
        <v>6</v>
      </c>
      <c r="D511" s="2" t="s">
        <v>32</v>
      </c>
      <c r="E511" s="2" t="s">
        <v>202</v>
      </c>
      <c r="F511" s="2" t="s">
        <v>1155</v>
      </c>
      <c r="G511" s="2" t="s">
        <v>3</v>
      </c>
      <c r="H511" s="2" t="s">
        <v>3622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728</v>
      </c>
      <c r="P511" s="2" t="s">
        <v>883</v>
      </c>
      <c r="Q511" s="1">
        <v>140.57310000000001</v>
      </c>
      <c r="R511" s="1">
        <v>0</v>
      </c>
      <c r="S511" s="1">
        <v>140.57310000000001</v>
      </c>
      <c r="T511" s="1">
        <v>0</v>
      </c>
      <c r="U511" s="2" t="s">
        <v>0</v>
      </c>
      <c r="V511" s="1">
        <v>0</v>
      </c>
      <c r="W511" s="1">
        <v>0</v>
      </c>
      <c r="X511" s="2" t="s">
        <v>0</v>
      </c>
      <c r="Y511" s="1">
        <v>0</v>
      </c>
      <c r="Z511" s="1">
        <v>0</v>
      </c>
      <c r="AA511" s="2" t="s">
        <v>0</v>
      </c>
      <c r="AB511" s="1">
        <v>0</v>
      </c>
      <c r="AC511" s="1">
        <v>0</v>
      </c>
      <c r="AD511" s="2" t="s">
        <v>0</v>
      </c>
      <c r="AE511" s="1">
        <v>0</v>
      </c>
      <c r="AF511" s="2">
        <v>0</v>
      </c>
      <c r="AG511" s="2" t="s">
        <v>0</v>
      </c>
      <c r="AH511" s="1">
        <v>0</v>
      </c>
      <c r="AI511" s="1">
        <v>0</v>
      </c>
      <c r="AJ511" s="2" t="s">
        <v>0</v>
      </c>
      <c r="AK511" s="1">
        <v>0</v>
      </c>
      <c r="AL511" s="1">
        <v>0</v>
      </c>
      <c r="AM511" s="125" t="s">
        <v>1</v>
      </c>
      <c r="AN511" s="2" t="s">
        <v>1</v>
      </c>
      <c r="AO511" s="125" t="s">
        <v>1</v>
      </c>
      <c r="AP511" s="2" t="s">
        <v>1</v>
      </c>
      <c r="AQ511" s="5"/>
      <c r="AR511" s="5"/>
    </row>
    <row r="512" spans="1:44" x14ac:dyDescent="0.25">
      <c r="A512" s="2" t="s">
        <v>646</v>
      </c>
      <c r="B512" s="125">
        <v>44600</v>
      </c>
      <c r="C512" s="2" t="s">
        <v>6</v>
      </c>
      <c r="D512" s="2" t="s">
        <v>32</v>
      </c>
      <c r="E512" s="2" t="s">
        <v>202</v>
      </c>
      <c r="F512" s="2" t="s">
        <v>1155</v>
      </c>
      <c r="G512" s="2" t="s">
        <v>3</v>
      </c>
      <c r="H512" s="2" t="s">
        <v>3623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2831.8217540000001</v>
      </c>
      <c r="R512" s="1">
        <v>0</v>
      </c>
      <c r="S512" s="1">
        <v>1930.8481500000003</v>
      </c>
      <c r="T512" s="1">
        <v>0</v>
      </c>
      <c r="U512" s="2" t="s">
        <v>0</v>
      </c>
      <c r="V512" s="1">
        <v>0</v>
      </c>
      <c r="W512" s="1">
        <v>776.70139999999992</v>
      </c>
      <c r="X512" s="2" t="s">
        <v>0</v>
      </c>
      <c r="Y512" s="1">
        <v>124.27220399999997</v>
      </c>
      <c r="Z512" s="1">
        <v>0</v>
      </c>
      <c r="AA512" s="2" t="s">
        <v>0</v>
      </c>
      <c r="AB512" s="1">
        <v>0</v>
      </c>
      <c r="AC512" s="1">
        <v>0</v>
      </c>
      <c r="AD512" s="2" t="s">
        <v>0</v>
      </c>
      <c r="AE512" s="1">
        <v>0</v>
      </c>
      <c r="AF512" s="2">
        <v>0</v>
      </c>
      <c r="AG512" s="2" t="s">
        <v>0</v>
      </c>
      <c r="AH512" s="1">
        <v>0</v>
      </c>
      <c r="AI512" s="1">
        <v>0</v>
      </c>
      <c r="AJ512" s="2" t="s">
        <v>0</v>
      </c>
      <c r="AK512" s="1">
        <v>0</v>
      </c>
      <c r="AL512" s="1">
        <v>0</v>
      </c>
      <c r="AM512" s="125" t="s">
        <v>1</v>
      </c>
      <c r="AN512" s="2" t="s">
        <v>1</v>
      </c>
      <c r="AO512" s="125" t="s">
        <v>1</v>
      </c>
      <c r="AP512" s="2" t="s">
        <v>1</v>
      </c>
      <c r="AQ512" s="5"/>
      <c r="AR512" s="5"/>
    </row>
    <row r="513" spans="1:44" x14ac:dyDescent="0.25">
      <c r="A513" s="2" t="s">
        <v>647</v>
      </c>
      <c r="B513" s="125">
        <v>44600</v>
      </c>
      <c r="C513" s="2" t="s">
        <v>34</v>
      </c>
      <c r="D513" s="2" t="s">
        <v>32</v>
      </c>
      <c r="E513" s="2" t="s">
        <v>200</v>
      </c>
      <c r="F513" s="2" t="s">
        <v>3624</v>
      </c>
      <c r="G513" s="2" t="s">
        <v>3</v>
      </c>
      <c r="H513" s="2" t="s">
        <v>3625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</v>
      </c>
      <c r="P513" s="2" t="s">
        <v>1</v>
      </c>
      <c r="Q513" s="1">
        <v>1556.7102499999994</v>
      </c>
      <c r="R513" s="1">
        <v>0</v>
      </c>
      <c r="S513" s="1">
        <v>1268.3407499999996</v>
      </c>
      <c r="T513" s="1">
        <v>0</v>
      </c>
      <c r="U513" s="2" t="s">
        <v>0</v>
      </c>
      <c r="V513" s="1">
        <v>0</v>
      </c>
      <c r="W513" s="1">
        <v>248.59439999999998</v>
      </c>
      <c r="X513" s="2" t="s">
        <v>0</v>
      </c>
      <c r="Y513" s="1">
        <v>39.775100000000009</v>
      </c>
      <c r="Z513" s="1">
        <v>0</v>
      </c>
      <c r="AA513" s="2" t="s">
        <v>0</v>
      </c>
      <c r="AB513" s="1">
        <v>0</v>
      </c>
      <c r="AC513" s="1">
        <v>0</v>
      </c>
      <c r="AD513" s="2" t="s">
        <v>0</v>
      </c>
      <c r="AE513" s="1">
        <v>0</v>
      </c>
      <c r="AF513" s="2">
        <v>0</v>
      </c>
      <c r="AG513" s="2" t="s">
        <v>0</v>
      </c>
      <c r="AH513" s="1">
        <v>0</v>
      </c>
      <c r="AI513" s="1">
        <v>0</v>
      </c>
      <c r="AJ513" s="2" t="s">
        <v>0</v>
      </c>
      <c r="AK513" s="1">
        <v>0</v>
      </c>
      <c r="AL513" s="1">
        <v>0</v>
      </c>
      <c r="AM513" s="125" t="s">
        <v>1</v>
      </c>
      <c r="AN513" s="2" t="s">
        <v>1</v>
      </c>
      <c r="AO513" s="125" t="s">
        <v>1</v>
      </c>
      <c r="AP513" s="2" t="s">
        <v>1</v>
      </c>
      <c r="AQ513" s="5"/>
      <c r="AR513" s="5"/>
    </row>
    <row r="514" spans="1:44" x14ac:dyDescent="0.25">
      <c r="A514" s="2" t="s">
        <v>648</v>
      </c>
      <c r="B514" s="125">
        <v>44600</v>
      </c>
      <c r="C514" s="2" t="s">
        <v>34</v>
      </c>
      <c r="D514" s="2" t="s">
        <v>32</v>
      </c>
      <c r="E514" s="2" t="s">
        <v>200</v>
      </c>
      <c r="F514" s="2" t="s">
        <v>1331</v>
      </c>
      <c r="G514" s="2" t="s">
        <v>3</v>
      </c>
      <c r="H514" s="2" t="s">
        <v>3626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3627</v>
      </c>
      <c r="P514" s="2" t="s">
        <v>3628</v>
      </c>
      <c r="Q514" s="1">
        <v>35.635199999999998</v>
      </c>
      <c r="R514" s="1">
        <v>0</v>
      </c>
      <c r="S514" s="1">
        <v>0</v>
      </c>
      <c r="T514" s="1">
        <v>30.72</v>
      </c>
      <c r="U514" s="2" t="s">
        <v>8</v>
      </c>
      <c r="V514" s="1">
        <v>4.9151999999999996</v>
      </c>
      <c r="W514" s="1">
        <v>0</v>
      </c>
      <c r="X514" s="2" t="s">
        <v>0</v>
      </c>
      <c r="Y514" s="1">
        <v>0</v>
      </c>
      <c r="Z514" s="1">
        <v>0</v>
      </c>
      <c r="AA514" s="2" t="s">
        <v>0</v>
      </c>
      <c r="AB514" s="1">
        <v>0</v>
      </c>
      <c r="AC514" s="1">
        <v>0</v>
      </c>
      <c r="AD514" s="2" t="s">
        <v>0</v>
      </c>
      <c r="AE514" s="1">
        <v>0</v>
      </c>
      <c r="AF514" s="2">
        <v>0</v>
      </c>
      <c r="AG514" s="2" t="s">
        <v>0</v>
      </c>
      <c r="AH514" s="1">
        <v>0</v>
      </c>
      <c r="AI514" s="1">
        <v>0</v>
      </c>
      <c r="AJ514" s="2" t="s">
        <v>0</v>
      </c>
      <c r="AK514" s="1">
        <v>0</v>
      </c>
      <c r="AL514" s="1">
        <v>0</v>
      </c>
      <c r="AM514" s="125" t="s">
        <v>1</v>
      </c>
      <c r="AN514" s="2" t="s">
        <v>1</v>
      </c>
      <c r="AO514" s="125" t="s">
        <v>1</v>
      </c>
      <c r="AP514" s="2" t="s">
        <v>1</v>
      </c>
      <c r="AQ514" s="5"/>
      <c r="AR514" s="5"/>
    </row>
    <row r="515" spans="1:44" x14ac:dyDescent="0.25">
      <c r="A515" s="2" t="s">
        <v>649</v>
      </c>
      <c r="B515" s="125">
        <v>44600</v>
      </c>
      <c r="C515" s="2" t="s">
        <v>26</v>
      </c>
      <c r="D515" s="2" t="s">
        <v>25</v>
      </c>
      <c r="E515" s="2" t="s">
        <v>249</v>
      </c>
      <c r="F515" s="2" t="s">
        <v>1346</v>
      </c>
      <c r="G515" s="2" t="s">
        <v>3</v>
      </c>
      <c r="H515" s="2" t="s">
        <v>3629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2</v>
      </c>
      <c r="P515" s="2" t="s">
        <v>1</v>
      </c>
      <c r="Q515" s="1">
        <v>719.07394999999997</v>
      </c>
      <c r="R515" s="1">
        <v>0</v>
      </c>
      <c r="S515" s="1">
        <v>603.99034999999981</v>
      </c>
      <c r="T515" s="1">
        <v>0</v>
      </c>
      <c r="U515" s="2" t="s">
        <v>0</v>
      </c>
      <c r="V515" s="1">
        <v>0</v>
      </c>
      <c r="W515" s="1">
        <v>99.21</v>
      </c>
      <c r="X515" s="2" t="s">
        <v>0</v>
      </c>
      <c r="Y515" s="1">
        <v>15.873600000000001</v>
      </c>
      <c r="Z515" s="1">
        <v>0</v>
      </c>
      <c r="AA515" s="2" t="s">
        <v>0</v>
      </c>
      <c r="AB515" s="1">
        <v>0</v>
      </c>
      <c r="AC515" s="1">
        <v>0</v>
      </c>
      <c r="AD515" s="2" t="s">
        <v>0</v>
      </c>
      <c r="AE515" s="1">
        <v>0</v>
      </c>
      <c r="AF515" s="2">
        <v>0</v>
      </c>
      <c r="AG515" s="2" t="s">
        <v>0</v>
      </c>
      <c r="AH515" s="1">
        <v>0</v>
      </c>
      <c r="AI515" s="1">
        <v>0</v>
      </c>
      <c r="AJ515" s="2" t="s">
        <v>0</v>
      </c>
      <c r="AK515" s="1">
        <v>0</v>
      </c>
      <c r="AL515" s="1">
        <v>0</v>
      </c>
      <c r="AM515" s="125" t="s">
        <v>1</v>
      </c>
      <c r="AN515" s="2" t="s">
        <v>1</v>
      </c>
      <c r="AO515" s="125" t="s">
        <v>1</v>
      </c>
      <c r="AP515" s="2" t="s">
        <v>1</v>
      </c>
      <c r="AQ515" s="5"/>
      <c r="AR515" s="5"/>
    </row>
    <row r="516" spans="1:44" x14ac:dyDescent="0.25">
      <c r="A516" s="2" t="s">
        <v>650</v>
      </c>
      <c r="B516" s="125">
        <v>44600</v>
      </c>
      <c r="C516" s="2" t="s">
        <v>26</v>
      </c>
      <c r="D516" s="2" t="s">
        <v>25</v>
      </c>
      <c r="E516" s="2" t="s">
        <v>249</v>
      </c>
      <c r="F516" s="2" t="s">
        <v>1345</v>
      </c>
      <c r="G516" s="2" t="s">
        <v>3</v>
      </c>
      <c r="H516" s="2" t="s">
        <v>3630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891</v>
      </c>
      <c r="P516" s="2" t="s">
        <v>892</v>
      </c>
      <c r="Q516" s="1">
        <v>158.80469600000001</v>
      </c>
      <c r="R516" s="1">
        <v>0</v>
      </c>
      <c r="S516" s="1">
        <v>119.43214999999999</v>
      </c>
      <c r="T516" s="1">
        <v>33.941850000000002</v>
      </c>
      <c r="U516" s="2" t="s">
        <v>8</v>
      </c>
      <c r="V516" s="1">
        <v>5.4306960000000002</v>
      </c>
      <c r="W516" s="1">
        <v>0</v>
      </c>
      <c r="X516" s="2" t="s">
        <v>0</v>
      </c>
      <c r="Y516" s="1">
        <v>0</v>
      </c>
      <c r="Z516" s="1">
        <v>0</v>
      </c>
      <c r="AA516" s="2" t="s">
        <v>0</v>
      </c>
      <c r="AB516" s="1">
        <v>0</v>
      </c>
      <c r="AC516" s="1">
        <v>0</v>
      </c>
      <c r="AD516" s="2" t="s">
        <v>0</v>
      </c>
      <c r="AE516" s="1">
        <v>0</v>
      </c>
      <c r="AF516" s="2">
        <v>0</v>
      </c>
      <c r="AG516" s="2" t="s">
        <v>0</v>
      </c>
      <c r="AH516" s="1">
        <v>0</v>
      </c>
      <c r="AI516" s="1">
        <v>0</v>
      </c>
      <c r="AJ516" s="2" t="s">
        <v>0</v>
      </c>
      <c r="AK516" s="1">
        <v>0</v>
      </c>
      <c r="AL516" s="1">
        <v>0</v>
      </c>
      <c r="AM516" s="125" t="s">
        <v>1</v>
      </c>
      <c r="AN516" s="2" t="s">
        <v>1</v>
      </c>
      <c r="AO516" s="125" t="s">
        <v>1</v>
      </c>
      <c r="AP516" s="2" t="s">
        <v>1</v>
      </c>
      <c r="AQ516" s="5"/>
      <c r="AR516" s="5"/>
    </row>
    <row r="517" spans="1:44" x14ac:dyDescent="0.25">
      <c r="A517" s="2" t="s">
        <v>651</v>
      </c>
      <c r="B517" s="125">
        <v>44600</v>
      </c>
      <c r="C517" s="2" t="s">
        <v>26</v>
      </c>
      <c r="D517" s="2" t="s">
        <v>25</v>
      </c>
      <c r="E517" s="2" t="s">
        <v>249</v>
      </c>
      <c r="F517" s="2" t="s">
        <v>1346</v>
      </c>
      <c r="G517" s="2" t="s">
        <v>3</v>
      </c>
      <c r="H517" s="2" t="s">
        <v>3631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2403.3664600000006</v>
      </c>
      <c r="R517" s="1">
        <v>0</v>
      </c>
      <c r="S517" s="1">
        <v>1678.4436000000007</v>
      </c>
      <c r="T517" s="1">
        <v>0</v>
      </c>
      <c r="U517" s="2" t="s">
        <v>0</v>
      </c>
      <c r="V517" s="1">
        <v>0</v>
      </c>
      <c r="W517" s="1">
        <v>624.93349999999987</v>
      </c>
      <c r="X517" s="2" t="s">
        <v>0</v>
      </c>
      <c r="Y517" s="1">
        <v>99.989360000000005</v>
      </c>
      <c r="Z517" s="1">
        <v>0</v>
      </c>
      <c r="AA517" s="2" t="s">
        <v>0</v>
      </c>
      <c r="AB517" s="1">
        <v>0</v>
      </c>
      <c r="AC517" s="1">
        <v>0</v>
      </c>
      <c r="AD517" s="2" t="s">
        <v>0</v>
      </c>
      <c r="AE517" s="1">
        <v>0</v>
      </c>
      <c r="AF517" s="2">
        <v>0</v>
      </c>
      <c r="AG517" s="2" t="s">
        <v>0</v>
      </c>
      <c r="AH517" s="1">
        <v>0</v>
      </c>
      <c r="AI517" s="1">
        <v>0</v>
      </c>
      <c r="AJ517" s="2" t="s">
        <v>0</v>
      </c>
      <c r="AK517" s="1">
        <v>0</v>
      </c>
      <c r="AL517" s="1">
        <v>0</v>
      </c>
      <c r="AM517" s="125" t="s">
        <v>1</v>
      </c>
      <c r="AN517" s="2" t="s">
        <v>1</v>
      </c>
      <c r="AO517" s="125" t="s">
        <v>1</v>
      </c>
      <c r="AP517" s="2" t="s">
        <v>1</v>
      </c>
      <c r="AQ517" s="5"/>
      <c r="AR517" s="5"/>
    </row>
    <row r="518" spans="1:44" x14ac:dyDescent="0.25">
      <c r="A518" s="2" t="s">
        <v>652</v>
      </c>
      <c r="B518" s="125">
        <v>44600</v>
      </c>
      <c r="C518" s="2" t="s">
        <v>6</v>
      </c>
      <c r="D518" s="2" t="s">
        <v>25</v>
      </c>
      <c r="E518" s="2" t="s">
        <v>196</v>
      </c>
      <c r="F518" s="2" t="s">
        <v>3632</v>
      </c>
      <c r="G518" s="2" t="s">
        <v>3</v>
      </c>
      <c r="H518" s="2" t="s">
        <v>3633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2</v>
      </c>
      <c r="P518" s="2" t="s">
        <v>1</v>
      </c>
      <c r="Q518" s="1">
        <v>1594.5179000000001</v>
      </c>
      <c r="R518" s="1">
        <v>0</v>
      </c>
      <c r="S518" s="1">
        <v>1290.7471499999997</v>
      </c>
      <c r="T518" s="1">
        <v>0</v>
      </c>
      <c r="U518" s="2" t="s">
        <v>0</v>
      </c>
      <c r="V518" s="1">
        <v>0</v>
      </c>
      <c r="W518" s="1">
        <v>261.87135000000001</v>
      </c>
      <c r="X518" s="2" t="s">
        <v>8</v>
      </c>
      <c r="Y518" s="1">
        <v>41.899399999999993</v>
      </c>
      <c r="Z518" s="1">
        <v>0</v>
      </c>
      <c r="AA518" s="2" t="s">
        <v>0</v>
      </c>
      <c r="AB518" s="1">
        <v>0</v>
      </c>
      <c r="AC518" s="1">
        <v>0</v>
      </c>
      <c r="AD518" s="2" t="s">
        <v>0</v>
      </c>
      <c r="AE518" s="1">
        <v>0</v>
      </c>
      <c r="AF518" s="2">
        <v>0</v>
      </c>
      <c r="AG518" s="2" t="s">
        <v>0</v>
      </c>
      <c r="AH518" s="1">
        <v>0</v>
      </c>
      <c r="AI518" s="1">
        <v>0</v>
      </c>
      <c r="AJ518" s="2" t="s">
        <v>0</v>
      </c>
      <c r="AK518" s="1">
        <v>0</v>
      </c>
      <c r="AL518" s="1">
        <v>0</v>
      </c>
      <c r="AM518" s="125" t="s">
        <v>1</v>
      </c>
      <c r="AN518" s="2" t="s">
        <v>1</v>
      </c>
      <c r="AO518" s="125" t="s">
        <v>1</v>
      </c>
      <c r="AP518" s="2" t="s">
        <v>1</v>
      </c>
      <c r="AQ518" s="5"/>
      <c r="AR518" s="5"/>
    </row>
    <row r="519" spans="1:44" x14ac:dyDescent="0.25">
      <c r="A519" s="2" t="s">
        <v>653</v>
      </c>
      <c r="B519" s="125">
        <v>44600</v>
      </c>
      <c r="C519" s="2" t="s">
        <v>6</v>
      </c>
      <c r="D519" s="2" t="s">
        <v>25</v>
      </c>
      <c r="E519" s="2" t="s">
        <v>196</v>
      </c>
      <c r="F519" s="2" t="s">
        <v>3632</v>
      </c>
      <c r="G519" s="2" t="s">
        <v>3</v>
      </c>
      <c r="H519" s="2" t="s">
        <v>3634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2883</v>
      </c>
      <c r="P519" s="2" t="s">
        <v>2884</v>
      </c>
      <c r="Q519" s="1">
        <v>33.996400000000001</v>
      </c>
      <c r="R519" s="1">
        <v>0</v>
      </c>
      <c r="S519" s="1">
        <v>23.509999999999998</v>
      </c>
      <c r="T519" s="1">
        <v>9.0399999999999991</v>
      </c>
      <c r="U519" s="2" t="s">
        <v>8</v>
      </c>
      <c r="V519" s="1">
        <v>1.4463999999999999</v>
      </c>
      <c r="W519" s="1">
        <v>0</v>
      </c>
      <c r="X519" s="2" t="s">
        <v>0</v>
      </c>
      <c r="Y519" s="1">
        <v>0</v>
      </c>
      <c r="Z519" s="1">
        <v>0</v>
      </c>
      <c r="AA519" s="2" t="s">
        <v>0</v>
      </c>
      <c r="AB519" s="1">
        <v>0</v>
      </c>
      <c r="AC519" s="1">
        <v>0</v>
      </c>
      <c r="AD519" s="2" t="s">
        <v>0</v>
      </c>
      <c r="AE519" s="1">
        <v>0</v>
      </c>
      <c r="AF519" s="2">
        <v>0</v>
      </c>
      <c r="AG519" s="2" t="s">
        <v>0</v>
      </c>
      <c r="AH519" s="1">
        <v>0</v>
      </c>
      <c r="AI519" s="1">
        <v>0</v>
      </c>
      <c r="AJ519" s="2" t="s">
        <v>0</v>
      </c>
      <c r="AK519" s="1">
        <v>0</v>
      </c>
      <c r="AL519" s="1">
        <v>0</v>
      </c>
      <c r="AM519" s="125" t="s">
        <v>1</v>
      </c>
      <c r="AN519" s="2" t="s">
        <v>1</v>
      </c>
      <c r="AO519" s="125" t="s">
        <v>1</v>
      </c>
      <c r="AP519" s="2" t="s">
        <v>1</v>
      </c>
      <c r="AQ519" s="5"/>
      <c r="AR519" s="5"/>
    </row>
    <row r="520" spans="1:44" x14ac:dyDescent="0.25">
      <c r="A520" s="2" t="s">
        <v>654</v>
      </c>
      <c r="B520" s="125">
        <v>44600</v>
      </c>
      <c r="C520" s="2" t="s">
        <v>6</v>
      </c>
      <c r="D520" s="2" t="s">
        <v>25</v>
      </c>
      <c r="E520" s="2" t="s">
        <v>196</v>
      </c>
      <c r="F520" s="2" t="s">
        <v>3632</v>
      </c>
      <c r="G520" s="2" t="s">
        <v>3</v>
      </c>
      <c r="H520" s="2" t="s">
        <v>3635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</v>
      </c>
      <c r="P520" s="2" t="s">
        <v>1</v>
      </c>
      <c r="Q520" s="1">
        <v>2997.3547699999995</v>
      </c>
      <c r="R520" s="1">
        <v>0</v>
      </c>
      <c r="S520" s="1">
        <v>2457.8243999999995</v>
      </c>
      <c r="T520" s="1">
        <v>0</v>
      </c>
      <c r="U520" s="2" t="s">
        <v>0</v>
      </c>
      <c r="V520" s="1">
        <v>0</v>
      </c>
      <c r="W520" s="1">
        <v>465.11244999999997</v>
      </c>
      <c r="X520" s="2" t="s">
        <v>0</v>
      </c>
      <c r="Y520" s="1">
        <v>74.417919999999995</v>
      </c>
      <c r="Z520" s="1">
        <v>0</v>
      </c>
      <c r="AA520" s="2" t="s">
        <v>0</v>
      </c>
      <c r="AB520" s="1">
        <v>0</v>
      </c>
      <c r="AC520" s="1">
        <v>0</v>
      </c>
      <c r="AD520" s="2" t="s">
        <v>0</v>
      </c>
      <c r="AE520" s="1">
        <v>0</v>
      </c>
      <c r="AF520" s="2">
        <v>0</v>
      </c>
      <c r="AG520" s="2" t="s">
        <v>0</v>
      </c>
      <c r="AH520" s="1">
        <v>0</v>
      </c>
      <c r="AI520" s="1">
        <v>0</v>
      </c>
      <c r="AJ520" s="2" t="s">
        <v>0</v>
      </c>
      <c r="AK520" s="1">
        <v>0</v>
      </c>
      <c r="AL520" s="1">
        <v>0</v>
      </c>
      <c r="AM520" s="125" t="s">
        <v>1</v>
      </c>
      <c r="AN520" s="2" t="s">
        <v>1</v>
      </c>
      <c r="AO520" s="125" t="s">
        <v>1</v>
      </c>
      <c r="AP520" s="2" t="s">
        <v>1</v>
      </c>
      <c r="AQ520" s="5"/>
      <c r="AR520" s="5"/>
    </row>
    <row r="521" spans="1:44" x14ac:dyDescent="0.25">
      <c r="A521" s="2" t="s">
        <v>655</v>
      </c>
      <c r="B521" s="125">
        <v>44600</v>
      </c>
      <c r="C521" s="2" t="s">
        <v>6</v>
      </c>
      <c r="D521" s="2" t="s">
        <v>25</v>
      </c>
      <c r="E521" s="2" t="s">
        <v>196</v>
      </c>
      <c r="F521" s="2" t="s">
        <v>3632</v>
      </c>
      <c r="G521" s="2" t="s">
        <v>3</v>
      </c>
      <c r="H521" s="2" t="s">
        <v>3636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1616</v>
      </c>
      <c r="P521" s="2" t="s">
        <v>1617</v>
      </c>
      <c r="Q521" s="1">
        <v>124.9838</v>
      </c>
      <c r="R521" s="1">
        <v>0</v>
      </c>
      <c r="S521" s="1">
        <v>17.509799999999998</v>
      </c>
      <c r="T521" s="1">
        <v>92.65</v>
      </c>
      <c r="U521" s="2" t="s">
        <v>8</v>
      </c>
      <c r="V521" s="1">
        <v>14.824</v>
      </c>
      <c r="W521" s="1">
        <v>0</v>
      </c>
      <c r="X521" s="2" t="s">
        <v>0</v>
      </c>
      <c r="Y521" s="1">
        <v>0</v>
      </c>
      <c r="Z521" s="1">
        <v>0</v>
      </c>
      <c r="AA521" s="2" t="s">
        <v>0</v>
      </c>
      <c r="AB521" s="1">
        <v>0</v>
      </c>
      <c r="AC521" s="1">
        <v>0</v>
      </c>
      <c r="AD521" s="2" t="s">
        <v>0</v>
      </c>
      <c r="AE521" s="1">
        <v>0</v>
      </c>
      <c r="AF521" s="2">
        <v>0</v>
      </c>
      <c r="AG521" s="2" t="s">
        <v>0</v>
      </c>
      <c r="AH521" s="1">
        <v>0</v>
      </c>
      <c r="AI521" s="1">
        <v>0</v>
      </c>
      <c r="AJ521" s="2" t="s">
        <v>0</v>
      </c>
      <c r="AK521" s="1">
        <v>0</v>
      </c>
      <c r="AL521" s="1">
        <v>0</v>
      </c>
      <c r="AM521" s="125" t="s">
        <v>1</v>
      </c>
      <c r="AN521" s="2" t="s">
        <v>1</v>
      </c>
      <c r="AO521" s="125" t="s">
        <v>1</v>
      </c>
      <c r="AP521" s="2" t="s">
        <v>1</v>
      </c>
      <c r="AQ521" s="5"/>
      <c r="AR521" s="5"/>
    </row>
    <row r="522" spans="1:44" x14ac:dyDescent="0.25">
      <c r="A522" s="2" t="s">
        <v>656</v>
      </c>
      <c r="B522" s="125">
        <v>44600</v>
      </c>
      <c r="C522" s="2" t="s">
        <v>6</v>
      </c>
      <c r="D522" s="2" t="s">
        <v>25</v>
      </c>
      <c r="E522" s="2" t="s">
        <v>196</v>
      </c>
      <c r="F522" s="2" t="s">
        <v>3632</v>
      </c>
      <c r="G522" s="2" t="s">
        <v>3</v>
      </c>
      <c r="H522" s="2" t="s">
        <v>3637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1795.720378</v>
      </c>
      <c r="R522" s="1">
        <v>0</v>
      </c>
      <c r="S522" s="1">
        <v>1250.7413000000001</v>
      </c>
      <c r="T522" s="1">
        <v>0</v>
      </c>
      <c r="U522" s="2" t="s">
        <v>0</v>
      </c>
      <c r="V522" s="1">
        <v>0</v>
      </c>
      <c r="W522" s="1">
        <v>469.80955</v>
      </c>
      <c r="X522" s="2" t="s">
        <v>8</v>
      </c>
      <c r="Y522" s="1">
        <v>75.169528</v>
      </c>
      <c r="Z522" s="1">
        <v>0</v>
      </c>
      <c r="AA522" s="2" t="s">
        <v>0</v>
      </c>
      <c r="AB522" s="1">
        <v>0</v>
      </c>
      <c r="AC522" s="1">
        <v>0</v>
      </c>
      <c r="AD522" s="2" t="s">
        <v>0</v>
      </c>
      <c r="AE522" s="1">
        <v>0</v>
      </c>
      <c r="AF522" s="2">
        <v>0</v>
      </c>
      <c r="AG522" s="2" t="s">
        <v>0</v>
      </c>
      <c r="AH522" s="1">
        <v>0</v>
      </c>
      <c r="AI522" s="1">
        <v>0</v>
      </c>
      <c r="AJ522" s="2" t="s">
        <v>0</v>
      </c>
      <c r="AK522" s="1">
        <v>0</v>
      </c>
      <c r="AL522" s="1">
        <v>0</v>
      </c>
      <c r="AM522" s="125" t="s">
        <v>1</v>
      </c>
      <c r="AN522" s="2" t="s">
        <v>1</v>
      </c>
      <c r="AO522" s="125" t="s">
        <v>1</v>
      </c>
      <c r="AP522" s="2" t="s">
        <v>1</v>
      </c>
      <c r="AQ522" s="5"/>
      <c r="AR522" s="5"/>
    </row>
    <row r="523" spans="1:44" x14ac:dyDescent="0.25">
      <c r="A523" s="2" t="s">
        <v>657</v>
      </c>
      <c r="B523" s="125">
        <v>44600</v>
      </c>
      <c r="C523" s="2" t="s">
        <v>6</v>
      </c>
      <c r="D523" s="2" t="s">
        <v>25</v>
      </c>
      <c r="E523" s="2" t="s">
        <v>196</v>
      </c>
      <c r="F523" s="2" t="s">
        <v>3632</v>
      </c>
      <c r="G523" s="2" t="s">
        <v>12</v>
      </c>
      <c r="H523" s="2" t="s">
        <v>1</v>
      </c>
      <c r="I523" s="1" t="s">
        <v>3638</v>
      </c>
      <c r="J523" s="1" t="s">
        <v>1</v>
      </c>
      <c r="K523" s="1" t="s">
        <v>3639</v>
      </c>
      <c r="L523" s="1" t="s">
        <v>3603</v>
      </c>
      <c r="M523" s="1">
        <v>42.85</v>
      </c>
      <c r="N523" s="2" t="s">
        <v>11</v>
      </c>
      <c r="O523" s="2" t="s">
        <v>1313</v>
      </c>
      <c r="P523" s="2" t="s">
        <v>1314</v>
      </c>
      <c r="Q523" s="1">
        <v>-3.77</v>
      </c>
      <c r="R523" s="1">
        <v>0</v>
      </c>
      <c r="S523" s="1">
        <v>0</v>
      </c>
      <c r="T523" s="1">
        <v>0</v>
      </c>
      <c r="U523" s="2" t="s">
        <v>0</v>
      </c>
      <c r="V523" s="1">
        <v>0</v>
      </c>
      <c r="W523" s="1">
        <v>-3.25</v>
      </c>
      <c r="X523" s="2" t="s">
        <v>8</v>
      </c>
      <c r="Y523" s="1">
        <v>-0.52</v>
      </c>
      <c r="Z523" s="1">
        <v>0</v>
      </c>
      <c r="AA523" s="2" t="s">
        <v>0</v>
      </c>
      <c r="AB523" s="1">
        <v>0</v>
      </c>
      <c r="AC523" s="1">
        <v>0</v>
      </c>
      <c r="AD523" s="2" t="s">
        <v>0</v>
      </c>
      <c r="AE523" s="1">
        <v>0</v>
      </c>
      <c r="AF523" s="2">
        <v>0</v>
      </c>
      <c r="AG523" s="2" t="s">
        <v>0</v>
      </c>
      <c r="AH523" s="1">
        <v>0</v>
      </c>
      <c r="AI523" s="1">
        <v>0</v>
      </c>
      <c r="AJ523" s="2" t="s">
        <v>0</v>
      </c>
      <c r="AK523" s="1">
        <v>0</v>
      </c>
      <c r="AL523" s="1">
        <v>0</v>
      </c>
      <c r="AM523" s="125" t="s">
        <v>1</v>
      </c>
      <c r="AN523" s="2" t="s">
        <v>1</v>
      </c>
      <c r="AO523" s="125" t="s">
        <v>1</v>
      </c>
      <c r="AP523" s="2" t="s">
        <v>1</v>
      </c>
      <c r="AQ523" s="5"/>
      <c r="AR523" s="5"/>
    </row>
    <row r="524" spans="1:44" x14ac:dyDescent="0.25">
      <c r="A524" s="2" t="s">
        <v>658</v>
      </c>
      <c r="B524" s="125">
        <v>44600</v>
      </c>
      <c r="C524" s="2" t="s">
        <v>26</v>
      </c>
      <c r="D524" s="2" t="s">
        <v>23</v>
      </c>
      <c r="E524" s="2" t="s">
        <v>354</v>
      </c>
      <c r="F524" s="2" t="s">
        <v>1175</v>
      </c>
      <c r="G524" s="2" t="s">
        <v>3</v>
      </c>
      <c r="H524" s="2" t="s">
        <v>3640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1128.8033499999997</v>
      </c>
      <c r="R524" s="1">
        <v>0</v>
      </c>
      <c r="S524" s="1">
        <v>779.89855000000011</v>
      </c>
      <c r="T524" s="1">
        <v>0</v>
      </c>
      <c r="U524" s="2" t="s">
        <v>0</v>
      </c>
      <c r="V524" s="1">
        <v>0</v>
      </c>
      <c r="W524" s="1">
        <v>300.77999999999997</v>
      </c>
      <c r="X524" s="2" t="s">
        <v>8</v>
      </c>
      <c r="Y524" s="1">
        <v>48.124799999999993</v>
      </c>
      <c r="Z524" s="1">
        <v>0</v>
      </c>
      <c r="AA524" s="2" t="s">
        <v>0</v>
      </c>
      <c r="AB524" s="1">
        <v>0</v>
      </c>
      <c r="AC524" s="1">
        <v>0</v>
      </c>
      <c r="AD524" s="2" t="s">
        <v>0</v>
      </c>
      <c r="AE524" s="1">
        <v>0</v>
      </c>
      <c r="AF524" s="2">
        <v>0</v>
      </c>
      <c r="AG524" s="2" t="s">
        <v>0</v>
      </c>
      <c r="AH524" s="1">
        <v>0</v>
      </c>
      <c r="AI524" s="1">
        <v>0</v>
      </c>
      <c r="AJ524" s="2" t="s">
        <v>0</v>
      </c>
      <c r="AK524" s="1">
        <v>0</v>
      </c>
      <c r="AL524" s="1">
        <v>0</v>
      </c>
      <c r="AM524" s="125" t="s">
        <v>1</v>
      </c>
      <c r="AN524" s="2" t="s">
        <v>1</v>
      </c>
      <c r="AO524" s="125" t="s">
        <v>1</v>
      </c>
      <c r="AP524" s="2" t="s">
        <v>1</v>
      </c>
      <c r="AQ524" s="5"/>
      <c r="AR524" s="5"/>
    </row>
    <row r="525" spans="1:44" x14ac:dyDescent="0.25">
      <c r="A525" s="2" t="s">
        <v>659</v>
      </c>
      <c r="B525" s="125">
        <v>44600</v>
      </c>
      <c r="C525" s="2" t="s">
        <v>6</v>
      </c>
      <c r="D525" s="2" t="s">
        <v>23</v>
      </c>
      <c r="E525" s="2" t="s">
        <v>192</v>
      </c>
      <c r="F525" s="2" t="s">
        <v>1194</v>
      </c>
      <c r="G525" s="2" t="s">
        <v>3</v>
      </c>
      <c r="H525" s="2" t="s">
        <v>3641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5693.9713499999989</v>
      </c>
      <c r="R525" s="1">
        <v>0</v>
      </c>
      <c r="S525" s="1">
        <v>4239.5016499999983</v>
      </c>
      <c r="T525" s="1">
        <v>0</v>
      </c>
      <c r="U525" s="2" t="s">
        <v>0</v>
      </c>
      <c r="V525" s="1">
        <v>0</v>
      </c>
      <c r="W525" s="1">
        <v>1253.8532</v>
      </c>
      <c r="X525" s="2" t="s">
        <v>0</v>
      </c>
      <c r="Y525" s="1">
        <v>200.61649999999995</v>
      </c>
      <c r="Z525" s="1">
        <v>0</v>
      </c>
      <c r="AA525" s="2" t="s">
        <v>0</v>
      </c>
      <c r="AB525" s="1">
        <v>0</v>
      </c>
      <c r="AC525" s="1">
        <v>0</v>
      </c>
      <c r="AD525" s="2" t="s">
        <v>0</v>
      </c>
      <c r="AE525" s="1">
        <v>0</v>
      </c>
      <c r="AF525" s="2">
        <v>0</v>
      </c>
      <c r="AG525" s="2" t="s">
        <v>0</v>
      </c>
      <c r="AH525" s="1">
        <v>0</v>
      </c>
      <c r="AI525" s="1">
        <v>0</v>
      </c>
      <c r="AJ525" s="2" t="s">
        <v>0</v>
      </c>
      <c r="AK525" s="1">
        <v>0</v>
      </c>
      <c r="AL525" s="1">
        <v>0</v>
      </c>
      <c r="AM525" s="125" t="s">
        <v>1</v>
      </c>
      <c r="AN525" s="2" t="s">
        <v>1</v>
      </c>
      <c r="AO525" s="125" t="s">
        <v>1</v>
      </c>
      <c r="AP525" s="2" t="s">
        <v>1</v>
      </c>
      <c r="AQ525" s="5"/>
      <c r="AR525" s="5"/>
    </row>
    <row r="526" spans="1:44" x14ac:dyDescent="0.25">
      <c r="A526" s="2" t="s">
        <v>660</v>
      </c>
      <c r="B526" s="125">
        <v>44600</v>
      </c>
      <c r="C526" s="2" t="s">
        <v>6</v>
      </c>
      <c r="D526" s="2" t="s">
        <v>23</v>
      </c>
      <c r="E526" s="2" t="s">
        <v>192</v>
      </c>
      <c r="F526" s="2" t="s">
        <v>1194</v>
      </c>
      <c r="G526" s="2" t="s">
        <v>3</v>
      </c>
      <c r="H526" s="2" t="s">
        <v>3642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1116</v>
      </c>
      <c r="P526" s="2" t="s">
        <v>1117</v>
      </c>
      <c r="Q526" s="1">
        <v>18.750599999999999</v>
      </c>
      <c r="R526" s="1">
        <v>0</v>
      </c>
      <c r="S526" s="1">
        <v>18.750599999999999</v>
      </c>
      <c r="T526" s="1">
        <v>0</v>
      </c>
      <c r="U526" s="2" t="s">
        <v>0</v>
      </c>
      <c r="V526" s="1">
        <v>0</v>
      </c>
      <c r="W526" s="1">
        <v>0</v>
      </c>
      <c r="X526" s="2" t="s">
        <v>0</v>
      </c>
      <c r="Y526" s="1">
        <v>0</v>
      </c>
      <c r="Z526" s="1">
        <v>0</v>
      </c>
      <c r="AA526" s="2" t="s">
        <v>0</v>
      </c>
      <c r="AB526" s="1">
        <v>0</v>
      </c>
      <c r="AC526" s="1">
        <v>0</v>
      </c>
      <c r="AD526" s="2" t="s">
        <v>0</v>
      </c>
      <c r="AE526" s="1">
        <v>0</v>
      </c>
      <c r="AF526" s="2">
        <v>0</v>
      </c>
      <c r="AG526" s="2" t="s">
        <v>0</v>
      </c>
      <c r="AH526" s="1">
        <v>0</v>
      </c>
      <c r="AI526" s="1">
        <v>0</v>
      </c>
      <c r="AJ526" s="2" t="s">
        <v>0</v>
      </c>
      <c r="AK526" s="1">
        <v>0</v>
      </c>
      <c r="AL526" s="1">
        <v>0</v>
      </c>
      <c r="AM526" s="125" t="s">
        <v>1</v>
      </c>
      <c r="AN526" s="2" t="s">
        <v>1</v>
      </c>
      <c r="AO526" s="125" t="s">
        <v>1</v>
      </c>
      <c r="AP526" s="2" t="s">
        <v>1</v>
      </c>
      <c r="AQ526" s="5"/>
      <c r="AR526" s="5"/>
    </row>
    <row r="527" spans="1:44" x14ac:dyDescent="0.25">
      <c r="A527" s="2" t="s">
        <v>661</v>
      </c>
      <c r="B527" s="125">
        <v>44600</v>
      </c>
      <c r="C527" s="2" t="s">
        <v>6</v>
      </c>
      <c r="D527" s="2" t="s">
        <v>23</v>
      </c>
      <c r="E527" s="2" t="s">
        <v>192</v>
      </c>
      <c r="F527" s="2" t="s">
        <v>1194</v>
      </c>
      <c r="G527" s="2" t="s">
        <v>3</v>
      </c>
      <c r="H527" s="2" t="s">
        <v>3643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2</v>
      </c>
      <c r="P527" s="2" t="s">
        <v>1</v>
      </c>
      <c r="Q527" s="1">
        <v>988.49305000000004</v>
      </c>
      <c r="R527" s="1">
        <v>0</v>
      </c>
      <c r="S527" s="1">
        <v>839.15899999999999</v>
      </c>
      <c r="T527" s="1">
        <v>0</v>
      </c>
      <c r="U527" s="2" t="s">
        <v>0</v>
      </c>
      <c r="V527" s="1">
        <v>0</v>
      </c>
      <c r="W527" s="1">
        <v>128.73625000000001</v>
      </c>
      <c r="X527" s="2" t="s">
        <v>0</v>
      </c>
      <c r="Y527" s="1">
        <v>20.597799999999999</v>
      </c>
      <c r="Z527" s="1">
        <v>0</v>
      </c>
      <c r="AA527" s="2" t="s">
        <v>0</v>
      </c>
      <c r="AB527" s="1">
        <v>0</v>
      </c>
      <c r="AC527" s="1">
        <v>0</v>
      </c>
      <c r="AD527" s="2" t="s">
        <v>0</v>
      </c>
      <c r="AE527" s="1">
        <v>0</v>
      </c>
      <c r="AF527" s="2">
        <v>0</v>
      </c>
      <c r="AG527" s="2" t="s">
        <v>0</v>
      </c>
      <c r="AH527" s="1">
        <v>0</v>
      </c>
      <c r="AI527" s="1">
        <v>0</v>
      </c>
      <c r="AJ527" s="2" t="s">
        <v>0</v>
      </c>
      <c r="AK527" s="1">
        <v>0</v>
      </c>
      <c r="AL527" s="1">
        <v>0</v>
      </c>
      <c r="AM527" s="125" t="s">
        <v>1</v>
      </c>
      <c r="AN527" s="2" t="s">
        <v>1</v>
      </c>
      <c r="AO527" s="125" t="s">
        <v>1</v>
      </c>
      <c r="AP527" s="2" t="s">
        <v>1</v>
      </c>
      <c r="AQ527" s="5"/>
      <c r="AR527" s="5"/>
    </row>
    <row r="528" spans="1:44" x14ac:dyDescent="0.25">
      <c r="A528" s="2" t="s">
        <v>662</v>
      </c>
      <c r="B528" s="125">
        <v>44600</v>
      </c>
      <c r="C528" s="2" t="s">
        <v>6</v>
      </c>
      <c r="D528" s="2" t="s">
        <v>21</v>
      </c>
      <c r="E528" s="2" t="s">
        <v>190</v>
      </c>
      <c r="F528" s="2" t="s">
        <v>1469</v>
      </c>
      <c r="G528" s="2" t="s">
        <v>3</v>
      </c>
      <c r="H528" s="2" t="s">
        <v>3644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3422.4089800000002</v>
      </c>
      <c r="R528" s="1">
        <v>0</v>
      </c>
      <c r="S528" s="1">
        <v>2730.398000000001</v>
      </c>
      <c r="T528" s="1">
        <v>0</v>
      </c>
      <c r="U528" s="2" t="s">
        <v>0</v>
      </c>
      <c r="V528" s="1">
        <v>0</v>
      </c>
      <c r="W528" s="1">
        <v>596.56119999999987</v>
      </c>
      <c r="X528" s="2" t="s">
        <v>8</v>
      </c>
      <c r="Y528" s="1">
        <v>95.449780000000047</v>
      </c>
      <c r="Z528" s="1">
        <v>0</v>
      </c>
      <c r="AA528" s="2" t="s">
        <v>0</v>
      </c>
      <c r="AB528" s="1">
        <v>0</v>
      </c>
      <c r="AC528" s="1">
        <v>0</v>
      </c>
      <c r="AD528" s="2" t="s">
        <v>0</v>
      </c>
      <c r="AE528" s="1">
        <v>0</v>
      </c>
      <c r="AF528" s="2">
        <v>0</v>
      </c>
      <c r="AG528" s="2" t="s">
        <v>0</v>
      </c>
      <c r="AH528" s="1">
        <v>0</v>
      </c>
      <c r="AI528" s="1">
        <v>0</v>
      </c>
      <c r="AJ528" s="2" t="s">
        <v>0</v>
      </c>
      <c r="AK528" s="1">
        <v>0</v>
      </c>
      <c r="AL528" s="1">
        <v>0</v>
      </c>
      <c r="AM528" s="125" t="s">
        <v>1</v>
      </c>
      <c r="AN528" s="2" t="s">
        <v>1</v>
      </c>
      <c r="AO528" s="125" t="s">
        <v>1</v>
      </c>
      <c r="AP528" s="2" t="s">
        <v>1</v>
      </c>
      <c r="AQ528" s="5"/>
      <c r="AR528" s="5"/>
    </row>
    <row r="529" spans="1:44" x14ac:dyDescent="0.25">
      <c r="A529" s="2" t="s">
        <v>663</v>
      </c>
      <c r="B529" s="125">
        <v>44600</v>
      </c>
      <c r="C529" s="2" t="s">
        <v>6</v>
      </c>
      <c r="D529" s="2" t="s">
        <v>21</v>
      </c>
      <c r="E529" s="2" t="s">
        <v>190</v>
      </c>
      <c r="F529" s="2" t="s">
        <v>1469</v>
      </c>
      <c r="G529" s="2" t="s">
        <v>3</v>
      </c>
      <c r="H529" s="2" t="s">
        <v>3645</v>
      </c>
      <c r="I529" s="1" t="s">
        <v>1</v>
      </c>
      <c r="J529" s="1" t="s">
        <v>1</v>
      </c>
      <c r="K529" s="1" t="s">
        <v>1</v>
      </c>
      <c r="L529" s="1" t="s">
        <v>1</v>
      </c>
      <c r="M529" s="1">
        <v>0</v>
      </c>
      <c r="N529" s="2" t="s">
        <v>1</v>
      </c>
      <c r="O529" s="2" t="s">
        <v>1066</v>
      </c>
      <c r="P529" s="2" t="s">
        <v>3646</v>
      </c>
      <c r="Q529" s="1">
        <v>268.36450200000002</v>
      </c>
      <c r="R529" s="1">
        <v>0</v>
      </c>
      <c r="S529" s="1">
        <v>197.12055000000001</v>
      </c>
      <c r="T529" s="1">
        <v>61.417200000000001</v>
      </c>
      <c r="U529" s="2" t="s">
        <v>8</v>
      </c>
      <c r="V529" s="1">
        <v>9.8267520000000008</v>
      </c>
      <c r="W529" s="1">
        <v>0</v>
      </c>
      <c r="X529" s="2" t="s">
        <v>0</v>
      </c>
      <c r="Y529" s="1">
        <v>0</v>
      </c>
      <c r="Z529" s="1">
        <v>0</v>
      </c>
      <c r="AA529" s="2" t="s">
        <v>0</v>
      </c>
      <c r="AB529" s="1">
        <v>0</v>
      </c>
      <c r="AC529" s="1">
        <v>0</v>
      </c>
      <c r="AD529" s="2" t="s">
        <v>0</v>
      </c>
      <c r="AE529" s="1">
        <v>0</v>
      </c>
      <c r="AF529" s="2">
        <v>0</v>
      </c>
      <c r="AG529" s="2" t="s">
        <v>0</v>
      </c>
      <c r="AH529" s="1">
        <v>0</v>
      </c>
      <c r="AI529" s="1">
        <v>0</v>
      </c>
      <c r="AJ529" s="2" t="s">
        <v>0</v>
      </c>
      <c r="AK529" s="1">
        <v>0</v>
      </c>
      <c r="AL529" s="1">
        <v>0</v>
      </c>
      <c r="AM529" s="125" t="s">
        <v>1</v>
      </c>
      <c r="AN529" s="2" t="s">
        <v>1</v>
      </c>
      <c r="AO529" s="125" t="s">
        <v>1</v>
      </c>
      <c r="AP529" s="2" t="s">
        <v>1</v>
      </c>
      <c r="AQ529" s="5"/>
      <c r="AR529" s="5"/>
    </row>
    <row r="530" spans="1:44" x14ac:dyDescent="0.25">
      <c r="A530" s="2" t="s">
        <v>664</v>
      </c>
      <c r="B530" s="125">
        <v>44600</v>
      </c>
      <c r="C530" s="2" t="s">
        <v>6</v>
      </c>
      <c r="D530" s="2" t="s">
        <v>21</v>
      </c>
      <c r="E530" s="2" t="s">
        <v>190</v>
      </c>
      <c r="F530" s="2" t="s">
        <v>1469</v>
      </c>
      <c r="G530" s="2" t="s">
        <v>3</v>
      </c>
      <c r="H530" s="2" t="s">
        <v>3647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1937.723074</v>
      </c>
      <c r="R530" s="1">
        <v>0</v>
      </c>
      <c r="S530" s="1">
        <v>1453.7913500000004</v>
      </c>
      <c r="T530" s="1">
        <v>0</v>
      </c>
      <c r="U530" s="2" t="s">
        <v>0</v>
      </c>
      <c r="V530" s="1">
        <v>0</v>
      </c>
      <c r="W530" s="1">
        <v>417.1825</v>
      </c>
      <c r="X530" s="2" t="s">
        <v>8</v>
      </c>
      <c r="Y530" s="1">
        <v>66.749223999999998</v>
      </c>
      <c r="Z530" s="1">
        <v>0</v>
      </c>
      <c r="AA530" s="2" t="s">
        <v>0</v>
      </c>
      <c r="AB530" s="1">
        <v>0</v>
      </c>
      <c r="AC530" s="1">
        <v>0</v>
      </c>
      <c r="AD530" s="2" t="s">
        <v>0</v>
      </c>
      <c r="AE530" s="1">
        <v>0</v>
      </c>
      <c r="AF530" s="2">
        <v>0</v>
      </c>
      <c r="AG530" s="2" t="s">
        <v>0</v>
      </c>
      <c r="AH530" s="1">
        <v>0</v>
      </c>
      <c r="AI530" s="1">
        <v>0</v>
      </c>
      <c r="AJ530" s="2" t="s">
        <v>0</v>
      </c>
      <c r="AK530" s="1">
        <v>0</v>
      </c>
      <c r="AL530" s="1">
        <v>0</v>
      </c>
      <c r="AM530" s="125" t="s">
        <v>1</v>
      </c>
      <c r="AN530" s="2" t="s">
        <v>1</v>
      </c>
      <c r="AO530" s="125" t="s">
        <v>1</v>
      </c>
      <c r="AP530" s="2" t="s">
        <v>1</v>
      </c>
      <c r="AQ530" s="5"/>
      <c r="AR530" s="5"/>
    </row>
    <row r="531" spans="1:44" x14ac:dyDescent="0.25">
      <c r="A531" s="2" t="s">
        <v>665</v>
      </c>
      <c r="B531" s="125">
        <v>44600</v>
      </c>
      <c r="C531" s="2" t="s">
        <v>6</v>
      </c>
      <c r="D531" s="2" t="s">
        <v>21</v>
      </c>
      <c r="E531" s="2" t="s">
        <v>190</v>
      </c>
      <c r="F531" s="2" t="s">
        <v>1469</v>
      </c>
      <c r="G531" s="2" t="s">
        <v>12</v>
      </c>
      <c r="H531" s="2" t="s">
        <v>1</v>
      </c>
      <c r="I531" s="1" t="s">
        <v>3648</v>
      </c>
      <c r="J531" s="1" t="s">
        <v>1</v>
      </c>
      <c r="K531" s="1" t="s">
        <v>3649</v>
      </c>
      <c r="L531" s="1" t="s">
        <v>3183</v>
      </c>
      <c r="M531" s="1">
        <v>48.86</v>
      </c>
      <c r="N531" s="2" t="s">
        <v>11</v>
      </c>
      <c r="O531" s="2" t="s">
        <v>3650</v>
      </c>
      <c r="P531" s="2" t="s">
        <v>3651</v>
      </c>
      <c r="Q531" s="1">
        <v>-24.429600000000001</v>
      </c>
      <c r="R531" s="1">
        <v>0</v>
      </c>
      <c r="S531" s="1">
        <v>0</v>
      </c>
      <c r="T531" s="1">
        <v>0</v>
      </c>
      <c r="U531" s="2" t="s">
        <v>0</v>
      </c>
      <c r="V531" s="1">
        <v>0</v>
      </c>
      <c r="W531" s="1">
        <v>-21.06</v>
      </c>
      <c r="X531" s="2" t="s">
        <v>8</v>
      </c>
      <c r="Y531" s="1">
        <v>-3.3696000000000002</v>
      </c>
      <c r="Z531" s="1">
        <v>0</v>
      </c>
      <c r="AA531" s="2" t="s">
        <v>0</v>
      </c>
      <c r="AB531" s="1">
        <v>0</v>
      </c>
      <c r="AC531" s="1">
        <v>0</v>
      </c>
      <c r="AD531" s="2" t="s">
        <v>0</v>
      </c>
      <c r="AE531" s="1">
        <v>0</v>
      </c>
      <c r="AF531" s="2">
        <v>0</v>
      </c>
      <c r="AG531" s="2" t="s">
        <v>0</v>
      </c>
      <c r="AH531" s="1">
        <v>0</v>
      </c>
      <c r="AI531" s="1">
        <v>0</v>
      </c>
      <c r="AJ531" s="2" t="s">
        <v>0</v>
      </c>
      <c r="AK531" s="1">
        <v>0</v>
      </c>
      <c r="AL531" s="1">
        <v>0</v>
      </c>
      <c r="AM531" s="125" t="s">
        <v>1</v>
      </c>
      <c r="AN531" s="2" t="s">
        <v>1</v>
      </c>
      <c r="AO531" s="125" t="s">
        <v>1</v>
      </c>
      <c r="AP531" s="2" t="s">
        <v>1</v>
      </c>
      <c r="AQ531" s="5"/>
      <c r="AR531" s="5"/>
    </row>
    <row r="532" spans="1:44" x14ac:dyDescent="0.25">
      <c r="A532" s="2" t="s">
        <v>666</v>
      </c>
      <c r="B532" s="125">
        <v>44600</v>
      </c>
      <c r="C532" s="2" t="s">
        <v>26</v>
      </c>
      <c r="D532" s="2" t="s">
        <v>879</v>
      </c>
      <c r="E532" s="2" t="s">
        <v>881</v>
      </c>
      <c r="F532" s="2" t="s">
        <v>3652</v>
      </c>
      <c r="G532" s="2" t="s">
        <v>3</v>
      </c>
      <c r="H532" s="2" t="s">
        <v>3653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179.9992</v>
      </c>
      <c r="R532" s="1">
        <v>0</v>
      </c>
      <c r="S532" s="1">
        <v>43.850000000000037</v>
      </c>
      <c r="T532" s="1">
        <v>0</v>
      </c>
      <c r="U532" s="2" t="s">
        <v>0</v>
      </c>
      <c r="V532" s="1">
        <v>0</v>
      </c>
      <c r="W532" s="1">
        <v>117.36999999999999</v>
      </c>
      <c r="X532" s="2" t="s">
        <v>0</v>
      </c>
      <c r="Y532" s="1">
        <v>18.779200000000003</v>
      </c>
      <c r="Z532" s="1">
        <v>0</v>
      </c>
      <c r="AA532" s="2" t="s">
        <v>0</v>
      </c>
      <c r="AB532" s="1">
        <v>0</v>
      </c>
      <c r="AC532" s="1">
        <v>0</v>
      </c>
      <c r="AD532" s="2" t="s">
        <v>0</v>
      </c>
      <c r="AE532" s="1">
        <v>0</v>
      </c>
      <c r="AF532" s="2">
        <v>0</v>
      </c>
      <c r="AG532" s="2" t="s">
        <v>0</v>
      </c>
      <c r="AH532" s="1">
        <v>0</v>
      </c>
      <c r="AI532" s="1">
        <v>0</v>
      </c>
      <c r="AJ532" s="2" t="s">
        <v>0</v>
      </c>
      <c r="AK532" s="1">
        <v>0</v>
      </c>
      <c r="AL532" s="1">
        <v>0</v>
      </c>
      <c r="AM532" s="125" t="s">
        <v>1</v>
      </c>
      <c r="AN532" s="2" t="s">
        <v>1</v>
      </c>
      <c r="AO532" s="125" t="s">
        <v>1</v>
      </c>
      <c r="AP532" s="2" t="s">
        <v>1</v>
      </c>
      <c r="AQ532" s="5"/>
      <c r="AR532" s="5"/>
    </row>
    <row r="533" spans="1:44" x14ac:dyDescent="0.25">
      <c r="A533" s="2" t="s">
        <v>667</v>
      </c>
      <c r="B533" s="125">
        <v>44600</v>
      </c>
      <c r="C533" s="2" t="s">
        <v>6</v>
      </c>
      <c r="D533" s="2" t="s">
        <v>879</v>
      </c>
      <c r="E533" s="2" t="s">
        <v>880</v>
      </c>
      <c r="F533" s="2" t="s">
        <v>1236</v>
      </c>
      <c r="G533" s="2" t="s">
        <v>3</v>
      </c>
      <c r="H533" s="2" t="s">
        <v>3654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</v>
      </c>
      <c r="P533" s="2" t="s">
        <v>1</v>
      </c>
      <c r="Q533" s="1">
        <v>678.432906</v>
      </c>
      <c r="R533" s="1">
        <v>0</v>
      </c>
      <c r="S533" s="1">
        <v>468.29224999999997</v>
      </c>
      <c r="T533" s="1">
        <v>0</v>
      </c>
      <c r="U533" s="2" t="s">
        <v>0</v>
      </c>
      <c r="V533" s="1">
        <v>0</v>
      </c>
      <c r="W533" s="1">
        <v>181.1557</v>
      </c>
      <c r="X533" s="2" t="s">
        <v>8</v>
      </c>
      <c r="Y533" s="1">
        <v>28.984956</v>
      </c>
      <c r="Z533" s="1">
        <v>0</v>
      </c>
      <c r="AA533" s="2" t="s">
        <v>0</v>
      </c>
      <c r="AB533" s="1">
        <v>0</v>
      </c>
      <c r="AC533" s="1">
        <v>0</v>
      </c>
      <c r="AD533" s="2" t="s">
        <v>0</v>
      </c>
      <c r="AE533" s="1">
        <v>0</v>
      </c>
      <c r="AF533" s="2">
        <v>0</v>
      </c>
      <c r="AG533" s="2" t="s">
        <v>0</v>
      </c>
      <c r="AH533" s="1">
        <v>0</v>
      </c>
      <c r="AI533" s="1">
        <v>0</v>
      </c>
      <c r="AJ533" s="2" t="s">
        <v>0</v>
      </c>
      <c r="AK533" s="1">
        <v>0</v>
      </c>
      <c r="AL533" s="1">
        <v>0</v>
      </c>
      <c r="AM533" s="125" t="s">
        <v>1</v>
      </c>
      <c r="AN533" s="2" t="s">
        <v>1</v>
      </c>
      <c r="AO533" s="125" t="s">
        <v>1</v>
      </c>
      <c r="AP533" s="2" t="s">
        <v>1</v>
      </c>
      <c r="AQ533" s="5"/>
      <c r="AR533" s="5"/>
    </row>
    <row r="534" spans="1:44" x14ac:dyDescent="0.25">
      <c r="A534" s="2" t="s">
        <v>668</v>
      </c>
      <c r="B534" s="125">
        <v>44600</v>
      </c>
      <c r="C534" s="2" t="s">
        <v>6</v>
      </c>
      <c r="D534" s="2" t="s">
        <v>16</v>
      </c>
      <c r="E534" s="2" t="s">
        <v>181</v>
      </c>
      <c r="F534" s="2" t="s">
        <v>3655</v>
      </c>
      <c r="G534" s="2" t="s">
        <v>3</v>
      </c>
      <c r="H534" s="2" t="s">
        <v>3656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97</v>
      </c>
      <c r="P534" s="2" t="s">
        <v>1</v>
      </c>
      <c r="Q534" s="1">
        <v>0</v>
      </c>
      <c r="R534" s="1">
        <v>0</v>
      </c>
      <c r="S534" s="1">
        <v>0</v>
      </c>
      <c r="T534" s="1">
        <v>0</v>
      </c>
      <c r="U534" s="2" t="s">
        <v>0</v>
      </c>
      <c r="V534" s="1">
        <v>0</v>
      </c>
      <c r="W534" s="1">
        <v>0</v>
      </c>
      <c r="X534" s="2" t="s">
        <v>8</v>
      </c>
      <c r="Y534" s="1">
        <v>0</v>
      </c>
      <c r="Z534" s="1">
        <v>0</v>
      </c>
      <c r="AA534" s="2" t="s">
        <v>0</v>
      </c>
      <c r="AB534" s="1">
        <v>0</v>
      </c>
      <c r="AC534" s="1">
        <v>0</v>
      </c>
      <c r="AD534" s="2" t="s">
        <v>0</v>
      </c>
      <c r="AE534" s="1">
        <v>0</v>
      </c>
      <c r="AF534" s="2">
        <v>0</v>
      </c>
      <c r="AG534" s="2" t="s">
        <v>0</v>
      </c>
      <c r="AH534" s="1">
        <v>0</v>
      </c>
      <c r="AI534" s="1">
        <v>0</v>
      </c>
      <c r="AJ534" s="2" t="s">
        <v>0</v>
      </c>
      <c r="AK534" s="1">
        <v>0</v>
      </c>
      <c r="AL534" s="1">
        <v>0</v>
      </c>
      <c r="AM534" s="125" t="s">
        <v>1</v>
      </c>
      <c r="AN534" s="2" t="s">
        <v>1</v>
      </c>
      <c r="AO534" s="125" t="s">
        <v>1</v>
      </c>
      <c r="AP534" s="2" t="s">
        <v>1</v>
      </c>
      <c r="AQ534" s="5"/>
      <c r="AR534" s="5"/>
    </row>
    <row r="535" spans="1:44" x14ac:dyDescent="0.25">
      <c r="A535" s="2" t="s">
        <v>669</v>
      </c>
      <c r="B535" s="125">
        <v>44600</v>
      </c>
      <c r="C535" s="2" t="s">
        <v>6</v>
      </c>
      <c r="D535" s="2" t="s">
        <v>13</v>
      </c>
      <c r="E535" s="2" t="s">
        <v>179</v>
      </c>
      <c r="F535" s="2" t="s">
        <v>3657</v>
      </c>
      <c r="G535" s="2" t="s">
        <v>3</v>
      </c>
      <c r="H535" s="2" t="s">
        <v>3658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783.73689999999988</v>
      </c>
      <c r="R535" s="1">
        <v>0</v>
      </c>
      <c r="S535" s="1">
        <v>735.01689999999996</v>
      </c>
      <c r="T535" s="1">
        <v>0</v>
      </c>
      <c r="U535" s="2" t="s">
        <v>0</v>
      </c>
      <c r="V535" s="1">
        <v>0</v>
      </c>
      <c r="W535" s="1">
        <v>42</v>
      </c>
      <c r="X535" s="2" t="s">
        <v>0</v>
      </c>
      <c r="Y535" s="1">
        <v>6.7200000000000006</v>
      </c>
      <c r="Z535" s="1">
        <v>0</v>
      </c>
      <c r="AA535" s="2" t="s">
        <v>0</v>
      </c>
      <c r="AB535" s="1">
        <v>0</v>
      </c>
      <c r="AC535" s="1">
        <v>0</v>
      </c>
      <c r="AD535" s="2" t="s">
        <v>0</v>
      </c>
      <c r="AE535" s="1">
        <v>0</v>
      </c>
      <c r="AF535" s="2">
        <v>0</v>
      </c>
      <c r="AG535" s="2" t="s">
        <v>0</v>
      </c>
      <c r="AH535" s="1">
        <v>0</v>
      </c>
      <c r="AI535" s="1">
        <v>0</v>
      </c>
      <c r="AJ535" s="2" t="s">
        <v>0</v>
      </c>
      <c r="AK535" s="1">
        <v>0</v>
      </c>
      <c r="AL535" s="1">
        <v>0</v>
      </c>
      <c r="AM535" s="125" t="s">
        <v>1</v>
      </c>
      <c r="AN535" s="2" t="s">
        <v>1</v>
      </c>
      <c r="AO535" s="125" t="s">
        <v>1</v>
      </c>
      <c r="AP535" s="2" t="s">
        <v>1</v>
      </c>
      <c r="AQ535" s="5"/>
      <c r="AR535" s="5"/>
    </row>
    <row r="536" spans="1:44" x14ac:dyDescent="0.25">
      <c r="A536" s="2" t="s">
        <v>670</v>
      </c>
      <c r="B536" s="125">
        <v>44600</v>
      </c>
      <c r="C536" s="2" t="s">
        <v>6</v>
      </c>
      <c r="D536" s="2" t="s">
        <v>13</v>
      </c>
      <c r="E536" s="2" t="s">
        <v>179</v>
      </c>
      <c r="F536" s="2" t="s">
        <v>3659</v>
      </c>
      <c r="G536" s="2" t="s">
        <v>3</v>
      </c>
      <c r="H536" s="2" t="s">
        <v>3660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3661</v>
      </c>
      <c r="P536" s="2" t="s">
        <v>3662</v>
      </c>
      <c r="Q536" s="1">
        <v>38.96</v>
      </c>
      <c r="R536" s="1">
        <v>0</v>
      </c>
      <c r="S536" s="1">
        <v>38.96</v>
      </c>
      <c r="T536" s="1">
        <v>0</v>
      </c>
      <c r="U536" s="2" t="s">
        <v>0</v>
      </c>
      <c r="V536" s="1">
        <v>0</v>
      </c>
      <c r="W536" s="1">
        <v>0</v>
      </c>
      <c r="X536" s="2" t="s">
        <v>0</v>
      </c>
      <c r="Y536" s="1">
        <v>0</v>
      </c>
      <c r="Z536" s="1">
        <v>0</v>
      </c>
      <c r="AA536" s="2" t="s">
        <v>0</v>
      </c>
      <c r="AB536" s="1">
        <v>0</v>
      </c>
      <c r="AC536" s="1">
        <v>0</v>
      </c>
      <c r="AD536" s="2" t="s">
        <v>0</v>
      </c>
      <c r="AE536" s="1">
        <v>0</v>
      </c>
      <c r="AF536" s="2">
        <v>0</v>
      </c>
      <c r="AG536" s="2" t="s">
        <v>0</v>
      </c>
      <c r="AH536" s="1">
        <v>0</v>
      </c>
      <c r="AI536" s="1">
        <v>0</v>
      </c>
      <c r="AJ536" s="2" t="s">
        <v>0</v>
      </c>
      <c r="AK536" s="1">
        <v>0</v>
      </c>
      <c r="AL536" s="1">
        <v>0</v>
      </c>
      <c r="AM536" s="125" t="s">
        <v>1</v>
      </c>
      <c r="AN536" s="2" t="s">
        <v>1</v>
      </c>
      <c r="AO536" s="125" t="s">
        <v>1</v>
      </c>
      <c r="AP536" s="2" t="s">
        <v>1</v>
      </c>
      <c r="AQ536" s="5"/>
      <c r="AR536" s="5"/>
    </row>
    <row r="537" spans="1:44" x14ac:dyDescent="0.25">
      <c r="A537" s="2" t="s">
        <v>671</v>
      </c>
      <c r="B537" s="125">
        <v>44600</v>
      </c>
      <c r="C537" s="2" t="s">
        <v>6</v>
      </c>
      <c r="D537" s="2" t="s">
        <v>13</v>
      </c>
      <c r="E537" s="2" t="s">
        <v>179</v>
      </c>
      <c r="F537" s="2" t="s">
        <v>3657</v>
      </c>
      <c r="G537" s="2" t="s">
        <v>3</v>
      </c>
      <c r="H537" s="2" t="s">
        <v>3663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2266.7529000000004</v>
      </c>
      <c r="R537" s="1">
        <v>0</v>
      </c>
      <c r="S537" s="1">
        <v>2001.6864499999995</v>
      </c>
      <c r="T537" s="1">
        <v>0</v>
      </c>
      <c r="U537" s="2" t="s">
        <v>0</v>
      </c>
      <c r="V537" s="1">
        <v>0</v>
      </c>
      <c r="W537" s="1">
        <v>228.50544999999997</v>
      </c>
      <c r="X537" s="2" t="s">
        <v>8</v>
      </c>
      <c r="Y537" s="1">
        <v>36.560999999999993</v>
      </c>
      <c r="Z537" s="1">
        <v>0</v>
      </c>
      <c r="AA537" s="2" t="s">
        <v>0</v>
      </c>
      <c r="AB537" s="1">
        <v>0</v>
      </c>
      <c r="AC537" s="1">
        <v>0</v>
      </c>
      <c r="AD537" s="2" t="s">
        <v>0</v>
      </c>
      <c r="AE537" s="1">
        <v>0</v>
      </c>
      <c r="AF537" s="2">
        <v>0</v>
      </c>
      <c r="AG537" s="2" t="s">
        <v>0</v>
      </c>
      <c r="AH537" s="1">
        <v>0</v>
      </c>
      <c r="AI537" s="1">
        <v>0</v>
      </c>
      <c r="AJ537" s="2" t="s">
        <v>0</v>
      </c>
      <c r="AK537" s="1">
        <v>0</v>
      </c>
      <c r="AL537" s="1">
        <v>0</v>
      </c>
      <c r="AM537" s="125" t="s">
        <v>1</v>
      </c>
      <c r="AN537" s="2" t="s">
        <v>1</v>
      </c>
      <c r="AO537" s="125" t="s">
        <v>1</v>
      </c>
      <c r="AP537" s="2" t="s">
        <v>1</v>
      </c>
      <c r="AQ537" s="5"/>
      <c r="AR537" s="5"/>
    </row>
    <row r="538" spans="1:44" x14ac:dyDescent="0.25">
      <c r="A538" s="2" t="s">
        <v>672</v>
      </c>
      <c r="B538" s="125">
        <v>44600</v>
      </c>
      <c r="C538" s="2" t="s">
        <v>6</v>
      </c>
      <c r="D538" s="2" t="s">
        <v>9</v>
      </c>
      <c r="E538" s="2" t="s">
        <v>3031</v>
      </c>
      <c r="F538" s="2" t="s">
        <v>3664</v>
      </c>
      <c r="G538" s="2" t="s">
        <v>3</v>
      </c>
      <c r="H538" s="2" t="s">
        <v>3665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3666</v>
      </c>
      <c r="P538" s="2" t="s">
        <v>3667</v>
      </c>
      <c r="Q538" s="1">
        <v>54.125599999999999</v>
      </c>
      <c r="R538" s="1">
        <v>0</v>
      </c>
      <c r="S538" s="1">
        <v>0</v>
      </c>
      <c r="T538" s="1">
        <v>0</v>
      </c>
      <c r="U538" s="2" t="s">
        <v>0</v>
      </c>
      <c r="V538" s="1">
        <v>0</v>
      </c>
      <c r="W538" s="1">
        <v>46.66</v>
      </c>
      <c r="X538" s="2" t="s">
        <v>8</v>
      </c>
      <c r="Y538" s="1">
        <v>7.4656000000000002</v>
      </c>
      <c r="Z538" s="1">
        <v>0</v>
      </c>
      <c r="AA538" s="2" t="s">
        <v>0</v>
      </c>
      <c r="AB538" s="1">
        <v>0</v>
      </c>
      <c r="AC538" s="1">
        <v>0</v>
      </c>
      <c r="AD538" s="2" t="s">
        <v>0</v>
      </c>
      <c r="AE538" s="1">
        <v>0</v>
      </c>
      <c r="AF538" s="2">
        <v>0</v>
      </c>
      <c r="AG538" s="2" t="s">
        <v>0</v>
      </c>
      <c r="AH538" s="1">
        <v>0</v>
      </c>
      <c r="AI538" s="1">
        <v>0</v>
      </c>
      <c r="AJ538" s="2" t="s">
        <v>0</v>
      </c>
      <c r="AK538" s="1">
        <v>0</v>
      </c>
      <c r="AL538" s="1">
        <v>0</v>
      </c>
      <c r="AM538" s="125" t="s">
        <v>1</v>
      </c>
      <c r="AN538" s="2" t="s">
        <v>1</v>
      </c>
      <c r="AO538" s="125" t="s">
        <v>1</v>
      </c>
      <c r="AP538" s="2" t="s">
        <v>1</v>
      </c>
      <c r="AQ538" s="5"/>
      <c r="AR538" s="5"/>
    </row>
    <row r="539" spans="1:44" x14ac:dyDescent="0.25">
      <c r="A539" s="2" t="s">
        <v>673</v>
      </c>
      <c r="B539" s="125">
        <v>44600</v>
      </c>
      <c r="C539" s="2" t="s">
        <v>6</v>
      </c>
      <c r="D539" s="2" t="s">
        <v>9</v>
      </c>
      <c r="E539" s="2" t="s">
        <v>3031</v>
      </c>
      <c r="F539" s="2" t="s">
        <v>3664</v>
      </c>
      <c r="G539" s="2" t="s">
        <v>3</v>
      </c>
      <c r="H539" s="2" t="s">
        <v>3668</v>
      </c>
      <c r="I539" s="1" t="s">
        <v>1</v>
      </c>
      <c r="J539" s="1" t="s">
        <v>1</v>
      </c>
      <c r="K539" s="1" t="s">
        <v>1</v>
      </c>
      <c r="L539" s="1" t="s">
        <v>1</v>
      </c>
      <c r="M539" s="1">
        <v>0</v>
      </c>
      <c r="N539" s="2" t="s">
        <v>1</v>
      </c>
      <c r="O539" s="2" t="s">
        <v>2</v>
      </c>
      <c r="P539" s="2" t="s">
        <v>1</v>
      </c>
      <c r="Q539" s="1">
        <v>5.3360000000000003</v>
      </c>
      <c r="R539" s="1">
        <v>0</v>
      </c>
      <c r="S539" s="1">
        <v>0</v>
      </c>
      <c r="T539" s="1">
        <v>0</v>
      </c>
      <c r="U539" s="2" t="s">
        <v>0</v>
      </c>
      <c r="V539" s="1">
        <v>0</v>
      </c>
      <c r="W539" s="1">
        <v>4.5999999999999996</v>
      </c>
      <c r="X539" s="2" t="s">
        <v>8</v>
      </c>
      <c r="Y539" s="1">
        <v>0.73599999999999999</v>
      </c>
      <c r="Z539" s="1">
        <v>0</v>
      </c>
      <c r="AA539" s="2" t="s">
        <v>0</v>
      </c>
      <c r="AB539" s="1">
        <v>0</v>
      </c>
      <c r="AC539" s="1">
        <v>0</v>
      </c>
      <c r="AD539" s="2" t="s">
        <v>0</v>
      </c>
      <c r="AE539" s="1">
        <v>0</v>
      </c>
      <c r="AF539" s="2">
        <v>0</v>
      </c>
      <c r="AG539" s="2" t="s">
        <v>0</v>
      </c>
      <c r="AH539" s="1">
        <v>0</v>
      </c>
      <c r="AI539" s="1">
        <v>0</v>
      </c>
      <c r="AJ539" s="2" t="s">
        <v>0</v>
      </c>
      <c r="AK539" s="1">
        <v>0</v>
      </c>
      <c r="AL539" s="1">
        <v>0</v>
      </c>
      <c r="AM539" s="125" t="s">
        <v>1</v>
      </c>
      <c r="AN539" s="2" t="s">
        <v>1</v>
      </c>
      <c r="AO539" s="125" t="s">
        <v>1</v>
      </c>
      <c r="AP539" s="2" t="s">
        <v>1</v>
      </c>
      <c r="AQ539" s="5"/>
      <c r="AR539" s="5"/>
    </row>
    <row r="540" spans="1:44" x14ac:dyDescent="0.25">
      <c r="A540" s="2" t="s">
        <v>674</v>
      </c>
      <c r="B540" s="125">
        <v>44600</v>
      </c>
      <c r="C540" s="2" t="s">
        <v>6</v>
      </c>
      <c r="D540" s="2" t="s">
        <v>1092</v>
      </c>
      <c r="E540" s="2" t="s">
        <v>726</v>
      </c>
      <c r="F540" s="2" t="s">
        <v>3669</v>
      </c>
      <c r="G540" s="2" t="s">
        <v>3</v>
      </c>
      <c r="H540" s="2" t="s">
        <v>3670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763.49700000000007</v>
      </c>
      <c r="R540" s="1">
        <v>0</v>
      </c>
      <c r="S540" s="1">
        <v>563.14485000000036</v>
      </c>
      <c r="T540" s="1">
        <v>0</v>
      </c>
      <c r="U540" s="2" t="s">
        <v>0</v>
      </c>
      <c r="V540" s="1">
        <v>0</v>
      </c>
      <c r="W540" s="1">
        <v>172.71734999999995</v>
      </c>
      <c r="X540" s="2" t="s">
        <v>8</v>
      </c>
      <c r="Y540" s="1">
        <v>27.634799999999998</v>
      </c>
      <c r="Z540" s="1">
        <v>0</v>
      </c>
      <c r="AA540" s="2" t="s">
        <v>0</v>
      </c>
      <c r="AB540" s="1">
        <v>0</v>
      </c>
      <c r="AC540" s="1">
        <v>0</v>
      </c>
      <c r="AD540" s="2" t="s">
        <v>0</v>
      </c>
      <c r="AE540" s="1">
        <v>0</v>
      </c>
      <c r="AF540" s="2">
        <v>0</v>
      </c>
      <c r="AG540" s="2" t="s">
        <v>0</v>
      </c>
      <c r="AH540" s="1">
        <v>0</v>
      </c>
      <c r="AI540" s="1">
        <v>0</v>
      </c>
      <c r="AJ540" s="2" t="s">
        <v>0</v>
      </c>
      <c r="AK540" s="1">
        <v>0</v>
      </c>
      <c r="AL540" s="1">
        <v>0</v>
      </c>
      <c r="AM540" s="125" t="s">
        <v>1</v>
      </c>
      <c r="AN540" s="2" t="s">
        <v>1</v>
      </c>
      <c r="AO540" s="125" t="s">
        <v>1</v>
      </c>
      <c r="AP540" s="2" t="s">
        <v>1</v>
      </c>
      <c r="AQ540" s="5"/>
      <c r="AR540" s="5"/>
    </row>
    <row r="541" spans="1:44" x14ac:dyDescent="0.25">
      <c r="A541" s="2" t="s">
        <v>675</v>
      </c>
      <c r="B541" s="125">
        <v>44601</v>
      </c>
      <c r="C541" s="2" t="s">
        <v>26</v>
      </c>
      <c r="D541" s="2" t="s">
        <v>48</v>
      </c>
      <c r="E541" s="2" t="s">
        <v>219</v>
      </c>
      <c r="F541" s="2" t="s">
        <v>1945</v>
      </c>
      <c r="G541" s="2" t="s">
        <v>3</v>
      </c>
      <c r="H541" s="2" t="s">
        <v>3671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2664.8151440000006</v>
      </c>
      <c r="R541" s="1">
        <v>0</v>
      </c>
      <c r="S541" s="1">
        <v>1917.1158000000005</v>
      </c>
      <c r="T541" s="1">
        <v>0</v>
      </c>
      <c r="U541" s="2" t="s">
        <v>0</v>
      </c>
      <c r="V541" s="1">
        <v>0</v>
      </c>
      <c r="W541" s="1">
        <v>644.5684</v>
      </c>
      <c r="X541" s="2" t="s">
        <v>8</v>
      </c>
      <c r="Y541" s="1">
        <v>103.13094400000003</v>
      </c>
      <c r="Z541" s="1">
        <v>0</v>
      </c>
      <c r="AA541" s="2" t="s">
        <v>0</v>
      </c>
      <c r="AB541" s="1">
        <v>0</v>
      </c>
      <c r="AC541" s="1">
        <v>0</v>
      </c>
      <c r="AD541" s="2" t="s">
        <v>0</v>
      </c>
      <c r="AE541" s="1">
        <v>0</v>
      </c>
      <c r="AF541" s="2">
        <v>0</v>
      </c>
      <c r="AG541" s="2" t="s">
        <v>0</v>
      </c>
      <c r="AH541" s="1">
        <v>0</v>
      </c>
      <c r="AI541" s="1">
        <v>0</v>
      </c>
      <c r="AJ541" s="2" t="s">
        <v>0</v>
      </c>
      <c r="AK541" s="1">
        <v>0</v>
      </c>
      <c r="AL541" s="1">
        <v>0</v>
      </c>
      <c r="AM541" s="125" t="s">
        <v>1</v>
      </c>
      <c r="AN541" s="2" t="s">
        <v>1</v>
      </c>
      <c r="AO541" s="125" t="s">
        <v>1</v>
      </c>
      <c r="AP541" s="2" t="s">
        <v>1</v>
      </c>
      <c r="AQ541" s="5"/>
      <c r="AR541" s="5"/>
    </row>
    <row r="542" spans="1:44" x14ac:dyDescent="0.25">
      <c r="A542" s="2" t="s">
        <v>676</v>
      </c>
      <c r="B542" s="125">
        <v>44601</v>
      </c>
      <c r="C542" s="2" t="s">
        <v>26</v>
      </c>
      <c r="D542" s="2" t="s">
        <v>48</v>
      </c>
      <c r="E542" s="2" t="s">
        <v>219</v>
      </c>
      <c r="F542" s="2" t="s">
        <v>1947</v>
      </c>
      <c r="G542" s="2" t="s">
        <v>3</v>
      </c>
      <c r="H542" s="2" t="s">
        <v>3672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1095</v>
      </c>
      <c r="P542" s="2" t="s">
        <v>1096</v>
      </c>
      <c r="Q542" s="1">
        <v>374.53185000000002</v>
      </c>
      <c r="R542" s="1">
        <v>0</v>
      </c>
      <c r="S542" s="1">
        <v>246.49105000000003</v>
      </c>
      <c r="T542" s="1">
        <v>110.38</v>
      </c>
      <c r="U542" s="2" t="s">
        <v>8</v>
      </c>
      <c r="V542" s="1">
        <v>17.660799999999998</v>
      </c>
      <c r="W542" s="1">
        <v>0</v>
      </c>
      <c r="X542" s="2" t="s">
        <v>0</v>
      </c>
      <c r="Y542" s="1">
        <v>0</v>
      </c>
      <c r="Z542" s="1">
        <v>0</v>
      </c>
      <c r="AA542" s="2" t="s">
        <v>0</v>
      </c>
      <c r="AB542" s="1">
        <v>0</v>
      </c>
      <c r="AC542" s="1">
        <v>0</v>
      </c>
      <c r="AD542" s="2" t="s">
        <v>0</v>
      </c>
      <c r="AE542" s="1">
        <v>0</v>
      </c>
      <c r="AF542" s="2">
        <v>0</v>
      </c>
      <c r="AG542" s="2" t="s">
        <v>0</v>
      </c>
      <c r="AH542" s="1">
        <v>0</v>
      </c>
      <c r="AI542" s="1">
        <v>0</v>
      </c>
      <c r="AJ542" s="2" t="s">
        <v>0</v>
      </c>
      <c r="AK542" s="1">
        <v>0</v>
      </c>
      <c r="AL542" s="1">
        <v>0</v>
      </c>
      <c r="AM542" s="125" t="s">
        <v>1</v>
      </c>
      <c r="AN542" s="2" t="s">
        <v>1</v>
      </c>
      <c r="AO542" s="125" t="s">
        <v>1</v>
      </c>
      <c r="AP542" s="2" t="s">
        <v>1</v>
      </c>
      <c r="AQ542" s="5"/>
      <c r="AR542" s="5"/>
    </row>
    <row r="543" spans="1:44" x14ac:dyDescent="0.25">
      <c r="A543" s="2" t="s">
        <v>677</v>
      </c>
      <c r="B543" s="125">
        <v>44601</v>
      </c>
      <c r="C543" s="2" t="s">
        <v>26</v>
      </c>
      <c r="D543" s="2" t="s">
        <v>48</v>
      </c>
      <c r="E543" s="2" t="s">
        <v>219</v>
      </c>
      <c r="F543" s="2" t="s">
        <v>1945</v>
      </c>
      <c r="G543" s="2" t="s">
        <v>3</v>
      </c>
      <c r="H543" s="2" t="s">
        <v>3673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755.06365000000005</v>
      </c>
      <c r="R543" s="1">
        <v>0</v>
      </c>
      <c r="S543" s="1">
        <v>439.06805000000003</v>
      </c>
      <c r="T543" s="1">
        <v>0</v>
      </c>
      <c r="U543" s="2" t="s">
        <v>0</v>
      </c>
      <c r="V543" s="1">
        <v>0</v>
      </c>
      <c r="W543" s="1">
        <v>272.41000000000003</v>
      </c>
      <c r="X543" s="2" t="s">
        <v>0</v>
      </c>
      <c r="Y543" s="1">
        <v>43.585599999999992</v>
      </c>
      <c r="Z543" s="1">
        <v>0</v>
      </c>
      <c r="AA543" s="2" t="s">
        <v>0</v>
      </c>
      <c r="AB543" s="1">
        <v>0</v>
      </c>
      <c r="AC543" s="1">
        <v>0</v>
      </c>
      <c r="AD543" s="2" t="s">
        <v>0</v>
      </c>
      <c r="AE543" s="1">
        <v>0</v>
      </c>
      <c r="AF543" s="2">
        <v>0</v>
      </c>
      <c r="AG543" s="2" t="s">
        <v>0</v>
      </c>
      <c r="AH543" s="1">
        <v>0</v>
      </c>
      <c r="AI543" s="1">
        <v>0</v>
      </c>
      <c r="AJ543" s="2" t="s">
        <v>0</v>
      </c>
      <c r="AK543" s="1">
        <v>0</v>
      </c>
      <c r="AL543" s="1">
        <v>0</v>
      </c>
      <c r="AM543" s="125" t="s">
        <v>1</v>
      </c>
      <c r="AN543" s="2" t="s">
        <v>1</v>
      </c>
      <c r="AO543" s="125" t="s">
        <v>1</v>
      </c>
      <c r="AP543" s="2" t="s">
        <v>1</v>
      </c>
      <c r="AQ543" s="5"/>
      <c r="AR543" s="5"/>
    </row>
    <row r="544" spans="1:44" x14ac:dyDescent="0.25">
      <c r="A544" s="2" t="s">
        <v>678</v>
      </c>
      <c r="B544" s="125">
        <v>44601</v>
      </c>
      <c r="C544" s="2" t="s">
        <v>1081</v>
      </c>
      <c r="D544" s="2" t="s">
        <v>48</v>
      </c>
      <c r="E544" s="2" t="s">
        <v>1082</v>
      </c>
      <c r="F544" s="2" t="s">
        <v>3674</v>
      </c>
      <c r="G544" s="2" t="s">
        <v>3</v>
      </c>
      <c r="H544" s="2" t="s">
        <v>3675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1178.4326280000005</v>
      </c>
      <c r="R544" s="1">
        <v>0</v>
      </c>
      <c r="S544" s="1">
        <v>1034.5346</v>
      </c>
      <c r="T544" s="1">
        <v>0</v>
      </c>
      <c r="U544" s="2" t="s">
        <v>0</v>
      </c>
      <c r="V544" s="1">
        <v>0</v>
      </c>
      <c r="W544" s="1">
        <v>124.05</v>
      </c>
      <c r="X544" s="2" t="s">
        <v>8</v>
      </c>
      <c r="Y544" s="1">
        <v>19.848028000000006</v>
      </c>
      <c r="Z544" s="1">
        <v>0</v>
      </c>
      <c r="AA544" s="2" t="s">
        <v>0</v>
      </c>
      <c r="AB544" s="1">
        <v>0</v>
      </c>
      <c r="AC544" s="1">
        <v>0</v>
      </c>
      <c r="AD544" s="2" t="s">
        <v>0</v>
      </c>
      <c r="AE544" s="1">
        <v>0</v>
      </c>
      <c r="AF544" s="2">
        <v>0</v>
      </c>
      <c r="AG544" s="2" t="s">
        <v>0</v>
      </c>
      <c r="AH544" s="1">
        <v>0</v>
      </c>
      <c r="AI544" s="1">
        <v>0</v>
      </c>
      <c r="AJ544" s="2" t="s">
        <v>0</v>
      </c>
      <c r="AK544" s="1">
        <v>0</v>
      </c>
      <c r="AL544" s="1">
        <v>0</v>
      </c>
      <c r="AM544" s="125" t="s">
        <v>1</v>
      </c>
      <c r="AN544" s="2" t="s">
        <v>1</v>
      </c>
      <c r="AO544" s="125" t="s">
        <v>1</v>
      </c>
      <c r="AP544" s="2" t="s">
        <v>1</v>
      </c>
      <c r="AQ544" s="5"/>
      <c r="AR544" s="5"/>
    </row>
    <row r="545" spans="1:44" x14ac:dyDescent="0.25">
      <c r="A545" s="2" t="s">
        <v>679</v>
      </c>
      <c r="B545" s="125">
        <v>44601</v>
      </c>
      <c r="C545" s="2" t="s">
        <v>1081</v>
      </c>
      <c r="D545" s="2" t="s">
        <v>48</v>
      </c>
      <c r="E545" s="2" t="s">
        <v>1082</v>
      </c>
      <c r="F545" s="2" t="s">
        <v>1451</v>
      </c>
      <c r="G545" s="2" t="s">
        <v>3</v>
      </c>
      <c r="H545" s="2" t="s">
        <v>3676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1732</v>
      </c>
      <c r="P545" s="2" t="s">
        <v>1733</v>
      </c>
      <c r="Q545" s="1">
        <v>14.906000000000001</v>
      </c>
      <c r="R545" s="1">
        <v>0</v>
      </c>
      <c r="S545" s="1">
        <v>10.938800000000001</v>
      </c>
      <c r="T545" s="1">
        <v>3.42</v>
      </c>
      <c r="U545" s="2" t="s">
        <v>8</v>
      </c>
      <c r="V545" s="1">
        <v>0.54720000000000002</v>
      </c>
      <c r="W545" s="1">
        <v>0</v>
      </c>
      <c r="X545" s="2" t="s">
        <v>0</v>
      </c>
      <c r="Y545" s="1">
        <v>0</v>
      </c>
      <c r="Z545" s="1">
        <v>0</v>
      </c>
      <c r="AA545" s="2" t="s">
        <v>0</v>
      </c>
      <c r="AB545" s="1">
        <v>0</v>
      </c>
      <c r="AC545" s="1">
        <v>0</v>
      </c>
      <c r="AD545" s="2" t="s">
        <v>0</v>
      </c>
      <c r="AE545" s="1">
        <v>0</v>
      </c>
      <c r="AF545" s="2">
        <v>0</v>
      </c>
      <c r="AG545" s="2" t="s">
        <v>0</v>
      </c>
      <c r="AH545" s="1">
        <v>0</v>
      </c>
      <c r="AI545" s="1">
        <v>0</v>
      </c>
      <c r="AJ545" s="2" t="s">
        <v>0</v>
      </c>
      <c r="AK545" s="1">
        <v>0</v>
      </c>
      <c r="AL545" s="1">
        <v>0</v>
      </c>
      <c r="AM545" s="125" t="s">
        <v>1</v>
      </c>
      <c r="AN545" s="2" t="s">
        <v>1</v>
      </c>
      <c r="AO545" s="125" t="s">
        <v>1</v>
      </c>
      <c r="AP545" s="2" t="s">
        <v>1</v>
      </c>
      <c r="AQ545" s="5"/>
      <c r="AR545" s="5"/>
    </row>
    <row r="546" spans="1:44" x14ac:dyDescent="0.25">
      <c r="A546" s="2" t="s">
        <v>680</v>
      </c>
      <c r="B546" s="125">
        <v>44601</v>
      </c>
      <c r="C546" s="2" t="s">
        <v>1081</v>
      </c>
      <c r="D546" s="2" t="s">
        <v>48</v>
      </c>
      <c r="E546" s="2" t="s">
        <v>1082</v>
      </c>
      <c r="F546" s="2" t="s">
        <v>3674</v>
      </c>
      <c r="G546" s="2" t="s">
        <v>3</v>
      </c>
      <c r="H546" s="2" t="s">
        <v>3677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1306.2909980000002</v>
      </c>
      <c r="R546" s="1">
        <v>0</v>
      </c>
      <c r="S546" s="1">
        <v>1052.53485</v>
      </c>
      <c r="T546" s="1">
        <v>0</v>
      </c>
      <c r="U546" s="2" t="s">
        <v>0</v>
      </c>
      <c r="V546" s="1">
        <v>0</v>
      </c>
      <c r="W546" s="1">
        <v>218.75530000000003</v>
      </c>
      <c r="X546" s="2" t="s">
        <v>0</v>
      </c>
      <c r="Y546" s="1">
        <v>35.000848000000005</v>
      </c>
      <c r="Z546" s="1">
        <v>0</v>
      </c>
      <c r="AA546" s="2" t="s">
        <v>0</v>
      </c>
      <c r="AB546" s="1">
        <v>0</v>
      </c>
      <c r="AC546" s="1">
        <v>0</v>
      </c>
      <c r="AD546" s="2" t="s">
        <v>0</v>
      </c>
      <c r="AE546" s="1">
        <v>0</v>
      </c>
      <c r="AF546" s="2">
        <v>0</v>
      </c>
      <c r="AG546" s="2" t="s">
        <v>0</v>
      </c>
      <c r="AH546" s="1">
        <v>0</v>
      </c>
      <c r="AI546" s="1">
        <v>0</v>
      </c>
      <c r="AJ546" s="2" t="s">
        <v>0</v>
      </c>
      <c r="AK546" s="1">
        <v>0</v>
      </c>
      <c r="AL546" s="1">
        <v>0</v>
      </c>
      <c r="AM546" s="125" t="s">
        <v>1</v>
      </c>
      <c r="AN546" s="2" t="s">
        <v>1</v>
      </c>
      <c r="AO546" s="125" t="s">
        <v>1</v>
      </c>
      <c r="AP546" s="2" t="s">
        <v>1</v>
      </c>
      <c r="AQ546" s="5"/>
      <c r="AR546" s="5"/>
    </row>
    <row r="547" spans="1:44" x14ac:dyDescent="0.25">
      <c r="A547" s="2" t="s">
        <v>681</v>
      </c>
      <c r="B547" s="125">
        <v>44601</v>
      </c>
      <c r="C547" s="2" t="s">
        <v>6</v>
      </c>
      <c r="D547" s="2" t="s">
        <v>48</v>
      </c>
      <c r="E547" s="2" t="s">
        <v>228</v>
      </c>
      <c r="F547" s="2" t="s">
        <v>2380</v>
      </c>
      <c r="G547" s="2" t="s">
        <v>3</v>
      </c>
      <c r="H547" s="2" t="s">
        <v>3678</v>
      </c>
      <c r="I547" s="1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1125</v>
      </c>
      <c r="P547" s="2" t="s">
        <v>3679</v>
      </c>
      <c r="Q547" s="1">
        <v>485.77</v>
      </c>
      <c r="R547" s="1">
        <v>0</v>
      </c>
      <c r="S547" s="1">
        <v>485.77</v>
      </c>
      <c r="T547" s="1">
        <v>0</v>
      </c>
      <c r="U547" s="2" t="s">
        <v>0</v>
      </c>
      <c r="V547" s="1">
        <v>0</v>
      </c>
      <c r="W547" s="1">
        <v>0</v>
      </c>
      <c r="X547" s="2" t="s">
        <v>0</v>
      </c>
      <c r="Y547" s="1">
        <v>0</v>
      </c>
      <c r="Z547" s="1">
        <v>0</v>
      </c>
      <c r="AA547" s="2" t="s">
        <v>0</v>
      </c>
      <c r="AB547" s="1">
        <v>0</v>
      </c>
      <c r="AC547" s="1">
        <v>0</v>
      </c>
      <c r="AD547" s="2" t="s">
        <v>0</v>
      </c>
      <c r="AE547" s="1">
        <v>0</v>
      </c>
      <c r="AF547" s="2">
        <v>0</v>
      </c>
      <c r="AG547" s="2" t="s">
        <v>0</v>
      </c>
      <c r="AH547" s="1">
        <v>0</v>
      </c>
      <c r="AI547" s="1">
        <v>0</v>
      </c>
      <c r="AJ547" s="2" t="s">
        <v>0</v>
      </c>
      <c r="AK547" s="1">
        <v>0</v>
      </c>
      <c r="AL547" s="1">
        <v>0</v>
      </c>
      <c r="AM547" s="125" t="s">
        <v>1</v>
      </c>
      <c r="AN547" s="2" t="s">
        <v>1</v>
      </c>
      <c r="AO547" s="125" t="s">
        <v>1</v>
      </c>
      <c r="AP547" s="2" t="s">
        <v>1</v>
      </c>
      <c r="AQ547" s="5"/>
      <c r="AR547" s="5"/>
    </row>
    <row r="548" spans="1:44" x14ac:dyDescent="0.25">
      <c r="A548" s="2" t="s">
        <v>682</v>
      </c>
      <c r="B548" s="125">
        <v>44601</v>
      </c>
      <c r="C548" s="2" t="s">
        <v>6</v>
      </c>
      <c r="D548" s="2" t="s">
        <v>48</v>
      </c>
      <c r="E548" s="2" t="s">
        <v>228</v>
      </c>
      <c r="F548" s="2" t="s">
        <v>2380</v>
      </c>
      <c r="G548" s="2" t="s">
        <v>3</v>
      </c>
      <c r="H548" s="2" t="s">
        <v>3680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1985.97865</v>
      </c>
      <c r="R548" s="1">
        <v>0</v>
      </c>
      <c r="S548" s="1">
        <v>1381.72525</v>
      </c>
      <c r="T548" s="1">
        <v>0</v>
      </c>
      <c r="U548" s="2" t="s">
        <v>0</v>
      </c>
      <c r="V548" s="1">
        <v>0</v>
      </c>
      <c r="W548" s="1">
        <v>520.90809999999999</v>
      </c>
      <c r="X548" s="2" t="s">
        <v>0</v>
      </c>
      <c r="Y548" s="1">
        <v>83.345299999999995</v>
      </c>
      <c r="Z548" s="1">
        <v>0</v>
      </c>
      <c r="AA548" s="2" t="s">
        <v>0</v>
      </c>
      <c r="AB548" s="1">
        <v>0</v>
      </c>
      <c r="AC548" s="1">
        <v>0</v>
      </c>
      <c r="AD548" s="2" t="s">
        <v>0</v>
      </c>
      <c r="AE548" s="1">
        <v>0</v>
      </c>
      <c r="AF548" s="2">
        <v>0</v>
      </c>
      <c r="AG548" s="2" t="s">
        <v>0</v>
      </c>
      <c r="AH548" s="1">
        <v>0</v>
      </c>
      <c r="AI548" s="1">
        <v>0</v>
      </c>
      <c r="AJ548" s="2" t="s">
        <v>0</v>
      </c>
      <c r="AK548" s="1">
        <v>0</v>
      </c>
      <c r="AL548" s="1">
        <v>0</v>
      </c>
      <c r="AM548" s="125" t="s">
        <v>1</v>
      </c>
      <c r="AN548" s="2" t="s">
        <v>1</v>
      </c>
      <c r="AO548" s="125" t="s">
        <v>1</v>
      </c>
      <c r="AP548" s="2" t="s">
        <v>1</v>
      </c>
      <c r="AQ548" s="5"/>
      <c r="AR548" s="5"/>
    </row>
    <row r="549" spans="1:44" x14ac:dyDescent="0.25">
      <c r="A549" s="2" t="s">
        <v>683</v>
      </c>
      <c r="B549" s="125">
        <v>44601</v>
      </c>
      <c r="C549" s="2" t="s">
        <v>6</v>
      </c>
      <c r="D549" s="2" t="s">
        <v>48</v>
      </c>
      <c r="E549" s="2" t="s">
        <v>228</v>
      </c>
      <c r="F549" s="2" t="s">
        <v>2380</v>
      </c>
      <c r="G549" s="2" t="s">
        <v>3</v>
      </c>
      <c r="H549" s="2" t="s">
        <v>3681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645.26390000000004</v>
      </c>
      <c r="R549" s="1">
        <v>0</v>
      </c>
      <c r="S549" s="1">
        <v>460.02374999999995</v>
      </c>
      <c r="T549" s="1">
        <v>0</v>
      </c>
      <c r="U549" s="2" t="s">
        <v>0</v>
      </c>
      <c r="V549" s="1">
        <v>0</v>
      </c>
      <c r="W549" s="1">
        <v>159.68974999999998</v>
      </c>
      <c r="X549" s="2" t="s">
        <v>8</v>
      </c>
      <c r="Y549" s="1">
        <v>25.550399999999996</v>
      </c>
      <c r="Z549" s="1">
        <v>0</v>
      </c>
      <c r="AA549" s="2" t="s">
        <v>0</v>
      </c>
      <c r="AB549" s="1">
        <v>0</v>
      </c>
      <c r="AC549" s="1">
        <v>0</v>
      </c>
      <c r="AD549" s="2" t="s">
        <v>0</v>
      </c>
      <c r="AE549" s="1">
        <v>0</v>
      </c>
      <c r="AF549" s="2">
        <v>0</v>
      </c>
      <c r="AG549" s="2" t="s">
        <v>0</v>
      </c>
      <c r="AH549" s="1">
        <v>0</v>
      </c>
      <c r="AI549" s="1">
        <v>0</v>
      </c>
      <c r="AJ549" s="2" t="s">
        <v>0</v>
      </c>
      <c r="AK549" s="1">
        <v>0</v>
      </c>
      <c r="AL549" s="1">
        <v>0</v>
      </c>
      <c r="AM549" s="125" t="s">
        <v>1</v>
      </c>
      <c r="AN549" s="2" t="s">
        <v>1</v>
      </c>
      <c r="AO549" s="125" t="s">
        <v>1</v>
      </c>
      <c r="AP549" s="2" t="s">
        <v>1</v>
      </c>
      <c r="AQ549" s="5"/>
      <c r="AR549" s="5"/>
    </row>
    <row r="550" spans="1:44" x14ac:dyDescent="0.25">
      <c r="A550" s="2" t="s">
        <v>684</v>
      </c>
      <c r="B550" s="125">
        <v>44601</v>
      </c>
      <c r="C550" s="2" t="s">
        <v>6</v>
      </c>
      <c r="D550" s="2" t="s">
        <v>48</v>
      </c>
      <c r="E550" s="2" t="s">
        <v>228</v>
      </c>
      <c r="F550" s="2" t="s">
        <v>2380</v>
      </c>
      <c r="G550" s="2" t="s">
        <v>3</v>
      </c>
      <c r="H550" s="2" t="s">
        <v>3682</v>
      </c>
      <c r="I550" s="1" t="s">
        <v>1</v>
      </c>
      <c r="J550" s="1" t="s">
        <v>1</v>
      </c>
      <c r="K550" s="1" t="s">
        <v>1</v>
      </c>
      <c r="L550" s="1" t="s">
        <v>1</v>
      </c>
      <c r="M550" s="1">
        <v>0</v>
      </c>
      <c r="N550" s="2" t="s">
        <v>1</v>
      </c>
      <c r="O550" s="2" t="s">
        <v>355</v>
      </c>
      <c r="P550" s="2" t="s">
        <v>1063</v>
      </c>
      <c r="Q550" s="1">
        <v>63.363300000000002</v>
      </c>
      <c r="R550" s="1">
        <v>0</v>
      </c>
      <c r="S550" s="1">
        <v>55.370899999999999</v>
      </c>
      <c r="T550" s="1">
        <v>6.89</v>
      </c>
      <c r="U550" s="2" t="s">
        <v>8</v>
      </c>
      <c r="V550" s="1">
        <v>1.1024</v>
      </c>
      <c r="W550" s="1">
        <v>0</v>
      </c>
      <c r="X550" s="2" t="s">
        <v>0</v>
      </c>
      <c r="Y550" s="1">
        <v>0</v>
      </c>
      <c r="Z550" s="1">
        <v>0</v>
      </c>
      <c r="AA550" s="2" t="s">
        <v>0</v>
      </c>
      <c r="AB550" s="1">
        <v>0</v>
      </c>
      <c r="AC550" s="1">
        <v>0</v>
      </c>
      <c r="AD550" s="2" t="s">
        <v>0</v>
      </c>
      <c r="AE550" s="1">
        <v>0</v>
      </c>
      <c r="AF550" s="2">
        <v>0</v>
      </c>
      <c r="AG550" s="2" t="s">
        <v>0</v>
      </c>
      <c r="AH550" s="1">
        <v>0</v>
      </c>
      <c r="AI550" s="1">
        <v>0</v>
      </c>
      <c r="AJ550" s="2" t="s">
        <v>0</v>
      </c>
      <c r="AK550" s="1">
        <v>0</v>
      </c>
      <c r="AL550" s="1">
        <v>0</v>
      </c>
      <c r="AM550" s="125" t="s">
        <v>1</v>
      </c>
      <c r="AN550" s="2" t="s">
        <v>1</v>
      </c>
      <c r="AO550" s="125" t="s">
        <v>1</v>
      </c>
      <c r="AP550" s="2" t="s">
        <v>1</v>
      </c>
      <c r="AQ550" s="5"/>
      <c r="AR550" s="5"/>
    </row>
    <row r="551" spans="1:44" x14ac:dyDescent="0.25">
      <c r="A551" s="2" t="s">
        <v>685</v>
      </c>
      <c r="B551" s="125">
        <v>44601</v>
      </c>
      <c r="C551" s="2" t="s">
        <v>6</v>
      </c>
      <c r="D551" s="2" t="s">
        <v>48</v>
      </c>
      <c r="E551" s="2" t="s">
        <v>228</v>
      </c>
      <c r="F551" s="2" t="s">
        <v>2380</v>
      </c>
      <c r="G551" s="2" t="s">
        <v>3</v>
      </c>
      <c r="H551" s="2" t="s">
        <v>3683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1917.4919059999997</v>
      </c>
      <c r="R551" s="1">
        <v>0</v>
      </c>
      <c r="S551" s="1">
        <v>1689.4888499999997</v>
      </c>
      <c r="T551" s="1">
        <v>0</v>
      </c>
      <c r="U551" s="2" t="s">
        <v>0</v>
      </c>
      <c r="V551" s="1">
        <v>0</v>
      </c>
      <c r="W551" s="1">
        <v>196.55440000000002</v>
      </c>
      <c r="X551" s="2" t="s">
        <v>8</v>
      </c>
      <c r="Y551" s="1">
        <v>31.448656</v>
      </c>
      <c r="Z551" s="1">
        <v>0</v>
      </c>
      <c r="AA551" s="2" t="s">
        <v>0</v>
      </c>
      <c r="AB551" s="1">
        <v>0</v>
      </c>
      <c r="AC551" s="1">
        <v>0</v>
      </c>
      <c r="AD551" s="2" t="s">
        <v>0</v>
      </c>
      <c r="AE551" s="1">
        <v>0</v>
      </c>
      <c r="AF551" s="2">
        <v>0</v>
      </c>
      <c r="AG551" s="2" t="s">
        <v>0</v>
      </c>
      <c r="AH551" s="1">
        <v>0</v>
      </c>
      <c r="AI551" s="1">
        <v>0</v>
      </c>
      <c r="AJ551" s="2" t="s">
        <v>0</v>
      </c>
      <c r="AK551" s="1">
        <v>0</v>
      </c>
      <c r="AL551" s="1">
        <v>0</v>
      </c>
      <c r="AM551" s="125" t="s">
        <v>1</v>
      </c>
      <c r="AN551" s="2" t="s">
        <v>1</v>
      </c>
      <c r="AO551" s="125" t="s">
        <v>1</v>
      </c>
      <c r="AP551" s="2" t="s">
        <v>1</v>
      </c>
      <c r="AQ551" s="5"/>
      <c r="AR551" s="5"/>
    </row>
    <row r="552" spans="1:44" x14ac:dyDescent="0.25">
      <c r="A552" s="2" t="s">
        <v>686</v>
      </c>
      <c r="B552" s="125">
        <v>44601</v>
      </c>
      <c r="C552" s="2" t="s">
        <v>6</v>
      </c>
      <c r="D552" s="2" t="s">
        <v>48</v>
      </c>
      <c r="E552" s="2" t="s">
        <v>213</v>
      </c>
      <c r="F552" s="2" t="s">
        <v>1155</v>
      </c>
      <c r="G552" s="2" t="s">
        <v>3</v>
      </c>
      <c r="H552" s="2" t="s">
        <v>3684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97</v>
      </c>
      <c r="P552" s="2" t="s">
        <v>1</v>
      </c>
      <c r="Q552" s="1">
        <v>0</v>
      </c>
      <c r="R552" s="1">
        <v>0</v>
      </c>
      <c r="S552" s="1">
        <v>0</v>
      </c>
      <c r="T552" s="1">
        <v>0</v>
      </c>
      <c r="U552" s="2" t="s">
        <v>0</v>
      </c>
      <c r="V552" s="1">
        <v>0</v>
      </c>
      <c r="W552" s="1">
        <v>0</v>
      </c>
      <c r="X552" s="2" t="s">
        <v>0</v>
      </c>
      <c r="Y552" s="1">
        <v>0</v>
      </c>
      <c r="Z552" s="1">
        <v>0</v>
      </c>
      <c r="AA552" s="2" t="s">
        <v>0</v>
      </c>
      <c r="AB552" s="1">
        <v>0</v>
      </c>
      <c r="AC552" s="1">
        <v>0</v>
      </c>
      <c r="AD552" s="2" t="s">
        <v>0</v>
      </c>
      <c r="AE552" s="1">
        <v>0</v>
      </c>
      <c r="AF552" s="2">
        <v>0</v>
      </c>
      <c r="AG552" s="2" t="s">
        <v>0</v>
      </c>
      <c r="AH552" s="1">
        <v>0</v>
      </c>
      <c r="AI552" s="1">
        <v>0</v>
      </c>
      <c r="AJ552" s="2" t="s">
        <v>0</v>
      </c>
      <c r="AK552" s="1">
        <v>0</v>
      </c>
      <c r="AL552" s="1">
        <v>0</v>
      </c>
      <c r="AM552" s="125" t="s">
        <v>1</v>
      </c>
      <c r="AN552" s="2" t="s">
        <v>1</v>
      </c>
      <c r="AO552" s="125" t="s">
        <v>1</v>
      </c>
      <c r="AP552" s="2">
        <v>0</v>
      </c>
      <c r="AQ552" s="5"/>
      <c r="AR552" s="5"/>
    </row>
    <row r="553" spans="1:44" x14ac:dyDescent="0.25">
      <c r="A553" s="2" t="s">
        <v>687</v>
      </c>
      <c r="B553" s="125">
        <v>44601</v>
      </c>
      <c r="C553" s="2" t="s">
        <v>6</v>
      </c>
      <c r="D553" s="2" t="s">
        <v>48</v>
      </c>
      <c r="E553" s="2" t="s">
        <v>213</v>
      </c>
      <c r="F553" s="2" t="s">
        <v>1159</v>
      </c>
      <c r="G553" s="2" t="s">
        <v>3</v>
      </c>
      <c r="H553" s="2" t="s">
        <v>3685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157.82</v>
      </c>
      <c r="R553" s="1">
        <v>0</v>
      </c>
      <c r="S553" s="1">
        <v>157.82</v>
      </c>
      <c r="T553" s="1">
        <v>0</v>
      </c>
      <c r="U553" s="2" t="s">
        <v>0</v>
      </c>
      <c r="V553" s="1">
        <v>0</v>
      </c>
      <c r="W553" s="1">
        <v>0</v>
      </c>
      <c r="X553" s="2" t="s">
        <v>0</v>
      </c>
      <c r="Y553" s="1">
        <v>0</v>
      </c>
      <c r="Z553" s="1">
        <v>0</v>
      </c>
      <c r="AA553" s="2" t="s">
        <v>0</v>
      </c>
      <c r="AB553" s="1">
        <v>0</v>
      </c>
      <c r="AC553" s="1">
        <v>0</v>
      </c>
      <c r="AD553" s="2" t="s">
        <v>0</v>
      </c>
      <c r="AE553" s="1">
        <v>0</v>
      </c>
      <c r="AF553" s="2">
        <v>0</v>
      </c>
      <c r="AG553" s="2" t="s">
        <v>0</v>
      </c>
      <c r="AH553" s="1">
        <v>0</v>
      </c>
      <c r="AI553" s="1">
        <v>0</v>
      </c>
      <c r="AJ553" s="2" t="s">
        <v>0</v>
      </c>
      <c r="AK553" s="1">
        <v>0</v>
      </c>
      <c r="AL553" s="1">
        <v>0</v>
      </c>
      <c r="AM553" s="125" t="s">
        <v>1</v>
      </c>
      <c r="AN553" s="2" t="s">
        <v>1</v>
      </c>
      <c r="AO553" s="125" t="s">
        <v>1</v>
      </c>
      <c r="AP553" s="2">
        <v>0</v>
      </c>
      <c r="AQ553" s="5"/>
      <c r="AR553" s="5"/>
    </row>
    <row r="554" spans="1:44" x14ac:dyDescent="0.25">
      <c r="A554" s="2" t="s">
        <v>688</v>
      </c>
      <c r="B554" s="125">
        <v>44601</v>
      </c>
      <c r="C554" s="2" t="s">
        <v>6</v>
      </c>
      <c r="D554" s="2" t="s">
        <v>48</v>
      </c>
      <c r="E554" s="2" t="s">
        <v>2845</v>
      </c>
      <c r="F554" s="2" t="s">
        <v>3686</v>
      </c>
      <c r="G554" s="2" t="s">
        <v>3</v>
      </c>
      <c r="H554" s="2" t="s">
        <v>3687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2</v>
      </c>
      <c r="P554" s="2" t="s">
        <v>1</v>
      </c>
      <c r="Q554" s="1">
        <f>SUM(S554:Z554)</f>
        <v>2046.0260000000001</v>
      </c>
      <c r="R554" s="1">
        <v>0</v>
      </c>
      <c r="S554" s="1">
        <v>1659.05</v>
      </c>
      <c r="T554" s="1">
        <v>0</v>
      </c>
      <c r="U554" s="2" t="s">
        <v>0</v>
      </c>
      <c r="V554" s="1">
        <v>0</v>
      </c>
      <c r="W554" s="1">
        <v>333.6</v>
      </c>
      <c r="X554" s="2" t="s">
        <v>0</v>
      </c>
      <c r="Y554" s="1">
        <f>+W554*0.16</f>
        <v>53.376000000000005</v>
      </c>
      <c r="Z554" s="1">
        <v>0</v>
      </c>
      <c r="AA554" s="2" t="s">
        <v>0</v>
      </c>
      <c r="AB554" s="1">
        <v>0</v>
      </c>
      <c r="AC554" s="1">
        <v>0</v>
      </c>
      <c r="AD554" s="2" t="s">
        <v>0</v>
      </c>
      <c r="AE554" s="1">
        <v>0</v>
      </c>
      <c r="AF554" s="2">
        <v>0</v>
      </c>
      <c r="AG554" s="2" t="s">
        <v>0</v>
      </c>
      <c r="AH554" s="1">
        <v>0</v>
      </c>
      <c r="AI554" s="1">
        <v>0</v>
      </c>
      <c r="AJ554" s="2" t="s">
        <v>0</v>
      </c>
      <c r="AK554" s="1">
        <v>0</v>
      </c>
      <c r="AL554" s="1">
        <v>0</v>
      </c>
      <c r="AM554" s="125" t="s">
        <v>1</v>
      </c>
      <c r="AN554" s="2" t="s">
        <v>1</v>
      </c>
      <c r="AO554" s="125" t="s">
        <v>1</v>
      </c>
      <c r="AP554" s="2">
        <v>0</v>
      </c>
      <c r="AQ554" s="5"/>
      <c r="AR554" s="5"/>
    </row>
    <row r="555" spans="1:44" x14ac:dyDescent="0.25">
      <c r="A555" s="2" t="s">
        <v>689</v>
      </c>
      <c r="B555" s="125">
        <v>44601</v>
      </c>
      <c r="C555" s="2" t="s">
        <v>6</v>
      </c>
      <c r="D555" s="2" t="s">
        <v>48</v>
      </c>
      <c r="E555" s="2" t="s">
        <v>2845</v>
      </c>
      <c r="F555" s="2" t="s">
        <v>3686</v>
      </c>
      <c r="G555" s="2" t="s">
        <v>1296</v>
      </c>
      <c r="H555" s="2"/>
      <c r="I555" s="2" t="s">
        <v>3688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f>SUM(S555:Z555)</f>
        <v>-23.69</v>
      </c>
      <c r="R555" s="1">
        <v>0</v>
      </c>
      <c r="S555" s="1">
        <v>-23.69</v>
      </c>
      <c r="T555" s="1">
        <v>0</v>
      </c>
      <c r="U555" s="2" t="s">
        <v>0</v>
      </c>
      <c r="V555" s="1">
        <v>0</v>
      </c>
      <c r="W555" s="1">
        <v>0</v>
      </c>
      <c r="X555" s="2" t="s">
        <v>0</v>
      </c>
      <c r="Y555" s="1">
        <f>+W555*0.16</f>
        <v>0</v>
      </c>
      <c r="Z555" s="1">
        <v>0</v>
      </c>
      <c r="AA555" s="2" t="s">
        <v>0</v>
      </c>
      <c r="AB555" s="1">
        <v>0</v>
      </c>
      <c r="AC555" s="1">
        <v>0</v>
      </c>
      <c r="AD555" s="2" t="s">
        <v>0</v>
      </c>
      <c r="AE555" s="1">
        <v>0</v>
      </c>
      <c r="AF555" s="2">
        <v>0</v>
      </c>
      <c r="AG555" s="2" t="s">
        <v>0</v>
      </c>
      <c r="AH555" s="1">
        <v>0</v>
      </c>
      <c r="AI555" s="1">
        <v>0</v>
      </c>
      <c r="AJ555" s="2" t="s">
        <v>0</v>
      </c>
      <c r="AK555" s="1">
        <v>0</v>
      </c>
      <c r="AL555" s="1">
        <v>0</v>
      </c>
      <c r="AM555" s="125" t="s">
        <v>1</v>
      </c>
      <c r="AN555" s="2" t="s">
        <v>1</v>
      </c>
      <c r="AO555" s="125" t="s">
        <v>1</v>
      </c>
      <c r="AP555" s="2">
        <v>0</v>
      </c>
      <c r="AQ555" s="5"/>
      <c r="AR555" s="5"/>
    </row>
    <row r="556" spans="1:44" x14ac:dyDescent="0.25">
      <c r="A556" s="2" t="s">
        <v>690</v>
      </c>
      <c r="B556" s="125">
        <v>44601</v>
      </c>
      <c r="C556" s="2" t="s">
        <v>26</v>
      </c>
      <c r="D556" s="2" t="s">
        <v>41</v>
      </c>
      <c r="E556" s="2" t="s">
        <v>210</v>
      </c>
      <c r="F556" s="2" t="s">
        <v>1839</v>
      </c>
      <c r="G556" s="2" t="s">
        <v>3</v>
      </c>
      <c r="H556" s="2" t="s">
        <v>3689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</v>
      </c>
      <c r="P556" s="2" t="s">
        <v>1</v>
      </c>
      <c r="Q556" s="1">
        <v>626.87186399999996</v>
      </c>
      <c r="R556" s="1">
        <v>0</v>
      </c>
      <c r="S556" s="1">
        <v>506.16179999999991</v>
      </c>
      <c r="T556" s="1">
        <v>0</v>
      </c>
      <c r="U556" s="2" t="s">
        <v>0</v>
      </c>
      <c r="V556" s="1">
        <v>0</v>
      </c>
      <c r="W556" s="1">
        <v>104.0604</v>
      </c>
      <c r="X556" s="2" t="s">
        <v>0</v>
      </c>
      <c r="Y556" s="1">
        <v>16.649664000000001</v>
      </c>
      <c r="Z556" s="1">
        <v>0</v>
      </c>
      <c r="AA556" s="2" t="s">
        <v>0</v>
      </c>
      <c r="AB556" s="1">
        <v>0</v>
      </c>
      <c r="AC556" s="1">
        <v>0</v>
      </c>
      <c r="AD556" s="2" t="s">
        <v>0</v>
      </c>
      <c r="AE556" s="1">
        <v>0</v>
      </c>
      <c r="AF556" s="2">
        <v>0</v>
      </c>
      <c r="AG556" s="2" t="s">
        <v>0</v>
      </c>
      <c r="AH556" s="1">
        <v>0</v>
      </c>
      <c r="AI556" s="1">
        <v>0</v>
      </c>
      <c r="AJ556" s="2" t="s">
        <v>0</v>
      </c>
      <c r="AK556" s="1">
        <v>0</v>
      </c>
      <c r="AL556" s="1">
        <v>0</v>
      </c>
      <c r="AM556" s="125" t="s">
        <v>1</v>
      </c>
      <c r="AN556" s="2" t="s">
        <v>1</v>
      </c>
      <c r="AO556" s="125" t="s">
        <v>1</v>
      </c>
      <c r="AP556" s="2" t="s">
        <v>1</v>
      </c>
      <c r="AQ556" s="5"/>
      <c r="AR556" s="5"/>
    </row>
    <row r="557" spans="1:44" x14ac:dyDescent="0.25">
      <c r="A557" s="2" t="s">
        <v>691</v>
      </c>
      <c r="B557" s="125">
        <v>44601</v>
      </c>
      <c r="C557" s="2" t="s">
        <v>1081</v>
      </c>
      <c r="D557" s="2" t="s">
        <v>41</v>
      </c>
      <c r="E557" s="2" t="s">
        <v>1083</v>
      </c>
      <c r="F557" s="2" t="s">
        <v>3674</v>
      </c>
      <c r="G557" s="2" t="s">
        <v>3</v>
      </c>
      <c r="H557" s="2" t="s">
        <v>3690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3531.261943999998</v>
      </c>
      <c r="R557" s="1">
        <v>0</v>
      </c>
      <c r="S557" s="1">
        <v>2612.7917500000003</v>
      </c>
      <c r="T557" s="1">
        <v>0</v>
      </c>
      <c r="U557" s="2" t="s">
        <v>0</v>
      </c>
      <c r="V557" s="1">
        <v>0</v>
      </c>
      <c r="W557" s="1">
        <v>791.78464999999994</v>
      </c>
      <c r="X557" s="2" t="s">
        <v>0</v>
      </c>
      <c r="Y557" s="1">
        <v>126.68554399999999</v>
      </c>
      <c r="Z557" s="1">
        <v>0</v>
      </c>
      <c r="AA557" s="2" t="s">
        <v>0</v>
      </c>
      <c r="AB557" s="1">
        <v>0</v>
      </c>
      <c r="AC557" s="1">
        <v>0</v>
      </c>
      <c r="AD557" s="2" t="s">
        <v>0</v>
      </c>
      <c r="AE557" s="1">
        <v>0</v>
      </c>
      <c r="AF557" s="2">
        <v>0</v>
      </c>
      <c r="AG557" s="2" t="s">
        <v>0</v>
      </c>
      <c r="AH557" s="1">
        <v>0</v>
      </c>
      <c r="AI557" s="1">
        <v>0</v>
      </c>
      <c r="AJ557" s="2" t="s">
        <v>0</v>
      </c>
      <c r="AK557" s="1">
        <v>0</v>
      </c>
      <c r="AL557" s="1">
        <v>0</v>
      </c>
      <c r="AM557" s="125" t="s">
        <v>1</v>
      </c>
      <c r="AN557" s="2" t="s">
        <v>1</v>
      </c>
      <c r="AO557" s="125" t="s">
        <v>1</v>
      </c>
      <c r="AP557" s="2" t="s">
        <v>1</v>
      </c>
      <c r="AQ557" s="5"/>
      <c r="AR557" s="5"/>
    </row>
    <row r="558" spans="1:44" x14ac:dyDescent="0.25">
      <c r="A558" s="2" t="s">
        <v>692</v>
      </c>
      <c r="B558" s="125">
        <v>44601</v>
      </c>
      <c r="C558" s="2" t="s">
        <v>6</v>
      </c>
      <c r="D558" s="2" t="s">
        <v>41</v>
      </c>
      <c r="E558" s="2" t="s">
        <v>217</v>
      </c>
      <c r="F558" s="2" t="s">
        <v>1141</v>
      </c>
      <c r="G558" s="2" t="s">
        <v>3</v>
      </c>
      <c r="H558" s="2" t="s">
        <v>3691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5175.3563680000016</v>
      </c>
      <c r="R558" s="1">
        <v>0</v>
      </c>
      <c r="S558" s="1">
        <v>3731.2217499999997</v>
      </c>
      <c r="T558" s="1">
        <v>0</v>
      </c>
      <c r="U558" s="2" t="s">
        <v>0</v>
      </c>
      <c r="V558" s="1">
        <v>0</v>
      </c>
      <c r="W558" s="1">
        <v>1244.9436499999999</v>
      </c>
      <c r="X558" s="2" t="s">
        <v>8</v>
      </c>
      <c r="Y558" s="1">
        <v>199.19096800000003</v>
      </c>
      <c r="Z558" s="1">
        <v>0</v>
      </c>
      <c r="AA558" s="2" t="s">
        <v>0</v>
      </c>
      <c r="AB558" s="1">
        <v>0</v>
      </c>
      <c r="AC558" s="1">
        <v>0</v>
      </c>
      <c r="AD558" s="2" t="s">
        <v>0</v>
      </c>
      <c r="AE558" s="1">
        <v>0</v>
      </c>
      <c r="AF558" s="2">
        <v>0</v>
      </c>
      <c r="AG558" s="2" t="s">
        <v>0</v>
      </c>
      <c r="AH558" s="1">
        <v>0</v>
      </c>
      <c r="AI558" s="1">
        <v>0</v>
      </c>
      <c r="AJ558" s="2" t="s">
        <v>0</v>
      </c>
      <c r="AK558" s="1">
        <v>0</v>
      </c>
      <c r="AL558" s="1">
        <v>0</v>
      </c>
      <c r="AM558" s="125" t="s">
        <v>1</v>
      </c>
      <c r="AN558" s="2" t="s">
        <v>1</v>
      </c>
      <c r="AO558" s="125" t="s">
        <v>1</v>
      </c>
      <c r="AP558" s="2" t="s">
        <v>1</v>
      </c>
      <c r="AQ558" s="5"/>
      <c r="AR558" s="5"/>
    </row>
    <row r="559" spans="1:44" x14ac:dyDescent="0.25">
      <c r="A559" s="2" t="s">
        <v>693</v>
      </c>
      <c r="B559" s="125">
        <v>44601</v>
      </c>
      <c r="C559" s="2" t="s">
        <v>34</v>
      </c>
      <c r="D559" s="2" t="s">
        <v>41</v>
      </c>
      <c r="E559" s="2" t="s">
        <v>215</v>
      </c>
      <c r="F559" s="2" t="s">
        <v>2245</v>
      </c>
      <c r="G559" s="2" t="s">
        <v>3</v>
      </c>
      <c r="H559" s="2" t="s">
        <v>3692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2244.2495500000009</v>
      </c>
      <c r="R559" s="1">
        <v>0</v>
      </c>
      <c r="S559" s="1">
        <v>2098.6057500000015</v>
      </c>
      <c r="T559" s="1">
        <v>0</v>
      </c>
      <c r="U559" s="2" t="s">
        <v>0</v>
      </c>
      <c r="V559" s="1">
        <v>0</v>
      </c>
      <c r="W559" s="1">
        <v>125.55500000000002</v>
      </c>
      <c r="X559" s="2" t="s">
        <v>0</v>
      </c>
      <c r="Y559" s="1">
        <v>20.088799999999996</v>
      </c>
      <c r="Z559" s="1">
        <v>0</v>
      </c>
      <c r="AA559" s="2" t="s">
        <v>0</v>
      </c>
      <c r="AB559" s="1">
        <v>0</v>
      </c>
      <c r="AC559" s="1">
        <v>0</v>
      </c>
      <c r="AD559" s="2" t="s">
        <v>0</v>
      </c>
      <c r="AE559" s="1">
        <v>0</v>
      </c>
      <c r="AF559" s="2">
        <v>0</v>
      </c>
      <c r="AG559" s="2" t="s">
        <v>0</v>
      </c>
      <c r="AH559" s="1">
        <v>0</v>
      </c>
      <c r="AI559" s="1">
        <v>0</v>
      </c>
      <c r="AJ559" s="2" t="s">
        <v>0</v>
      </c>
      <c r="AK559" s="1">
        <v>0</v>
      </c>
      <c r="AL559" s="1">
        <v>0</v>
      </c>
      <c r="AM559" s="125" t="s">
        <v>1</v>
      </c>
      <c r="AN559" s="2" t="s">
        <v>1</v>
      </c>
      <c r="AO559" s="125" t="s">
        <v>1</v>
      </c>
      <c r="AP559" s="2" t="s">
        <v>1</v>
      </c>
      <c r="AQ559" s="5"/>
      <c r="AR559" s="5"/>
    </row>
    <row r="560" spans="1:44" x14ac:dyDescent="0.25">
      <c r="A560" s="2" t="s">
        <v>694</v>
      </c>
      <c r="B560" s="125">
        <v>44601</v>
      </c>
      <c r="C560" s="2" t="s">
        <v>34</v>
      </c>
      <c r="D560" s="2" t="s">
        <v>41</v>
      </c>
      <c r="E560" s="2" t="s">
        <v>215</v>
      </c>
      <c r="F560" s="2" t="s">
        <v>2247</v>
      </c>
      <c r="G560" s="2" t="s">
        <v>12</v>
      </c>
      <c r="H560" s="2" t="s">
        <v>1</v>
      </c>
      <c r="I560" s="1" t="s">
        <v>1232</v>
      </c>
      <c r="J560" s="1" t="s">
        <v>1</v>
      </c>
      <c r="K560" s="1" t="s">
        <v>3693</v>
      </c>
      <c r="L560" s="1" t="s">
        <v>3694</v>
      </c>
      <c r="M560" s="1">
        <v>44.61</v>
      </c>
      <c r="N560" s="2" t="s">
        <v>11</v>
      </c>
      <c r="O560" s="2" t="s">
        <v>1247</v>
      </c>
      <c r="P560" s="2" t="s">
        <v>1248</v>
      </c>
      <c r="Q560" s="1">
        <v>-14.18</v>
      </c>
      <c r="R560" s="1">
        <v>0</v>
      </c>
      <c r="S560" s="1">
        <v>-14.18</v>
      </c>
      <c r="T560" s="1">
        <v>0</v>
      </c>
      <c r="U560" s="2" t="s">
        <v>0</v>
      </c>
      <c r="V560" s="1">
        <v>0</v>
      </c>
      <c r="W560" s="1">
        <v>0</v>
      </c>
      <c r="X560" s="2" t="s">
        <v>0</v>
      </c>
      <c r="Y560" s="1">
        <v>0</v>
      </c>
      <c r="Z560" s="1">
        <v>0</v>
      </c>
      <c r="AA560" s="2" t="s">
        <v>0</v>
      </c>
      <c r="AB560" s="1">
        <v>0</v>
      </c>
      <c r="AC560" s="1">
        <v>0</v>
      </c>
      <c r="AD560" s="2" t="s">
        <v>0</v>
      </c>
      <c r="AE560" s="1">
        <v>0</v>
      </c>
      <c r="AF560" s="2">
        <v>0</v>
      </c>
      <c r="AG560" s="2" t="s">
        <v>0</v>
      </c>
      <c r="AH560" s="1">
        <v>0</v>
      </c>
      <c r="AI560" s="1">
        <v>0</v>
      </c>
      <c r="AJ560" s="2" t="s">
        <v>0</v>
      </c>
      <c r="AK560" s="1">
        <v>0</v>
      </c>
      <c r="AL560" s="1">
        <v>0</v>
      </c>
      <c r="AM560" s="125" t="s">
        <v>1</v>
      </c>
      <c r="AN560" s="2" t="s">
        <v>1</v>
      </c>
      <c r="AO560" s="125" t="s">
        <v>1</v>
      </c>
      <c r="AP560" s="2" t="s">
        <v>1</v>
      </c>
      <c r="AQ560" s="5"/>
      <c r="AR560" s="5"/>
    </row>
    <row r="561" spans="1:44" x14ac:dyDescent="0.25">
      <c r="A561" s="2" t="s">
        <v>695</v>
      </c>
      <c r="B561" s="125">
        <v>44601</v>
      </c>
      <c r="C561" s="2" t="s">
        <v>26</v>
      </c>
      <c r="D561" s="2" t="s">
        <v>37</v>
      </c>
      <c r="E561" s="2" t="s">
        <v>4</v>
      </c>
      <c r="F561" s="2" t="s">
        <v>1346</v>
      </c>
      <c r="G561" s="2" t="s">
        <v>3</v>
      </c>
      <c r="H561" s="2" t="s">
        <v>3695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312.17075</v>
      </c>
      <c r="R561" s="1">
        <v>0</v>
      </c>
      <c r="S561" s="1">
        <v>221.00054999999998</v>
      </c>
      <c r="T561" s="1">
        <v>0</v>
      </c>
      <c r="U561" s="2" t="s">
        <v>0</v>
      </c>
      <c r="V561" s="1">
        <v>0</v>
      </c>
      <c r="W561" s="1">
        <v>78.595000000000013</v>
      </c>
      <c r="X561" s="2" t="s">
        <v>8</v>
      </c>
      <c r="Y561" s="1">
        <v>12.575199999999999</v>
      </c>
      <c r="Z561" s="1">
        <v>0</v>
      </c>
      <c r="AA561" s="2" t="s">
        <v>0</v>
      </c>
      <c r="AB561" s="1">
        <v>0</v>
      </c>
      <c r="AC561" s="1">
        <v>0</v>
      </c>
      <c r="AD561" s="2" t="s">
        <v>0</v>
      </c>
      <c r="AE561" s="1">
        <v>0</v>
      </c>
      <c r="AF561" s="2">
        <v>0</v>
      </c>
      <c r="AG561" s="2" t="s">
        <v>0</v>
      </c>
      <c r="AH561" s="1">
        <v>0</v>
      </c>
      <c r="AI561" s="1">
        <v>0</v>
      </c>
      <c r="AJ561" s="2" t="s">
        <v>0</v>
      </c>
      <c r="AK561" s="1">
        <v>0</v>
      </c>
      <c r="AL561" s="1">
        <v>0</v>
      </c>
      <c r="AM561" s="125" t="s">
        <v>1</v>
      </c>
      <c r="AN561" s="2" t="s">
        <v>1</v>
      </c>
      <c r="AO561" s="125" t="s">
        <v>1</v>
      </c>
      <c r="AP561" s="2" t="s">
        <v>1</v>
      </c>
      <c r="AQ561" s="5"/>
      <c r="AR561" s="5"/>
    </row>
    <row r="562" spans="1:44" x14ac:dyDescent="0.25">
      <c r="A562" s="2" t="s">
        <v>696</v>
      </c>
      <c r="B562" s="125">
        <v>44601</v>
      </c>
      <c r="C562" s="2" t="s">
        <v>26</v>
      </c>
      <c r="D562" s="2" t="s">
        <v>37</v>
      </c>
      <c r="E562" s="2" t="s">
        <v>4</v>
      </c>
      <c r="F562" s="2" t="s">
        <v>1345</v>
      </c>
      <c r="G562" s="2" t="s">
        <v>3</v>
      </c>
      <c r="H562" s="2" t="s">
        <v>3696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1771</v>
      </c>
      <c r="P562" s="2" t="s">
        <v>1772</v>
      </c>
      <c r="Q562" s="1">
        <v>26.435600000000001</v>
      </c>
      <c r="R562" s="1">
        <v>0</v>
      </c>
      <c r="S562" s="1">
        <v>19.278399999999998</v>
      </c>
      <c r="T562" s="1">
        <v>6.17</v>
      </c>
      <c r="U562" s="2" t="s">
        <v>8</v>
      </c>
      <c r="V562" s="1">
        <v>0.98719999999999997</v>
      </c>
      <c r="W562" s="1">
        <v>0</v>
      </c>
      <c r="X562" s="2" t="s">
        <v>0</v>
      </c>
      <c r="Y562" s="1">
        <v>0</v>
      </c>
      <c r="Z562" s="1">
        <v>0</v>
      </c>
      <c r="AA562" s="2" t="s">
        <v>0</v>
      </c>
      <c r="AB562" s="1">
        <v>0</v>
      </c>
      <c r="AC562" s="1">
        <v>0</v>
      </c>
      <c r="AD562" s="2" t="s">
        <v>0</v>
      </c>
      <c r="AE562" s="1">
        <v>0</v>
      </c>
      <c r="AF562" s="2">
        <v>0</v>
      </c>
      <c r="AG562" s="2" t="s">
        <v>0</v>
      </c>
      <c r="AH562" s="1">
        <v>0</v>
      </c>
      <c r="AI562" s="1">
        <v>0</v>
      </c>
      <c r="AJ562" s="2" t="s">
        <v>0</v>
      </c>
      <c r="AK562" s="1">
        <v>0</v>
      </c>
      <c r="AL562" s="1">
        <v>0</v>
      </c>
      <c r="AM562" s="125" t="s">
        <v>1</v>
      </c>
      <c r="AN562" s="2" t="s">
        <v>1</v>
      </c>
      <c r="AO562" s="125" t="s">
        <v>1</v>
      </c>
      <c r="AP562" s="2" t="s">
        <v>1</v>
      </c>
      <c r="AQ562" s="5"/>
      <c r="AR562" s="5"/>
    </row>
    <row r="563" spans="1:44" x14ac:dyDescent="0.25">
      <c r="A563" s="2" t="s">
        <v>697</v>
      </c>
      <c r="B563" s="125">
        <v>44601</v>
      </c>
      <c r="C563" s="2" t="s">
        <v>26</v>
      </c>
      <c r="D563" s="2" t="s">
        <v>37</v>
      </c>
      <c r="E563" s="2" t="s">
        <v>4</v>
      </c>
      <c r="F563" s="2" t="s">
        <v>1346</v>
      </c>
      <c r="G563" s="2" t="s">
        <v>3</v>
      </c>
      <c r="H563" s="2" t="s">
        <v>3697</v>
      </c>
      <c r="I563" s="1" t="s">
        <v>1</v>
      </c>
      <c r="J563" s="1" t="s">
        <v>1</v>
      </c>
      <c r="K563" s="1" t="s">
        <v>1</v>
      </c>
      <c r="L563" s="1" t="s">
        <v>1</v>
      </c>
      <c r="M563" s="1">
        <v>0</v>
      </c>
      <c r="N563" s="2" t="s">
        <v>1</v>
      </c>
      <c r="O563" s="2" t="s">
        <v>2</v>
      </c>
      <c r="P563" s="2" t="s">
        <v>1</v>
      </c>
      <c r="Q563" s="1">
        <v>2524.7832060000005</v>
      </c>
      <c r="R563" s="1">
        <v>0</v>
      </c>
      <c r="S563" s="1">
        <v>1776.8336500000005</v>
      </c>
      <c r="T563" s="1">
        <v>0</v>
      </c>
      <c r="U563" s="2" t="s">
        <v>0</v>
      </c>
      <c r="V563" s="1">
        <v>0</v>
      </c>
      <c r="W563" s="1">
        <v>644.78409999999985</v>
      </c>
      <c r="X563" s="2" t="s">
        <v>8</v>
      </c>
      <c r="Y563" s="1">
        <v>103.16545600000001</v>
      </c>
      <c r="Z563" s="1">
        <v>0</v>
      </c>
      <c r="AA563" s="2" t="s">
        <v>0</v>
      </c>
      <c r="AB563" s="1">
        <v>0</v>
      </c>
      <c r="AC563" s="1">
        <v>0</v>
      </c>
      <c r="AD563" s="2" t="s">
        <v>0</v>
      </c>
      <c r="AE563" s="1">
        <v>0</v>
      </c>
      <c r="AF563" s="2">
        <v>0</v>
      </c>
      <c r="AG563" s="2" t="s">
        <v>0</v>
      </c>
      <c r="AH563" s="1">
        <v>0</v>
      </c>
      <c r="AI563" s="1">
        <v>0</v>
      </c>
      <c r="AJ563" s="2" t="s">
        <v>0</v>
      </c>
      <c r="AK563" s="1">
        <v>0</v>
      </c>
      <c r="AL563" s="1">
        <v>0</v>
      </c>
      <c r="AM563" s="125" t="s">
        <v>1</v>
      </c>
      <c r="AN563" s="2" t="s">
        <v>1</v>
      </c>
      <c r="AO563" s="125" t="s">
        <v>1</v>
      </c>
      <c r="AP563" s="2" t="s">
        <v>1</v>
      </c>
      <c r="AQ563" s="5"/>
      <c r="AR563" s="5"/>
    </row>
    <row r="564" spans="1:44" x14ac:dyDescent="0.25">
      <c r="A564" s="2" t="s">
        <v>698</v>
      </c>
      <c r="B564" s="125">
        <v>44601</v>
      </c>
      <c r="C564" s="2" t="s">
        <v>26</v>
      </c>
      <c r="D564" s="2" t="s">
        <v>37</v>
      </c>
      <c r="E564" s="2" t="s">
        <v>4</v>
      </c>
      <c r="F564" s="2" t="s">
        <v>1345</v>
      </c>
      <c r="G564" s="2" t="s">
        <v>12</v>
      </c>
      <c r="H564" s="2" t="s">
        <v>1</v>
      </c>
      <c r="I564" s="1" t="s">
        <v>1940</v>
      </c>
      <c r="J564" s="1" t="s">
        <v>1</v>
      </c>
      <c r="K564" s="1" t="s">
        <v>3698</v>
      </c>
      <c r="L564" s="1" t="s">
        <v>3494</v>
      </c>
      <c r="M564" s="1">
        <v>18.649999999999999</v>
      </c>
      <c r="N564" s="2" t="s">
        <v>11</v>
      </c>
      <c r="O564" s="2" t="s">
        <v>3699</v>
      </c>
      <c r="P564" s="2" t="s">
        <v>3700</v>
      </c>
      <c r="Q564" s="1">
        <v>-18.653099999999998</v>
      </c>
      <c r="R564" s="1">
        <v>0</v>
      </c>
      <c r="S564" s="1">
        <v>0</v>
      </c>
      <c r="T564" s="1">
        <v>0</v>
      </c>
      <c r="U564" s="2" t="s">
        <v>0</v>
      </c>
      <c r="V564" s="1">
        <v>0</v>
      </c>
      <c r="W564" s="1">
        <v>-16.080200000000001</v>
      </c>
      <c r="X564" s="2" t="s">
        <v>8</v>
      </c>
      <c r="Y564" s="1">
        <v>-2.5729000000000002</v>
      </c>
      <c r="Z564" s="1">
        <v>0</v>
      </c>
      <c r="AA564" s="2" t="s">
        <v>0</v>
      </c>
      <c r="AB564" s="1">
        <v>0</v>
      </c>
      <c r="AC564" s="1">
        <v>0</v>
      </c>
      <c r="AD564" s="2" t="s">
        <v>0</v>
      </c>
      <c r="AE564" s="1">
        <v>0</v>
      </c>
      <c r="AF564" s="2">
        <v>0</v>
      </c>
      <c r="AG564" s="2" t="s">
        <v>0</v>
      </c>
      <c r="AH564" s="1">
        <v>0</v>
      </c>
      <c r="AI564" s="1">
        <v>0</v>
      </c>
      <c r="AJ564" s="2" t="s">
        <v>0</v>
      </c>
      <c r="AK564" s="1">
        <v>0</v>
      </c>
      <c r="AL564" s="1">
        <v>0</v>
      </c>
      <c r="AM564" s="125" t="s">
        <v>1</v>
      </c>
      <c r="AN564" s="2" t="s">
        <v>1</v>
      </c>
      <c r="AO564" s="125" t="s">
        <v>1</v>
      </c>
      <c r="AP564" s="2" t="s">
        <v>1</v>
      </c>
      <c r="AQ564" s="5"/>
      <c r="AR564" s="5"/>
    </row>
    <row r="565" spans="1:44" x14ac:dyDescent="0.25">
      <c r="A565" s="2" t="s">
        <v>699</v>
      </c>
      <c r="B565" s="125">
        <v>44601</v>
      </c>
      <c r="C565" s="2" t="s">
        <v>1081</v>
      </c>
      <c r="D565" s="2" t="s">
        <v>37</v>
      </c>
      <c r="E565" s="2" t="s">
        <v>1084</v>
      </c>
      <c r="F565" s="2" t="s">
        <v>3674</v>
      </c>
      <c r="G565" s="2" t="s">
        <v>3</v>
      </c>
      <c r="H565" s="2" t="s">
        <v>3701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3702</v>
      </c>
      <c r="P565" s="2" t="s">
        <v>3703</v>
      </c>
      <c r="Q565" s="1">
        <v>107.0312</v>
      </c>
      <c r="R565" s="1">
        <v>0</v>
      </c>
      <c r="S565" s="1">
        <v>56.49</v>
      </c>
      <c r="T565" s="1">
        <v>0</v>
      </c>
      <c r="U565" s="2" t="s">
        <v>0</v>
      </c>
      <c r="V565" s="1">
        <v>0</v>
      </c>
      <c r="W565" s="1">
        <v>43.57</v>
      </c>
      <c r="X565" s="2" t="s">
        <v>8</v>
      </c>
      <c r="Y565" s="1">
        <v>6.9711999999999996</v>
      </c>
      <c r="Z565" s="1">
        <v>0</v>
      </c>
      <c r="AA565" s="2" t="s">
        <v>0</v>
      </c>
      <c r="AB565" s="1">
        <v>0</v>
      </c>
      <c r="AC565" s="1">
        <v>0</v>
      </c>
      <c r="AD565" s="2" t="s">
        <v>0</v>
      </c>
      <c r="AE565" s="1">
        <v>0</v>
      </c>
      <c r="AF565" s="2">
        <v>0</v>
      </c>
      <c r="AG565" s="2" t="s">
        <v>0</v>
      </c>
      <c r="AH565" s="1">
        <v>0</v>
      </c>
      <c r="AI565" s="1">
        <v>0</v>
      </c>
      <c r="AJ565" s="2" t="s">
        <v>0</v>
      </c>
      <c r="AK565" s="1">
        <v>0</v>
      </c>
      <c r="AL565" s="1">
        <v>0</v>
      </c>
      <c r="AM565" s="125" t="s">
        <v>1</v>
      </c>
      <c r="AN565" s="2" t="s">
        <v>1</v>
      </c>
      <c r="AO565" s="125" t="s">
        <v>1</v>
      </c>
      <c r="AP565" s="2" t="s">
        <v>1</v>
      </c>
      <c r="AQ565" s="5"/>
      <c r="AR565" s="5"/>
    </row>
    <row r="566" spans="1:44" x14ac:dyDescent="0.25">
      <c r="A566" s="2" t="s">
        <v>700</v>
      </c>
      <c r="B566" s="125">
        <v>44601</v>
      </c>
      <c r="C566" s="2" t="s">
        <v>1081</v>
      </c>
      <c r="D566" s="2" t="s">
        <v>37</v>
      </c>
      <c r="E566" s="2" t="s">
        <v>1084</v>
      </c>
      <c r="F566" s="2" t="s">
        <v>3674</v>
      </c>
      <c r="G566" s="2" t="s">
        <v>3</v>
      </c>
      <c r="H566" s="2" t="s">
        <v>3704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1858.0861079999995</v>
      </c>
      <c r="R566" s="1">
        <v>0</v>
      </c>
      <c r="S566" s="1">
        <v>1500.1503499999994</v>
      </c>
      <c r="T566" s="1">
        <v>0</v>
      </c>
      <c r="U566" s="2" t="s">
        <v>0</v>
      </c>
      <c r="V566" s="1">
        <v>0</v>
      </c>
      <c r="W566" s="1">
        <v>308.56535000000002</v>
      </c>
      <c r="X566" s="2" t="s">
        <v>0</v>
      </c>
      <c r="Y566" s="1">
        <v>49.370407999999983</v>
      </c>
      <c r="Z566" s="1">
        <v>0</v>
      </c>
      <c r="AA566" s="2" t="s">
        <v>0</v>
      </c>
      <c r="AB566" s="1">
        <v>0</v>
      </c>
      <c r="AC566" s="1">
        <v>0</v>
      </c>
      <c r="AD566" s="2" t="s">
        <v>0</v>
      </c>
      <c r="AE566" s="1">
        <v>0</v>
      </c>
      <c r="AF566" s="2">
        <v>0</v>
      </c>
      <c r="AG566" s="2" t="s">
        <v>0</v>
      </c>
      <c r="AH566" s="1">
        <v>0</v>
      </c>
      <c r="AI566" s="1">
        <v>0</v>
      </c>
      <c r="AJ566" s="2" t="s">
        <v>0</v>
      </c>
      <c r="AK566" s="1">
        <v>0</v>
      </c>
      <c r="AL566" s="1">
        <v>0</v>
      </c>
      <c r="AM566" s="125" t="s">
        <v>1</v>
      </c>
      <c r="AN566" s="2" t="s">
        <v>1</v>
      </c>
      <c r="AO566" s="125" t="s">
        <v>1</v>
      </c>
      <c r="AP566" s="2" t="s">
        <v>1</v>
      </c>
      <c r="AQ566" s="5"/>
      <c r="AR566" s="5"/>
    </row>
    <row r="567" spans="1:44" x14ac:dyDescent="0.25">
      <c r="A567" s="2" t="s">
        <v>701</v>
      </c>
      <c r="B567" s="125">
        <v>44601</v>
      </c>
      <c r="C567" s="2" t="s">
        <v>1081</v>
      </c>
      <c r="D567" s="2" t="s">
        <v>37</v>
      </c>
      <c r="E567" s="2" t="s">
        <v>1084</v>
      </c>
      <c r="F567" s="2" t="s">
        <v>3674</v>
      </c>
      <c r="G567" s="2" t="s">
        <v>3</v>
      </c>
      <c r="H567" s="2" t="s">
        <v>3705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2366.0490459999996</v>
      </c>
      <c r="R567" s="1">
        <v>0</v>
      </c>
      <c r="S567" s="1">
        <v>1959.3842499999996</v>
      </c>
      <c r="T567" s="1">
        <v>0</v>
      </c>
      <c r="U567" s="2" t="s">
        <v>0</v>
      </c>
      <c r="V567" s="1">
        <v>0</v>
      </c>
      <c r="W567" s="1">
        <v>350.57309999999995</v>
      </c>
      <c r="X567" s="2" t="s">
        <v>8</v>
      </c>
      <c r="Y567" s="1">
        <v>56.091695999999999</v>
      </c>
      <c r="Z567" s="1">
        <v>0</v>
      </c>
      <c r="AA567" s="2" t="s">
        <v>0</v>
      </c>
      <c r="AB567" s="1">
        <v>0</v>
      </c>
      <c r="AC567" s="1">
        <v>0</v>
      </c>
      <c r="AD567" s="2" t="s">
        <v>0</v>
      </c>
      <c r="AE567" s="1">
        <v>0</v>
      </c>
      <c r="AF567" s="2">
        <v>0</v>
      </c>
      <c r="AG567" s="2" t="s">
        <v>0</v>
      </c>
      <c r="AH567" s="1">
        <v>0</v>
      </c>
      <c r="AI567" s="1">
        <v>0</v>
      </c>
      <c r="AJ567" s="2" t="s">
        <v>0</v>
      </c>
      <c r="AK567" s="1">
        <v>0</v>
      </c>
      <c r="AL567" s="1">
        <v>0</v>
      </c>
      <c r="AM567" s="125" t="s">
        <v>1</v>
      </c>
      <c r="AN567" s="2" t="s">
        <v>1</v>
      </c>
      <c r="AO567" s="125" t="s">
        <v>1</v>
      </c>
      <c r="AP567" s="2" t="s">
        <v>1</v>
      </c>
      <c r="AQ567" s="5"/>
      <c r="AR567" s="5"/>
    </row>
    <row r="568" spans="1:44" x14ac:dyDescent="0.25">
      <c r="A568" s="2" t="s">
        <v>702</v>
      </c>
      <c r="B568" s="125">
        <v>44601</v>
      </c>
      <c r="C568" s="2" t="s">
        <v>6</v>
      </c>
      <c r="D568" s="2" t="s">
        <v>37</v>
      </c>
      <c r="E568" s="2" t="s">
        <v>208</v>
      </c>
      <c r="F568" s="2" t="s">
        <v>3515</v>
      </c>
      <c r="G568" s="2" t="s">
        <v>3</v>
      </c>
      <c r="H568" s="2" t="s">
        <v>3706</v>
      </c>
      <c r="I568" s="1" t="s">
        <v>1</v>
      </c>
      <c r="J568" s="1" t="s">
        <v>1</v>
      </c>
      <c r="K568" s="1" t="s">
        <v>1</v>
      </c>
      <c r="L568" s="1" t="s">
        <v>1</v>
      </c>
      <c r="M568" s="1">
        <v>0</v>
      </c>
      <c r="N568" s="2" t="s">
        <v>1</v>
      </c>
      <c r="O568" s="2" t="s">
        <v>728</v>
      </c>
      <c r="P568" s="2" t="s">
        <v>883</v>
      </c>
      <c r="Q568" s="1">
        <v>14.507199999999999</v>
      </c>
      <c r="R568" s="1">
        <v>0</v>
      </c>
      <c r="S568" s="1">
        <v>6.5844000000000005</v>
      </c>
      <c r="T568" s="1">
        <v>6.83</v>
      </c>
      <c r="U568" s="2" t="s">
        <v>8</v>
      </c>
      <c r="V568" s="1">
        <v>1.0928</v>
      </c>
      <c r="W568" s="1">
        <v>0</v>
      </c>
      <c r="X568" s="2" t="s">
        <v>0</v>
      </c>
      <c r="Y568" s="1">
        <v>0</v>
      </c>
      <c r="Z568" s="1">
        <v>0</v>
      </c>
      <c r="AA568" s="2" t="s">
        <v>0</v>
      </c>
      <c r="AB568" s="1">
        <v>0</v>
      </c>
      <c r="AC568" s="1">
        <v>0</v>
      </c>
      <c r="AD568" s="2" t="s">
        <v>0</v>
      </c>
      <c r="AE568" s="1">
        <v>0</v>
      </c>
      <c r="AF568" s="2">
        <v>0</v>
      </c>
      <c r="AG568" s="2" t="s">
        <v>0</v>
      </c>
      <c r="AH568" s="1">
        <v>0</v>
      </c>
      <c r="AI568" s="1">
        <v>0</v>
      </c>
      <c r="AJ568" s="2" t="s">
        <v>0</v>
      </c>
      <c r="AK568" s="1">
        <v>0</v>
      </c>
      <c r="AL568" s="1">
        <v>0</v>
      </c>
      <c r="AM568" s="125" t="s">
        <v>1</v>
      </c>
      <c r="AN568" s="2" t="s">
        <v>1</v>
      </c>
      <c r="AO568" s="125" t="s">
        <v>1</v>
      </c>
      <c r="AP568" s="2" t="s">
        <v>1</v>
      </c>
      <c r="AQ568" s="5"/>
      <c r="AR568" s="5"/>
    </row>
    <row r="569" spans="1:44" x14ac:dyDescent="0.25">
      <c r="A569" s="2" t="s">
        <v>703</v>
      </c>
      <c r="B569" s="125">
        <v>44601</v>
      </c>
      <c r="C569" s="2" t="s">
        <v>6</v>
      </c>
      <c r="D569" s="2" t="s">
        <v>37</v>
      </c>
      <c r="E569" s="2" t="s">
        <v>208</v>
      </c>
      <c r="F569" s="2" t="s">
        <v>3515</v>
      </c>
      <c r="G569" s="2" t="s">
        <v>3</v>
      </c>
      <c r="H569" s="2" t="s">
        <v>3707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7766.1789520000038</v>
      </c>
      <c r="R569" s="1">
        <v>0</v>
      </c>
      <c r="S569" s="1">
        <v>5928.8439500000004</v>
      </c>
      <c r="T569" s="1">
        <v>0</v>
      </c>
      <c r="U569" s="2" t="s">
        <v>0</v>
      </c>
      <c r="V569" s="1">
        <v>0</v>
      </c>
      <c r="W569" s="1">
        <v>1583.9095500000001</v>
      </c>
      <c r="X569" s="2" t="s">
        <v>8</v>
      </c>
      <c r="Y569" s="1">
        <v>253.42545200000006</v>
      </c>
      <c r="Z569" s="1">
        <v>0</v>
      </c>
      <c r="AA569" s="2" t="s">
        <v>0</v>
      </c>
      <c r="AB569" s="1">
        <v>0</v>
      </c>
      <c r="AC569" s="1">
        <v>0</v>
      </c>
      <c r="AD569" s="2" t="s">
        <v>0</v>
      </c>
      <c r="AE569" s="1">
        <v>0</v>
      </c>
      <c r="AF569" s="2">
        <v>0</v>
      </c>
      <c r="AG569" s="2" t="s">
        <v>0</v>
      </c>
      <c r="AH569" s="1">
        <v>0</v>
      </c>
      <c r="AI569" s="1">
        <v>0</v>
      </c>
      <c r="AJ569" s="2" t="s">
        <v>0</v>
      </c>
      <c r="AK569" s="1">
        <v>0</v>
      </c>
      <c r="AL569" s="1">
        <v>0</v>
      </c>
      <c r="AM569" s="125" t="s">
        <v>1</v>
      </c>
      <c r="AN569" s="2" t="s">
        <v>1</v>
      </c>
      <c r="AO569" s="125" t="s">
        <v>1</v>
      </c>
      <c r="AP569" s="2" t="s">
        <v>1</v>
      </c>
      <c r="AQ569" s="5"/>
      <c r="AR569" s="5"/>
    </row>
    <row r="570" spans="1:44" x14ac:dyDescent="0.25">
      <c r="A570" s="2" t="s">
        <v>704</v>
      </c>
      <c r="B570" s="125">
        <v>44601</v>
      </c>
      <c r="C570" s="2" t="s">
        <v>34</v>
      </c>
      <c r="D570" s="2" t="s">
        <v>37</v>
      </c>
      <c r="E570" s="2" t="s">
        <v>206</v>
      </c>
      <c r="F570" s="2" t="s">
        <v>1349</v>
      </c>
      <c r="G570" s="2" t="s">
        <v>3</v>
      </c>
      <c r="H570" s="2" t="s">
        <v>3708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2311.3688999999999</v>
      </c>
      <c r="R570" s="1">
        <v>0</v>
      </c>
      <c r="S570" s="1">
        <v>2095.4052999999994</v>
      </c>
      <c r="T570" s="1">
        <v>0</v>
      </c>
      <c r="U570" s="2" t="s">
        <v>0</v>
      </c>
      <c r="V570" s="1">
        <v>0</v>
      </c>
      <c r="W570" s="1">
        <v>186.17549999999997</v>
      </c>
      <c r="X570" s="2" t="s">
        <v>8</v>
      </c>
      <c r="Y570" s="1">
        <v>29.788100000000011</v>
      </c>
      <c r="Z570" s="1">
        <v>0</v>
      </c>
      <c r="AA570" s="2" t="s">
        <v>0</v>
      </c>
      <c r="AB570" s="1">
        <v>0</v>
      </c>
      <c r="AC570" s="1">
        <v>0</v>
      </c>
      <c r="AD570" s="2" t="s">
        <v>0</v>
      </c>
      <c r="AE570" s="1">
        <v>0</v>
      </c>
      <c r="AF570" s="2">
        <v>0</v>
      </c>
      <c r="AG570" s="2" t="s">
        <v>0</v>
      </c>
      <c r="AH570" s="1">
        <v>0</v>
      </c>
      <c r="AI570" s="1">
        <v>0</v>
      </c>
      <c r="AJ570" s="2" t="s">
        <v>0</v>
      </c>
      <c r="AK570" s="1">
        <v>0</v>
      </c>
      <c r="AL570" s="1">
        <v>0</v>
      </c>
      <c r="AM570" s="125" t="s">
        <v>1</v>
      </c>
      <c r="AN570" s="2" t="s">
        <v>1</v>
      </c>
      <c r="AO570" s="125" t="s">
        <v>1</v>
      </c>
      <c r="AP570" s="2" t="s">
        <v>1</v>
      </c>
      <c r="AQ570" s="5"/>
      <c r="AR570" s="5"/>
    </row>
    <row r="571" spans="1:44" x14ac:dyDescent="0.25">
      <c r="A571" s="2" t="s">
        <v>705</v>
      </c>
      <c r="B571" s="125">
        <v>44601</v>
      </c>
      <c r="C571" s="2" t="s">
        <v>26</v>
      </c>
      <c r="D571" s="2" t="s">
        <v>32</v>
      </c>
      <c r="E571" s="2" t="s">
        <v>31</v>
      </c>
      <c r="F571" s="2" t="s">
        <v>1839</v>
      </c>
      <c r="G571" s="2" t="s">
        <v>3</v>
      </c>
      <c r="H571" s="2" t="s">
        <v>3709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3936.4307859999999</v>
      </c>
      <c r="R571" s="1">
        <v>0</v>
      </c>
      <c r="S571" s="1">
        <v>2975.1696999999999</v>
      </c>
      <c r="T571" s="1">
        <v>0</v>
      </c>
      <c r="U571" s="2" t="s">
        <v>0</v>
      </c>
      <c r="V571" s="1">
        <v>0</v>
      </c>
      <c r="W571" s="1">
        <v>828.67335000000003</v>
      </c>
      <c r="X571" s="2" t="s">
        <v>8</v>
      </c>
      <c r="Y571" s="1">
        <v>132.58773600000004</v>
      </c>
      <c r="Z571" s="1">
        <v>0</v>
      </c>
      <c r="AA571" s="2" t="s">
        <v>0</v>
      </c>
      <c r="AB571" s="1">
        <v>0</v>
      </c>
      <c r="AC571" s="1">
        <v>0</v>
      </c>
      <c r="AD571" s="2" t="s">
        <v>0</v>
      </c>
      <c r="AE571" s="1">
        <v>0</v>
      </c>
      <c r="AF571" s="2">
        <v>0</v>
      </c>
      <c r="AG571" s="2" t="s">
        <v>0</v>
      </c>
      <c r="AH571" s="1">
        <v>0</v>
      </c>
      <c r="AI571" s="1">
        <v>0</v>
      </c>
      <c r="AJ571" s="2" t="s">
        <v>0</v>
      </c>
      <c r="AK571" s="1">
        <v>0</v>
      </c>
      <c r="AL571" s="1">
        <v>0</v>
      </c>
      <c r="AM571" s="125" t="s">
        <v>1</v>
      </c>
      <c r="AN571" s="2" t="s">
        <v>1</v>
      </c>
      <c r="AO571" s="125" t="s">
        <v>1</v>
      </c>
      <c r="AP571" s="2" t="s">
        <v>1</v>
      </c>
      <c r="AQ571" s="5"/>
      <c r="AR571" s="5"/>
    </row>
    <row r="572" spans="1:44" x14ac:dyDescent="0.25">
      <c r="A572" s="2" t="s">
        <v>706</v>
      </c>
      <c r="B572" s="125">
        <v>44601</v>
      </c>
      <c r="C572" s="2" t="s">
        <v>6</v>
      </c>
      <c r="D572" s="2" t="s">
        <v>32</v>
      </c>
      <c r="E572" s="2" t="s">
        <v>202</v>
      </c>
      <c r="F572" s="2" t="s">
        <v>1159</v>
      </c>
      <c r="G572" s="2" t="s">
        <v>3</v>
      </c>
      <c r="H572" s="2" t="s">
        <v>3710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4549.2324199999985</v>
      </c>
      <c r="R572" s="1">
        <v>0</v>
      </c>
      <c r="S572" s="1">
        <v>3550.8830500000004</v>
      </c>
      <c r="T572" s="1">
        <v>0</v>
      </c>
      <c r="U572" s="2" t="s">
        <v>0</v>
      </c>
      <c r="V572" s="1">
        <v>0</v>
      </c>
      <c r="W572" s="1">
        <v>860.64605000000006</v>
      </c>
      <c r="X572" s="2" t="s">
        <v>8</v>
      </c>
      <c r="Y572" s="1">
        <v>137.70332000000002</v>
      </c>
      <c r="Z572" s="1">
        <v>0</v>
      </c>
      <c r="AA572" s="2" t="s">
        <v>0</v>
      </c>
      <c r="AB572" s="1">
        <v>0</v>
      </c>
      <c r="AC572" s="1">
        <v>0</v>
      </c>
      <c r="AD572" s="2" t="s">
        <v>0</v>
      </c>
      <c r="AE572" s="1">
        <v>0</v>
      </c>
      <c r="AF572" s="2">
        <v>0</v>
      </c>
      <c r="AG572" s="2" t="s">
        <v>0</v>
      </c>
      <c r="AH572" s="1">
        <v>0</v>
      </c>
      <c r="AI572" s="1">
        <v>0</v>
      </c>
      <c r="AJ572" s="2" t="s">
        <v>0</v>
      </c>
      <c r="AK572" s="1">
        <v>0</v>
      </c>
      <c r="AL572" s="1">
        <v>0</v>
      </c>
      <c r="AM572" s="125" t="s">
        <v>1</v>
      </c>
      <c r="AN572" s="2" t="s">
        <v>1</v>
      </c>
      <c r="AO572" s="125" t="s">
        <v>1</v>
      </c>
      <c r="AP572" s="2" t="s">
        <v>1</v>
      </c>
      <c r="AQ572" s="5"/>
      <c r="AR572" s="5"/>
    </row>
    <row r="573" spans="1:44" x14ac:dyDescent="0.25">
      <c r="A573" s="2" t="s">
        <v>707</v>
      </c>
      <c r="B573" s="125">
        <v>44601</v>
      </c>
      <c r="C573" s="2" t="s">
        <v>6</v>
      </c>
      <c r="D573" s="2" t="s">
        <v>32</v>
      </c>
      <c r="E573" s="2" t="s">
        <v>202</v>
      </c>
      <c r="F573" s="2" t="s">
        <v>1159</v>
      </c>
      <c r="G573" s="2" t="s">
        <v>3</v>
      </c>
      <c r="H573" s="2" t="s">
        <v>3711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355</v>
      </c>
      <c r="P573" s="2" t="s">
        <v>3712</v>
      </c>
      <c r="Q573" s="1">
        <v>32.3416</v>
      </c>
      <c r="R573" s="1">
        <v>0</v>
      </c>
      <c r="S573" s="1">
        <v>19.28</v>
      </c>
      <c r="T573" s="1">
        <v>11.26</v>
      </c>
      <c r="U573" s="2" t="s">
        <v>8</v>
      </c>
      <c r="V573" s="1">
        <v>1.8016000000000001</v>
      </c>
      <c r="W573" s="1">
        <v>0</v>
      </c>
      <c r="X573" s="2" t="s">
        <v>0</v>
      </c>
      <c r="Y573" s="1">
        <v>0</v>
      </c>
      <c r="Z573" s="1">
        <v>0</v>
      </c>
      <c r="AA573" s="2" t="s">
        <v>0</v>
      </c>
      <c r="AB573" s="1">
        <v>0</v>
      </c>
      <c r="AC573" s="1">
        <v>0</v>
      </c>
      <c r="AD573" s="2" t="s">
        <v>0</v>
      </c>
      <c r="AE573" s="1">
        <v>0</v>
      </c>
      <c r="AF573" s="2">
        <v>0</v>
      </c>
      <c r="AG573" s="2" t="s">
        <v>0</v>
      </c>
      <c r="AH573" s="1">
        <v>0</v>
      </c>
      <c r="AI573" s="1">
        <v>0</v>
      </c>
      <c r="AJ573" s="2" t="s">
        <v>0</v>
      </c>
      <c r="AK573" s="1">
        <v>0</v>
      </c>
      <c r="AL573" s="1">
        <v>0</v>
      </c>
      <c r="AM573" s="125" t="s">
        <v>1</v>
      </c>
      <c r="AN573" s="2" t="s">
        <v>1</v>
      </c>
      <c r="AO573" s="125" t="s">
        <v>1</v>
      </c>
      <c r="AP573" s="2" t="s">
        <v>1</v>
      </c>
      <c r="AQ573" s="5"/>
      <c r="AR573" s="5"/>
    </row>
    <row r="574" spans="1:44" x14ac:dyDescent="0.25">
      <c r="A574" s="2" t="s">
        <v>708</v>
      </c>
      <c r="B574" s="125">
        <v>44601</v>
      </c>
      <c r="C574" s="2" t="s">
        <v>6</v>
      </c>
      <c r="D574" s="2" t="s">
        <v>32</v>
      </c>
      <c r="E574" s="2" t="s">
        <v>202</v>
      </c>
      <c r="F574" s="2" t="s">
        <v>1159</v>
      </c>
      <c r="G574" s="2" t="s">
        <v>3</v>
      </c>
      <c r="H574" s="2" t="s">
        <v>3713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946.14040199999999</v>
      </c>
      <c r="R574" s="1">
        <v>0</v>
      </c>
      <c r="S574" s="1">
        <v>723.73185000000001</v>
      </c>
      <c r="T574" s="1">
        <v>0</v>
      </c>
      <c r="U574" s="2" t="s">
        <v>0</v>
      </c>
      <c r="V574" s="1">
        <v>0</v>
      </c>
      <c r="W574" s="1">
        <v>191.73150000000001</v>
      </c>
      <c r="X574" s="2" t="s">
        <v>8</v>
      </c>
      <c r="Y574" s="1">
        <v>30.677051999999996</v>
      </c>
      <c r="Z574" s="1">
        <v>0</v>
      </c>
      <c r="AA574" s="2" t="s">
        <v>0</v>
      </c>
      <c r="AB574" s="1">
        <v>0</v>
      </c>
      <c r="AC574" s="1">
        <v>0</v>
      </c>
      <c r="AD574" s="2" t="s">
        <v>0</v>
      </c>
      <c r="AE574" s="1">
        <v>0</v>
      </c>
      <c r="AF574" s="2">
        <v>0</v>
      </c>
      <c r="AG574" s="2" t="s">
        <v>0</v>
      </c>
      <c r="AH574" s="1">
        <v>0</v>
      </c>
      <c r="AI574" s="1">
        <v>0</v>
      </c>
      <c r="AJ574" s="2" t="s">
        <v>0</v>
      </c>
      <c r="AK574" s="1">
        <v>0</v>
      </c>
      <c r="AL574" s="1">
        <v>0</v>
      </c>
      <c r="AM574" s="125" t="s">
        <v>1</v>
      </c>
      <c r="AN574" s="2" t="s">
        <v>1</v>
      </c>
      <c r="AO574" s="125" t="s">
        <v>1</v>
      </c>
      <c r="AP574" s="2" t="s">
        <v>1</v>
      </c>
      <c r="AQ574" s="5"/>
      <c r="AR574" s="5"/>
    </row>
    <row r="575" spans="1:44" x14ac:dyDescent="0.25">
      <c r="A575" s="2" t="s">
        <v>709</v>
      </c>
      <c r="B575" s="125">
        <v>44601</v>
      </c>
      <c r="C575" s="2" t="s">
        <v>34</v>
      </c>
      <c r="D575" s="2" t="s">
        <v>32</v>
      </c>
      <c r="E575" s="2" t="s">
        <v>200</v>
      </c>
      <c r="F575" s="2" t="s">
        <v>3714</v>
      </c>
      <c r="G575" s="2" t="s">
        <v>3</v>
      </c>
      <c r="H575" s="2" t="s">
        <v>3715</v>
      </c>
      <c r="I575" s="1" t="s">
        <v>1</v>
      </c>
      <c r="J575" s="1" t="s">
        <v>1</v>
      </c>
      <c r="K575" s="1" t="s">
        <v>1</v>
      </c>
      <c r="L575" s="1" t="s">
        <v>1</v>
      </c>
      <c r="M575" s="1">
        <v>0</v>
      </c>
      <c r="N575" s="2" t="s">
        <v>1</v>
      </c>
      <c r="O575" s="2" t="s">
        <v>2</v>
      </c>
      <c r="P575" s="2" t="s">
        <v>1</v>
      </c>
      <c r="Q575" s="1">
        <v>751.77059999999983</v>
      </c>
      <c r="R575" s="1">
        <v>0</v>
      </c>
      <c r="S575" s="1">
        <v>646.30439999999999</v>
      </c>
      <c r="T575" s="1">
        <v>0</v>
      </c>
      <c r="U575" s="2" t="s">
        <v>0</v>
      </c>
      <c r="V575" s="1">
        <v>0</v>
      </c>
      <c r="W575" s="1">
        <v>90.919199999999989</v>
      </c>
      <c r="X575" s="2" t="s">
        <v>8</v>
      </c>
      <c r="Y575" s="1">
        <v>14.547000000000001</v>
      </c>
      <c r="Z575" s="1">
        <v>0</v>
      </c>
      <c r="AA575" s="2" t="s">
        <v>0</v>
      </c>
      <c r="AB575" s="1">
        <v>0</v>
      </c>
      <c r="AC575" s="1">
        <v>0</v>
      </c>
      <c r="AD575" s="2" t="s">
        <v>0</v>
      </c>
      <c r="AE575" s="1">
        <v>0</v>
      </c>
      <c r="AF575" s="2">
        <v>0</v>
      </c>
      <c r="AG575" s="2" t="s">
        <v>0</v>
      </c>
      <c r="AH575" s="1">
        <v>0</v>
      </c>
      <c r="AI575" s="1">
        <v>0</v>
      </c>
      <c r="AJ575" s="2" t="s">
        <v>0</v>
      </c>
      <c r="AK575" s="1">
        <v>0</v>
      </c>
      <c r="AL575" s="1">
        <v>0</v>
      </c>
      <c r="AM575" s="125" t="s">
        <v>1</v>
      </c>
      <c r="AN575" s="2" t="s">
        <v>1</v>
      </c>
      <c r="AO575" s="125" t="s">
        <v>1</v>
      </c>
      <c r="AP575" s="2" t="s">
        <v>1</v>
      </c>
      <c r="AQ575" s="5"/>
      <c r="AR575" s="5"/>
    </row>
    <row r="576" spans="1:44" x14ac:dyDescent="0.25">
      <c r="A576" s="2" t="s">
        <v>710</v>
      </c>
      <c r="B576" s="125">
        <v>44601</v>
      </c>
      <c r="C576" s="2" t="s">
        <v>26</v>
      </c>
      <c r="D576" s="2" t="s">
        <v>25</v>
      </c>
      <c r="E576" s="2" t="s">
        <v>249</v>
      </c>
      <c r="F576" s="2" t="s">
        <v>1353</v>
      </c>
      <c r="G576" s="2" t="s">
        <v>3</v>
      </c>
      <c r="H576" s="2" t="s">
        <v>3716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1795.9332180000001</v>
      </c>
      <c r="R576" s="1">
        <v>0</v>
      </c>
      <c r="S576" s="1">
        <v>1330.03685</v>
      </c>
      <c r="T576" s="1">
        <v>0</v>
      </c>
      <c r="U576" s="2" t="s">
        <v>0</v>
      </c>
      <c r="V576" s="1">
        <v>0</v>
      </c>
      <c r="W576" s="1">
        <v>401.63479999999998</v>
      </c>
      <c r="X576" s="2" t="s">
        <v>0</v>
      </c>
      <c r="Y576" s="1">
        <v>64.261568000000011</v>
      </c>
      <c r="Z576" s="1">
        <v>0</v>
      </c>
      <c r="AA576" s="2" t="s">
        <v>0</v>
      </c>
      <c r="AB576" s="1">
        <v>0</v>
      </c>
      <c r="AC576" s="1">
        <v>0</v>
      </c>
      <c r="AD576" s="2" t="s">
        <v>0</v>
      </c>
      <c r="AE576" s="1">
        <v>0</v>
      </c>
      <c r="AF576" s="2">
        <v>0</v>
      </c>
      <c r="AG576" s="2" t="s">
        <v>0</v>
      </c>
      <c r="AH576" s="1">
        <v>0</v>
      </c>
      <c r="AI576" s="1">
        <v>0</v>
      </c>
      <c r="AJ576" s="2" t="s">
        <v>0</v>
      </c>
      <c r="AK576" s="1">
        <v>0</v>
      </c>
      <c r="AL576" s="1">
        <v>0</v>
      </c>
      <c r="AM576" s="125" t="s">
        <v>1</v>
      </c>
      <c r="AN576" s="2" t="s">
        <v>1</v>
      </c>
      <c r="AO576" s="125" t="s">
        <v>1</v>
      </c>
      <c r="AP576" s="2" t="s">
        <v>1</v>
      </c>
      <c r="AQ576" s="5"/>
      <c r="AR576" s="5"/>
    </row>
    <row r="577" spans="1:44" x14ac:dyDescent="0.25">
      <c r="A577" s="2" t="s">
        <v>711</v>
      </c>
      <c r="B577" s="125">
        <v>44601</v>
      </c>
      <c r="C577" s="2" t="s">
        <v>6</v>
      </c>
      <c r="D577" s="2" t="s">
        <v>25</v>
      </c>
      <c r="E577" s="2" t="s">
        <v>196</v>
      </c>
      <c r="F577" s="2" t="s">
        <v>3717</v>
      </c>
      <c r="G577" s="2" t="s">
        <v>3</v>
      </c>
      <c r="H577" s="2" t="s">
        <v>3718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</v>
      </c>
      <c r="P577" s="2" t="s">
        <v>1</v>
      </c>
      <c r="Q577" s="1">
        <v>1672.4083699999999</v>
      </c>
      <c r="R577" s="1">
        <v>0</v>
      </c>
      <c r="S577" s="1">
        <v>1242.2780499999999</v>
      </c>
      <c r="T577" s="1">
        <v>0</v>
      </c>
      <c r="U577" s="2" t="s">
        <v>0</v>
      </c>
      <c r="V577" s="1">
        <v>0</v>
      </c>
      <c r="W577" s="1">
        <v>370.80199999999996</v>
      </c>
      <c r="X577" s="2" t="s">
        <v>0</v>
      </c>
      <c r="Y577" s="1">
        <v>59.328320000000012</v>
      </c>
      <c r="Z577" s="1">
        <v>0</v>
      </c>
      <c r="AA577" s="2" t="s">
        <v>0</v>
      </c>
      <c r="AB577" s="1">
        <v>0</v>
      </c>
      <c r="AC577" s="1">
        <v>0</v>
      </c>
      <c r="AD577" s="2" t="s">
        <v>0</v>
      </c>
      <c r="AE577" s="1">
        <v>0</v>
      </c>
      <c r="AF577" s="2">
        <v>0</v>
      </c>
      <c r="AG577" s="2" t="s">
        <v>0</v>
      </c>
      <c r="AH577" s="1">
        <v>0</v>
      </c>
      <c r="AI577" s="1">
        <v>0</v>
      </c>
      <c r="AJ577" s="2" t="s">
        <v>0</v>
      </c>
      <c r="AK577" s="1">
        <v>0</v>
      </c>
      <c r="AL577" s="1">
        <v>0</v>
      </c>
      <c r="AM577" s="125" t="s">
        <v>1</v>
      </c>
      <c r="AN577" s="2" t="s">
        <v>1</v>
      </c>
      <c r="AO577" s="125" t="s">
        <v>1</v>
      </c>
      <c r="AP577" s="2" t="s">
        <v>1</v>
      </c>
      <c r="AQ577" s="5"/>
      <c r="AR577" s="5"/>
    </row>
    <row r="578" spans="1:44" x14ac:dyDescent="0.25">
      <c r="A578" s="2" t="s">
        <v>712</v>
      </c>
      <c r="B578" s="125">
        <v>44601</v>
      </c>
      <c r="C578" s="2" t="s">
        <v>6</v>
      </c>
      <c r="D578" s="2" t="s">
        <v>25</v>
      </c>
      <c r="E578" s="2" t="s">
        <v>196</v>
      </c>
      <c r="F578" s="2" t="s">
        <v>3717</v>
      </c>
      <c r="G578" s="2" t="s">
        <v>3</v>
      </c>
      <c r="H578" s="2" t="s">
        <v>3719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1069</v>
      </c>
      <c r="P578" s="2" t="s">
        <v>3720</v>
      </c>
      <c r="Q578" s="1">
        <v>442.41090000000003</v>
      </c>
      <c r="R578" s="1">
        <v>0</v>
      </c>
      <c r="S578" s="1">
        <v>425.85770000000002</v>
      </c>
      <c r="T578" s="1">
        <v>14.27</v>
      </c>
      <c r="U578" s="2" t="s">
        <v>8</v>
      </c>
      <c r="V578" s="1">
        <v>2.2831999999999999</v>
      </c>
      <c r="W578" s="1">
        <v>0</v>
      </c>
      <c r="X578" s="2" t="s">
        <v>0</v>
      </c>
      <c r="Y578" s="1">
        <v>0</v>
      </c>
      <c r="Z578" s="1">
        <v>0</v>
      </c>
      <c r="AA578" s="2" t="s">
        <v>0</v>
      </c>
      <c r="AB578" s="1">
        <v>0</v>
      </c>
      <c r="AC578" s="1">
        <v>0</v>
      </c>
      <c r="AD578" s="2" t="s">
        <v>0</v>
      </c>
      <c r="AE578" s="1">
        <v>0</v>
      </c>
      <c r="AF578" s="2">
        <v>0</v>
      </c>
      <c r="AG578" s="2" t="s">
        <v>0</v>
      </c>
      <c r="AH578" s="1">
        <v>0</v>
      </c>
      <c r="AI578" s="1">
        <v>0</v>
      </c>
      <c r="AJ578" s="2" t="s">
        <v>0</v>
      </c>
      <c r="AK578" s="1">
        <v>0</v>
      </c>
      <c r="AL578" s="1">
        <v>0</v>
      </c>
      <c r="AM578" s="125" t="s">
        <v>1</v>
      </c>
      <c r="AN578" s="2" t="s">
        <v>1</v>
      </c>
      <c r="AO578" s="125" t="s">
        <v>1</v>
      </c>
      <c r="AP578" s="2" t="s">
        <v>1</v>
      </c>
      <c r="AQ578" s="5"/>
      <c r="AR578" s="5"/>
    </row>
    <row r="579" spans="1:44" x14ac:dyDescent="0.25">
      <c r="A579" s="2" t="s">
        <v>713</v>
      </c>
      <c r="B579" s="125">
        <v>44601</v>
      </c>
      <c r="C579" s="2" t="s">
        <v>6</v>
      </c>
      <c r="D579" s="2" t="s">
        <v>25</v>
      </c>
      <c r="E579" s="2" t="s">
        <v>196</v>
      </c>
      <c r="F579" s="2" t="s">
        <v>3717</v>
      </c>
      <c r="G579" s="2" t="s">
        <v>3</v>
      </c>
      <c r="H579" s="2" t="s">
        <v>3721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599.31696599999998</v>
      </c>
      <c r="R579" s="1">
        <v>0</v>
      </c>
      <c r="S579" s="1">
        <v>535.28775000000007</v>
      </c>
      <c r="T579" s="1">
        <v>0</v>
      </c>
      <c r="U579" s="2" t="s">
        <v>0</v>
      </c>
      <c r="V579" s="1">
        <v>0</v>
      </c>
      <c r="W579" s="1">
        <v>55.197600000000001</v>
      </c>
      <c r="X579" s="2" t="s">
        <v>0</v>
      </c>
      <c r="Y579" s="1">
        <v>8.8316160000000004</v>
      </c>
      <c r="Z579" s="1">
        <v>0</v>
      </c>
      <c r="AA579" s="2" t="s">
        <v>0</v>
      </c>
      <c r="AB579" s="1">
        <v>0</v>
      </c>
      <c r="AC579" s="1">
        <v>0</v>
      </c>
      <c r="AD579" s="2" t="s">
        <v>0</v>
      </c>
      <c r="AE579" s="1">
        <v>0</v>
      </c>
      <c r="AF579" s="2">
        <v>0</v>
      </c>
      <c r="AG579" s="2" t="s">
        <v>0</v>
      </c>
      <c r="AH579" s="1">
        <v>0</v>
      </c>
      <c r="AI579" s="1">
        <v>0</v>
      </c>
      <c r="AJ579" s="2" t="s">
        <v>0</v>
      </c>
      <c r="AK579" s="1">
        <v>0</v>
      </c>
      <c r="AL579" s="1">
        <v>0</v>
      </c>
      <c r="AM579" s="125" t="s">
        <v>1</v>
      </c>
      <c r="AN579" s="2" t="s">
        <v>1</v>
      </c>
      <c r="AO579" s="125" t="s">
        <v>1</v>
      </c>
      <c r="AP579" s="2" t="s">
        <v>1</v>
      </c>
      <c r="AQ579" s="5"/>
      <c r="AR579" s="5"/>
    </row>
    <row r="580" spans="1:44" x14ac:dyDescent="0.25">
      <c r="A580" s="2" t="s">
        <v>714</v>
      </c>
      <c r="B580" s="125">
        <v>44601</v>
      </c>
      <c r="C580" s="2" t="s">
        <v>6</v>
      </c>
      <c r="D580" s="2" t="s">
        <v>25</v>
      </c>
      <c r="E580" s="2" t="s">
        <v>196</v>
      </c>
      <c r="F580" s="2" t="s">
        <v>3717</v>
      </c>
      <c r="G580" s="2" t="s">
        <v>3</v>
      </c>
      <c r="H580" s="2" t="s">
        <v>3722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1530</v>
      </c>
      <c r="P580" s="2" t="s">
        <v>1531</v>
      </c>
      <c r="Q580" s="1">
        <v>188.21199999999999</v>
      </c>
      <c r="R580" s="1">
        <v>0</v>
      </c>
      <c r="S580" s="1">
        <v>184.5</v>
      </c>
      <c r="T580" s="1">
        <v>3.2</v>
      </c>
      <c r="U580" s="2" t="s">
        <v>8</v>
      </c>
      <c r="V580" s="1">
        <v>0.51200000000000001</v>
      </c>
      <c r="W580" s="1">
        <v>0</v>
      </c>
      <c r="X580" s="2" t="s">
        <v>0</v>
      </c>
      <c r="Y580" s="1">
        <v>0</v>
      </c>
      <c r="Z580" s="1">
        <v>0</v>
      </c>
      <c r="AA580" s="2" t="s">
        <v>0</v>
      </c>
      <c r="AB580" s="1">
        <v>0</v>
      </c>
      <c r="AC580" s="1">
        <v>0</v>
      </c>
      <c r="AD580" s="2" t="s">
        <v>0</v>
      </c>
      <c r="AE580" s="1">
        <v>0</v>
      </c>
      <c r="AF580" s="2">
        <v>0</v>
      </c>
      <c r="AG580" s="2" t="s">
        <v>0</v>
      </c>
      <c r="AH580" s="1">
        <v>0</v>
      </c>
      <c r="AI580" s="1">
        <v>0</v>
      </c>
      <c r="AJ580" s="2" t="s">
        <v>0</v>
      </c>
      <c r="AK580" s="1">
        <v>0</v>
      </c>
      <c r="AL580" s="1">
        <v>0</v>
      </c>
      <c r="AM580" s="125" t="s">
        <v>1</v>
      </c>
      <c r="AN580" s="2" t="s">
        <v>1</v>
      </c>
      <c r="AO580" s="125" t="s">
        <v>1</v>
      </c>
      <c r="AP580" s="2" t="s">
        <v>1</v>
      </c>
      <c r="AQ580" s="5"/>
      <c r="AR580" s="5"/>
    </row>
    <row r="581" spans="1:44" x14ac:dyDescent="0.25">
      <c r="A581" s="2" t="s">
        <v>715</v>
      </c>
      <c r="B581" s="125">
        <v>44601</v>
      </c>
      <c r="C581" s="2" t="s">
        <v>6</v>
      </c>
      <c r="D581" s="2" t="s">
        <v>25</v>
      </c>
      <c r="E581" s="2" t="s">
        <v>196</v>
      </c>
      <c r="F581" s="2" t="s">
        <v>3717</v>
      </c>
      <c r="G581" s="2" t="s">
        <v>3</v>
      </c>
      <c r="H581" s="2" t="s">
        <v>3723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637.1400779999999</v>
      </c>
      <c r="R581" s="1">
        <v>0</v>
      </c>
      <c r="S581" s="1">
        <v>488.48369999999989</v>
      </c>
      <c r="T581" s="1">
        <v>0</v>
      </c>
      <c r="U581" s="2" t="s">
        <v>0</v>
      </c>
      <c r="V581" s="1">
        <v>0</v>
      </c>
      <c r="W581" s="1">
        <v>128.15205</v>
      </c>
      <c r="X581" s="2" t="s">
        <v>0</v>
      </c>
      <c r="Y581" s="1">
        <v>20.504328000000001</v>
      </c>
      <c r="Z581" s="1">
        <v>0</v>
      </c>
      <c r="AA581" s="2" t="s">
        <v>0</v>
      </c>
      <c r="AB581" s="1">
        <v>0</v>
      </c>
      <c r="AC581" s="1">
        <v>0</v>
      </c>
      <c r="AD581" s="2" t="s">
        <v>0</v>
      </c>
      <c r="AE581" s="1">
        <v>0</v>
      </c>
      <c r="AF581" s="2">
        <v>0</v>
      </c>
      <c r="AG581" s="2" t="s">
        <v>0</v>
      </c>
      <c r="AH581" s="1">
        <v>0</v>
      </c>
      <c r="AI581" s="1">
        <v>0</v>
      </c>
      <c r="AJ581" s="2" t="s">
        <v>0</v>
      </c>
      <c r="AK581" s="1">
        <v>0</v>
      </c>
      <c r="AL581" s="1">
        <v>0</v>
      </c>
      <c r="AM581" s="125" t="s">
        <v>1</v>
      </c>
      <c r="AN581" s="2" t="s">
        <v>1</v>
      </c>
      <c r="AO581" s="125" t="s">
        <v>1</v>
      </c>
      <c r="AP581" s="2" t="s">
        <v>1</v>
      </c>
      <c r="AQ581" s="5"/>
      <c r="AR581" s="5"/>
    </row>
    <row r="582" spans="1:44" x14ac:dyDescent="0.25">
      <c r="A582" s="2" t="s">
        <v>716</v>
      </c>
      <c r="B582" s="125">
        <v>44601</v>
      </c>
      <c r="C582" s="2" t="s">
        <v>6</v>
      </c>
      <c r="D582" s="2" t="s">
        <v>25</v>
      </c>
      <c r="E582" s="2" t="s">
        <v>196</v>
      </c>
      <c r="F582" s="2" t="s">
        <v>3717</v>
      </c>
      <c r="G582" s="2" t="s">
        <v>3</v>
      </c>
      <c r="H582" s="2" t="s">
        <v>3724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1087</v>
      </c>
      <c r="P582" s="2" t="s">
        <v>1088</v>
      </c>
      <c r="Q582" s="1">
        <v>39.04175</v>
      </c>
      <c r="R582" s="1">
        <v>0</v>
      </c>
      <c r="S582" s="1">
        <v>39.04175</v>
      </c>
      <c r="T582" s="1">
        <v>0</v>
      </c>
      <c r="U582" s="2" t="s">
        <v>0</v>
      </c>
      <c r="V582" s="1">
        <v>0</v>
      </c>
      <c r="W582" s="1">
        <v>0</v>
      </c>
      <c r="X582" s="2" t="s">
        <v>0</v>
      </c>
      <c r="Y582" s="1">
        <v>0</v>
      </c>
      <c r="Z582" s="1">
        <v>0</v>
      </c>
      <c r="AA582" s="2" t="s">
        <v>0</v>
      </c>
      <c r="AB582" s="1">
        <v>0</v>
      </c>
      <c r="AC582" s="1">
        <v>0</v>
      </c>
      <c r="AD582" s="2" t="s">
        <v>0</v>
      </c>
      <c r="AE582" s="1">
        <v>0</v>
      </c>
      <c r="AF582" s="2">
        <v>0</v>
      </c>
      <c r="AG582" s="2" t="s">
        <v>0</v>
      </c>
      <c r="AH582" s="1">
        <v>0</v>
      </c>
      <c r="AI582" s="1">
        <v>0</v>
      </c>
      <c r="AJ582" s="2" t="s">
        <v>0</v>
      </c>
      <c r="AK582" s="1">
        <v>0</v>
      </c>
      <c r="AL582" s="1">
        <v>0</v>
      </c>
      <c r="AM582" s="125" t="s">
        <v>1</v>
      </c>
      <c r="AN582" s="2" t="s">
        <v>1</v>
      </c>
      <c r="AO582" s="125" t="s">
        <v>1</v>
      </c>
      <c r="AP582" s="2" t="s">
        <v>1</v>
      </c>
      <c r="AQ582" s="5"/>
      <c r="AR582" s="5"/>
    </row>
    <row r="583" spans="1:44" x14ac:dyDescent="0.25">
      <c r="A583" s="2" t="s">
        <v>717</v>
      </c>
      <c r="B583" s="125">
        <v>44601</v>
      </c>
      <c r="C583" s="2" t="s">
        <v>6</v>
      </c>
      <c r="D583" s="2" t="s">
        <v>25</v>
      </c>
      <c r="E583" s="2" t="s">
        <v>196</v>
      </c>
      <c r="F583" s="2" t="s">
        <v>3717</v>
      </c>
      <c r="G583" s="2" t="s">
        <v>3</v>
      </c>
      <c r="H583" s="2" t="s">
        <v>3725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2</v>
      </c>
      <c r="P583" s="2" t="s">
        <v>1</v>
      </c>
      <c r="Q583" s="1">
        <v>4296.901023999998</v>
      </c>
      <c r="R583" s="1">
        <v>0</v>
      </c>
      <c r="S583" s="1">
        <v>3641.0604499999981</v>
      </c>
      <c r="T583" s="1">
        <v>0</v>
      </c>
      <c r="U583" s="2" t="s">
        <v>0</v>
      </c>
      <c r="V583" s="1">
        <v>0</v>
      </c>
      <c r="W583" s="1">
        <v>565.37985000000003</v>
      </c>
      <c r="X583" s="2" t="s">
        <v>8</v>
      </c>
      <c r="Y583" s="1">
        <v>90.460723999999985</v>
      </c>
      <c r="Z583" s="1">
        <v>0</v>
      </c>
      <c r="AA583" s="2" t="s">
        <v>0</v>
      </c>
      <c r="AB583" s="1">
        <v>0</v>
      </c>
      <c r="AC583" s="1">
        <v>0</v>
      </c>
      <c r="AD583" s="2" t="s">
        <v>0</v>
      </c>
      <c r="AE583" s="1">
        <v>0</v>
      </c>
      <c r="AF583" s="2">
        <v>0</v>
      </c>
      <c r="AG583" s="2" t="s">
        <v>0</v>
      </c>
      <c r="AH583" s="1">
        <v>0</v>
      </c>
      <c r="AI583" s="1">
        <v>0</v>
      </c>
      <c r="AJ583" s="2" t="s">
        <v>0</v>
      </c>
      <c r="AK583" s="1">
        <v>0</v>
      </c>
      <c r="AL583" s="1">
        <v>0</v>
      </c>
      <c r="AM583" s="125" t="s">
        <v>1</v>
      </c>
      <c r="AN583" s="2" t="s">
        <v>1</v>
      </c>
      <c r="AO583" s="125" t="s">
        <v>1</v>
      </c>
      <c r="AP583" s="2" t="s">
        <v>1</v>
      </c>
      <c r="AQ583" s="5"/>
      <c r="AR583" s="5"/>
    </row>
    <row r="584" spans="1:44" x14ac:dyDescent="0.25">
      <c r="A584" s="2" t="s">
        <v>718</v>
      </c>
      <c r="B584" s="125">
        <v>44601</v>
      </c>
      <c r="C584" s="2" t="s">
        <v>26</v>
      </c>
      <c r="D584" s="2" t="s">
        <v>23</v>
      </c>
      <c r="E584" s="2" t="s">
        <v>354</v>
      </c>
      <c r="F584" s="2" t="s">
        <v>1185</v>
      </c>
      <c r="G584" s="2" t="s">
        <v>3</v>
      </c>
      <c r="H584" s="2" t="s">
        <v>3726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</v>
      </c>
      <c r="P584" s="2" t="s">
        <v>1</v>
      </c>
      <c r="Q584" s="1">
        <v>1378.9801339999999</v>
      </c>
      <c r="R584" s="1">
        <v>0</v>
      </c>
      <c r="S584" s="1">
        <v>1166.1666499999997</v>
      </c>
      <c r="T584" s="1">
        <v>0</v>
      </c>
      <c r="U584" s="2" t="s">
        <v>0</v>
      </c>
      <c r="V584" s="1">
        <v>0</v>
      </c>
      <c r="W584" s="1">
        <v>183.4599</v>
      </c>
      <c r="X584" s="2" t="s">
        <v>8</v>
      </c>
      <c r="Y584" s="1">
        <v>29.353583999999998</v>
      </c>
      <c r="Z584" s="1">
        <v>0</v>
      </c>
      <c r="AA584" s="2" t="s">
        <v>0</v>
      </c>
      <c r="AB584" s="1">
        <v>0</v>
      </c>
      <c r="AC584" s="1">
        <v>0</v>
      </c>
      <c r="AD584" s="2" t="s">
        <v>0</v>
      </c>
      <c r="AE584" s="1">
        <v>0</v>
      </c>
      <c r="AF584" s="2">
        <v>0</v>
      </c>
      <c r="AG584" s="2" t="s">
        <v>0</v>
      </c>
      <c r="AH584" s="1">
        <v>0</v>
      </c>
      <c r="AI584" s="1">
        <v>0</v>
      </c>
      <c r="AJ584" s="2" t="s">
        <v>0</v>
      </c>
      <c r="AK584" s="1">
        <v>0</v>
      </c>
      <c r="AL584" s="1">
        <v>0</v>
      </c>
      <c r="AM584" s="125" t="s">
        <v>1</v>
      </c>
      <c r="AN584" s="2" t="s">
        <v>1</v>
      </c>
      <c r="AO584" s="125" t="s">
        <v>1</v>
      </c>
      <c r="AP584" s="2" t="s">
        <v>1</v>
      </c>
      <c r="AQ584" s="5"/>
      <c r="AR584" s="5"/>
    </row>
    <row r="585" spans="1:44" x14ac:dyDescent="0.25">
      <c r="A585" s="2" t="s">
        <v>731</v>
      </c>
      <c r="B585" s="125">
        <v>44601</v>
      </c>
      <c r="C585" s="2" t="s">
        <v>26</v>
      </c>
      <c r="D585" s="2" t="s">
        <v>23</v>
      </c>
      <c r="E585" s="2" t="s">
        <v>354</v>
      </c>
      <c r="F585" s="2" t="s">
        <v>1184</v>
      </c>
      <c r="G585" s="2" t="s">
        <v>3</v>
      </c>
      <c r="H585" s="2" t="s">
        <v>3727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1278</v>
      </c>
      <c r="P585" s="2" t="s">
        <v>1279</v>
      </c>
      <c r="Q585" s="1">
        <v>59.225450000000002</v>
      </c>
      <c r="R585" s="1">
        <v>0</v>
      </c>
      <c r="S585" s="1">
        <v>47.370249999999999</v>
      </c>
      <c r="T585" s="1">
        <v>10.220000000000001</v>
      </c>
      <c r="U585" s="2" t="s">
        <v>8</v>
      </c>
      <c r="V585" s="1">
        <v>1.6352</v>
      </c>
      <c r="W585" s="1">
        <v>0</v>
      </c>
      <c r="X585" s="2" t="s">
        <v>0</v>
      </c>
      <c r="Y585" s="1">
        <v>0</v>
      </c>
      <c r="Z585" s="1">
        <v>0</v>
      </c>
      <c r="AA585" s="2" t="s">
        <v>0</v>
      </c>
      <c r="AB585" s="1">
        <v>0</v>
      </c>
      <c r="AC585" s="1">
        <v>0</v>
      </c>
      <c r="AD585" s="2" t="s">
        <v>0</v>
      </c>
      <c r="AE585" s="1">
        <v>0</v>
      </c>
      <c r="AF585" s="2">
        <v>0</v>
      </c>
      <c r="AG585" s="2" t="s">
        <v>0</v>
      </c>
      <c r="AH585" s="1">
        <v>0</v>
      </c>
      <c r="AI585" s="1">
        <v>0</v>
      </c>
      <c r="AJ585" s="2" t="s">
        <v>0</v>
      </c>
      <c r="AK585" s="1">
        <v>0</v>
      </c>
      <c r="AL585" s="1">
        <v>0</v>
      </c>
      <c r="AM585" s="125" t="s">
        <v>1</v>
      </c>
      <c r="AN585" s="2" t="s">
        <v>1</v>
      </c>
      <c r="AO585" s="125" t="s">
        <v>1</v>
      </c>
      <c r="AP585" s="2" t="s">
        <v>1</v>
      </c>
      <c r="AQ585" s="5"/>
      <c r="AR585" s="5"/>
    </row>
    <row r="586" spans="1:44" x14ac:dyDescent="0.25">
      <c r="A586" s="2" t="s">
        <v>732</v>
      </c>
      <c r="B586" s="125">
        <v>44601</v>
      </c>
      <c r="C586" s="2" t="s">
        <v>26</v>
      </c>
      <c r="D586" s="2" t="s">
        <v>23</v>
      </c>
      <c r="E586" s="2" t="s">
        <v>354</v>
      </c>
      <c r="F586" s="2" t="s">
        <v>1185</v>
      </c>
      <c r="G586" s="2" t="s">
        <v>3</v>
      </c>
      <c r="H586" s="2" t="s">
        <v>3728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1182.8978980000002</v>
      </c>
      <c r="R586" s="1">
        <v>0</v>
      </c>
      <c r="S586" s="1">
        <v>815.66620000000012</v>
      </c>
      <c r="T586" s="1">
        <v>0</v>
      </c>
      <c r="U586" s="2" t="s">
        <v>0</v>
      </c>
      <c r="V586" s="1">
        <v>0</v>
      </c>
      <c r="W586" s="1">
        <v>316.57905</v>
      </c>
      <c r="X586" s="2" t="s">
        <v>8</v>
      </c>
      <c r="Y586" s="1">
        <v>50.652648000000006</v>
      </c>
      <c r="Z586" s="1">
        <v>0</v>
      </c>
      <c r="AA586" s="2" t="s">
        <v>0</v>
      </c>
      <c r="AB586" s="1">
        <v>0</v>
      </c>
      <c r="AC586" s="1">
        <v>0</v>
      </c>
      <c r="AD586" s="2" t="s">
        <v>0</v>
      </c>
      <c r="AE586" s="1">
        <v>0</v>
      </c>
      <c r="AF586" s="2">
        <v>0</v>
      </c>
      <c r="AG586" s="2" t="s">
        <v>0</v>
      </c>
      <c r="AH586" s="1">
        <v>0</v>
      </c>
      <c r="AI586" s="1">
        <v>0</v>
      </c>
      <c r="AJ586" s="2" t="s">
        <v>0</v>
      </c>
      <c r="AK586" s="1">
        <v>0</v>
      </c>
      <c r="AL586" s="1">
        <v>0</v>
      </c>
      <c r="AM586" s="125" t="s">
        <v>1</v>
      </c>
      <c r="AN586" s="2" t="s">
        <v>1</v>
      </c>
      <c r="AO586" s="125" t="s">
        <v>1</v>
      </c>
      <c r="AP586" s="2" t="s">
        <v>1</v>
      </c>
      <c r="AQ586" s="5"/>
      <c r="AR586" s="5"/>
    </row>
    <row r="587" spans="1:44" x14ac:dyDescent="0.25">
      <c r="A587" s="2" t="s">
        <v>733</v>
      </c>
      <c r="B587" s="125">
        <v>44601</v>
      </c>
      <c r="C587" s="2" t="s">
        <v>6</v>
      </c>
      <c r="D587" s="2" t="s">
        <v>23</v>
      </c>
      <c r="E587" s="2" t="s">
        <v>192</v>
      </c>
      <c r="F587" s="2" t="s">
        <v>1204</v>
      </c>
      <c r="G587" s="2" t="s">
        <v>3</v>
      </c>
      <c r="H587" s="2" t="s">
        <v>3729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5190.0821000000024</v>
      </c>
      <c r="R587" s="1">
        <v>0</v>
      </c>
      <c r="S587" s="1">
        <v>3887.5144499999979</v>
      </c>
      <c r="T587" s="1">
        <v>0</v>
      </c>
      <c r="U587" s="2" t="s">
        <v>0</v>
      </c>
      <c r="V587" s="1">
        <v>0</v>
      </c>
      <c r="W587" s="1">
        <v>1122.9031500000001</v>
      </c>
      <c r="X587" s="2" t="s">
        <v>0</v>
      </c>
      <c r="Y587" s="1">
        <v>179.6645</v>
      </c>
      <c r="Z587" s="1">
        <v>0</v>
      </c>
      <c r="AA587" s="2" t="s">
        <v>0</v>
      </c>
      <c r="AB587" s="1">
        <v>0</v>
      </c>
      <c r="AC587" s="1">
        <v>0</v>
      </c>
      <c r="AD587" s="2" t="s">
        <v>0</v>
      </c>
      <c r="AE587" s="1">
        <v>0</v>
      </c>
      <c r="AF587" s="2">
        <v>0</v>
      </c>
      <c r="AG587" s="2" t="s">
        <v>0</v>
      </c>
      <c r="AH587" s="1">
        <v>0</v>
      </c>
      <c r="AI587" s="1">
        <v>0</v>
      </c>
      <c r="AJ587" s="2" t="s">
        <v>0</v>
      </c>
      <c r="AK587" s="1">
        <v>0</v>
      </c>
      <c r="AL587" s="1">
        <v>0</v>
      </c>
      <c r="AM587" s="125" t="s">
        <v>1</v>
      </c>
      <c r="AN587" s="2" t="s">
        <v>1</v>
      </c>
      <c r="AO587" s="125" t="s">
        <v>1</v>
      </c>
      <c r="AP587" s="2" t="s">
        <v>1</v>
      </c>
      <c r="AQ587" s="5"/>
      <c r="AR587" s="5"/>
    </row>
    <row r="588" spans="1:44" x14ac:dyDescent="0.25">
      <c r="A588" s="2" t="s">
        <v>734</v>
      </c>
      <c r="B588" s="125">
        <v>44601</v>
      </c>
      <c r="C588" s="2" t="s">
        <v>6</v>
      </c>
      <c r="D588" s="2" t="s">
        <v>21</v>
      </c>
      <c r="E588" s="2" t="s">
        <v>190</v>
      </c>
      <c r="F588" s="2" t="s">
        <v>1471</v>
      </c>
      <c r="G588" s="2" t="s">
        <v>3</v>
      </c>
      <c r="H588" s="2" t="s">
        <v>3730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2</v>
      </c>
      <c r="P588" s="2" t="s">
        <v>1</v>
      </c>
      <c r="Q588" s="1">
        <v>1789.0236479999999</v>
      </c>
      <c r="R588" s="1">
        <v>0</v>
      </c>
      <c r="S588" s="1">
        <v>1416.0165999999999</v>
      </c>
      <c r="T588" s="1">
        <v>0</v>
      </c>
      <c r="U588" s="2" t="s">
        <v>0</v>
      </c>
      <c r="V588" s="1">
        <v>0</v>
      </c>
      <c r="W588" s="1">
        <v>321.5578000000001</v>
      </c>
      <c r="X588" s="2" t="s">
        <v>8</v>
      </c>
      <c r="Y588" s="1">
        <v>51.449248000000004</v>
      </c>
      <c r="Z588" s="1">
        <v>0</v>
      </c>
      <c r="AA588" s="2" t="s">
        <v>0</v>
      </c>
      <c r="AB588" s="1">
        <v>0</v>
      </c>
      <c r="AC588" s="1">
        <v>0</v>
      </c>
      <c r="AD588" s="2" t="s">
        <v>0</v>
      </c>
      <c r="AE588" s="1">
        <v>0</v>
      </c>
      <c r="AF588" s="2">
        <v>0</v>
      </c>
      <c r="AG588" s="2" t="s">
        <v>0</v>
      </c>
      <c r="AH588" s="1">
        <v>0</v>
      </c>
      <c r="AI588" s="1">
        <v>0</v>
      </c>
      <c r="AJ588" s="2" t="s">
        <v>0</v>
      </c>
      <c r="AK588" s="1">
        <v>0</v>
      </c>
      <c r="AL588" s="1">
        <v>0</v>
      </c>
      <c r="AM588" s="125" t="s">
        <v>1</v>
      </c>
      <c r="AN588" s="2" t="s">
        <v>1</v>
      </c>
      <c r="AO588" s="125" t="s">
        <v>1</v>
      </c>
      <c r="AP588" s="2" t="s">
        <v>1</v>
      </c>
      <c r="AQ588" s="5"/>
      <c r="AR588" s="5"/>
    </row>
    <row r="589" spans="1:44" x14ac:dyDescent="0.25">
      <c r="A589" s="2" t="s">
        <v>735</v>
      </c>
      <c r="B589" s="125">
        <v>44601</v>
      </c>
      <c r="C589" s="2" t="s">
        <v>26</v>
      </c>
      <c r="D589" s="2" t="s">
        <v>879</v>
      </c>
      <c r="E589" s="2" t="s">
        <v>881</v>
      </c>
      <c r="F589" s="2" t="s">
        <v>3731</v>
      </c>
      <c r="G589" s="2" t="s">
        <v>3</v>
      </c>
      <c r="H589" s="2" t="s">
        <v>3732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100.80840000000001</v>
      </c>
      <c r="R589" s="1">
        <v>0</v>
      </c>
      <c r="S589" s="1">
        <v>37.02000000000001</v>
      </c>
      <c r="T589" s="1">
        <v>0</v>
      </c>
      <c r="U589" s="2" t="s">
        <v>0</v>
      </c>
      <c r="V589" s="1">
        <v>0</v>
      </c>
      <c r="W589" s="1">
        <v>54.989999999999995</v>
      </c>
      <c r="X589" s="2" t="s">
        <v>8</v>
      </c>
      <c r="Y589" s="1">
        <v>8.7983999999999991</v>
      </c>
      <c r="Z589" s="1">
        <v>0</v>
      </c>
      <c r="AA589" s="2" t="s">
        <v>0</v>
      </c>
      <c r="AB589" s="1">
        <v>0</v>
      </c>
      <c r="AC589" s="1">
        <v>0</v>
      </c>
      <c r="AD589" s="2" t="s">
        <v>0</v>
      </c>
      <c r="AE589" s="1">
        <v>0</v>
      </c>
      <c r="AF589" s="2">
        <v>0</v>
      </c>
      <c r="AG589" s="2" t="s">
        <v>0</v>
      </c>
      <c r="AH589" s="1">
        <v>0</v>
      </c>
      <c r="AI589" s="1">
        <v>0</v>
      </c>
      <c r="AJ589" s="2" t="s">
        <v>0</v>
      </c>
      <c r="AK589" s="1">
        <v>0</v>
      </c>
      <c r="AL589" s="1">
        <v>0</v>
      </c>
      <c r="AM589" s="125" t="s">
        <v>1</v>
      </c>
      <c r="AN589" s="2" t="s">
        <v>1</v>
      </c>
      <c r="AO589" s="125" t="s">
        <v>1</v>
      </c>
      <c r="AP589" s="2" t="s">
        <v>1</v>
      </c>
      <c r="AQ589" s="5"/>
      <c r="AR589" s="5"/>
    </row>
    <row r="590" spans="1:44" x14ac:dyDescent="0.25">
      <c r="A590" s="2" t="s">
        <v>736</v>
      </c>
      <c r="B590" s="125">
        <v>44601</v>
      </c>
      <c r="C590" s="2" t="s">
        <v>6</v>
      </c>
      <c r="D590" s="2" t="s">
        <v>879</v>
      </c>
      <c r="E590" s="2" t="s">
        <v>880</v>
      </c>
      <c r="F590" s="2" t="s">
        <v>1249</v>
      </c>
      <c r="G590" s="2" t="s">
        <v>3</v>
      </c>
      <c r="H590" s="2" t="s">
        <v>3733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1557.3811840000005</v>
      </c>
      <c r="R590" s="1">
        <v>0</v>
      </c>
      <c r="S590" s="1">
        <v>1121.8543000000002</v>
      </c>
      <c r="T590" s="1">
        <v>0</v>
      </c>
      <c r="U590" s="2" t="s">
        <v>0</v>
      </c>
      <c r="V590" s="1">
        <v>0</v>
      </c>
      <c r="W590" s="1">
        <v>375.45419999999996</v>
      </c>
      <c r="X590" s="2" t="s">
        <v>8</v>
      </c>
      <c r="Y590" s="1">
        <v>60.072684000000002</v>
      </c>
      <c r="Z590" s="1">
        <v>0</v>
      </c>
      <c r="AA590" s="2" t="s">
        <v>0</v>
      </c>
      <c r="AB590" s="1">
        <v>0</v>
      </c>
      <c r="AC590" s="1">
        <v>0</v>
      </c>
      <c r="AD590" s="2" t="s">
        <v>0</v>
      </c>
      <c r="AE590" s="1">
        <v>0</v>
      </c>
      <c r="AF590" s="2">
        <v>0</v>
      </c>
      <c r="AG590" s="2" t="s">
        <v>0</v>
      </c>
      <c r="AH590" s="1">
        <v>0</v>
      </c>
      <c r="AI590" s="1">
        <v>0</v>
      </c>
      <c r="AJ590" s="2" t="s">
        <v>0</v>
      </c>
      <c r="AK590" s="1">
        <v>0</v>
      </c>
      <c r="AL590" s="1">
        <v>0</v>
      </c>
      <c r="AM590" s="125" t="s">
        <v>1</v>
      </c>
      <c r="AN590" s="2" t="s">
        <v>1</v>
      </c>
      <c r="AO590" s="125" t="s">
        <v>1</v>
      </c>
      <c r="AP590" s="2" t="s">
        <v>1</v>
      </c>
      <c r="AQ590" s="5"/>
      <c r="AR590" s="5"/>
    </row>
    <row r="591" spans="1:44" x14ac:dyDescent="0.25">
      <c r="A591" s="2" t="s">
        <v>737</v>
      </c>
      <c r="B591" s="125">
        <v>44601</v>
      </c>
      <c r="C591" s="2" t="s">
        <v>6</v>
      </c>
      <c r="D591" s="2" t="s">
        <v>879</v>
      </c>
      <c r="E591" s="2" t="s">
        <v>880</v>
      </c>
      <c r="F591" s="2" t="s">
        <v>1249</v>
      </c>
      <c r="G591" s="2" t="s">
        <v>3</v>
      </c>
      <c r="H591" s="2" t="s">
        <v>3734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3199</v>
      </c>
      <c r="P591" s="2" t="s">
        <v>3735</v>
      </c>
      <c r="Q591" s="1">
        <v>38.8887</v>
      </c>
      <c r="R591" s="1">
        <v>0</v>
      </c>
      <c r="S591" s="1">
        <v>35.130299999999998</v>
      </c>
      <c r="T591" s="1">
        <v>3.24</v>
      </c>
      <c r="U591" s="2" t="s">
        <v>8</v>
      </c>
      <c r="V591" s="1">
        <v>0.51839999999999997</v>
      </c>
      <c r="W591" s="1">
        <v>0</v>
      </c>
      <c r="X591" s="2" t="s">
        <v>0</v>
      </c>
      <c r="Y591" s="1">
        <v>0</v>
      </c>
      <c r="Z591" s="1">
        <v>0</v>
      </c>
      <c r="AA591" s="2" t="s">
        <v>0</v>
      </c>
      <c r="AB591" s="1">
        <v>0</v>
      </c>
      <c r="AC591" s="1">
        <v>0</v>
      </c>
      <c r="AD591" s="2" t="s">
        <v>0</v>
      </c>
      <c r="AE591" s="1">
        <v>0</v>
      </c>
      <c r="AF591" s="2">
        <v>0</v>
      </c>
      <c r="AG591" s="2" t="s">
        <v>0</v>
      </c>
      <c r="AH591" s="1">
        <v>0</v>
      </c>
      <c r="AI591" s="1">
        <v>0</v>
      </c>
      <c r="AJ591" s="2" t="s">
        <v>0</v>
      </c>
      <c r="AK591" s="1">
        <v>0</v>
      </c>
      <c r="AL591" s="1">
        <v>0</v>
      </c>
      <c r="AM591" s="125" t="s">
        <v>1</v>
      </c>
      <c r="AN591" s="2" t="s">
        <v>1</v>
      </c>
      <c r="AO591" s="125" t="s">
        <v>1</v>
      </c>
      <c r="AP591" s="2" t="s">
        <v>1</v>
      </c>
      <c r="AQ591" s="5"/>
      <c r="AR591" s="5"/>
    </row>
    <row r="592" spans="1:44" x14ac:dyDescent="0.25">
      <c r="A592" s="2" t="s">
        <v>738</v>
      </c>
      <c r="B592" s="125">
        <v>44601</v>
      </c>
      <c r="C592" s="2" t="s">
        <v>6</v>
      </c>
      <c r="D592" s="2" t="s">
        <v>879</v>
      </c>
      <c r="E592" s="2" t="s">
        <v>880</v>
      </c>
      <c r="F592" s="2" t="s">
        <v>1249</v>
      </c>
      <c r="G592" s="2" t="s">
        <v>3</v>
      </c>
      <c r="H592" s="2" t="s">
        <v>3736</v>
      </c>
      <c r="I592" s="1" t="s">
        <v>1</v>
      </c>
      <c r="J592" s="1" t="s">
        <v>1</v>
      </c>
      <c r="K592" s="1" t="s">
        <v>1</v>
      </c>
      <c r="L592" s="1" t="s">
        <v>1</v>
      </c>
      <c r="M592" s="1">
        <v>0</v>
      </c>
      <c r="N592" s="2" t="s">
        <v>1</v>
      </c>
      <c r="O592" s="2" t="s">
        <v>3737</v>
      </c>
      <c r="P592" s="2" t="s">
        <v>3738</v>
      </c>
      <c r="Q592" s="1">
        <v>90.714675999999997</v>
      </c>
      <c r="R592" s="1">
        <v>0</v>
      </c>
      <c r="S592" s="1">
        <v>65.805299999999988</v>
      </c>
      <c r="T592" s="1">
        <v>0</v>
      </c>
      <c r="U592" s="2" t="s">
        <v>0</v>
      </c>
      <c r="V592" s="1">
        <v>0</v>
      </c>
      <c r="W592" s="1">
        <v>21.473600000000001</v>
      </c>
      <c r="X592" s="2" t="s">
        <v>8</v>
      </c>
      <c r="Y592" s="1">
        <v>3.4357760000000002</v>
      </c>
      <c r="Z592" s="1">
        <v>0</v>
      </c>
      <c r="AA592" s="2" t="s">
        <v>0</v>
      </c>
      <c r="AB592" s="1">
        <v>0</v>
      </c>
      <c r="AC592" s="1">
        <v>0</v>
      </c>
      <c r="AD592" s="2" t="s">
        <v>0</v>
      </c>
      <c r="AE592" s="1">
        <v>0</v>
      </c>
      <c r="AF592" s="2">
        <v>0</v>
      </c>
      <c r="AG592" s="2" t="s">
        <v>0</v>
      </c>
      <c r="AH592" s="1">
        <v>0</v>
      </c>
      <c r="AI592" s="1">
        <v>0</v>
      </c>
      <c r="AJ592" s="2" t="s">
        <v>0</v>
      </c>
      <c r="AK592" s="1">
        <v>0</v>
      </c>
      <c r="AL592" s="1">
        <v>0</v>
      </c>
      <c r="AM592" s="125" t="s">
        <v>1</v>
      </c>
      <c r="AN592" s="2" t="s">
        <v>1</v>
      </c>
      <c r="AO592" s="125" t="s">
        <v>1</v>
      </c>
      <c r="AP592" s="2" t="s">
        <v>1</v>
      </c>
      <c r="AQ592" s="5"/>
      <c r="AR592" s="5"/>
    </row>
    <row r="593" spans="1:44" x14ac:dyDescent="0.25">
      <c r="A593" s="2" t="s">
        <v>739</v>
      </c>
      <c r="B593" s="125">
        <v>44601</v>
      </c>
      <c r="C593" s="2" t="s">
        <v>6</v>
      </c>
      <c r="D593" s="2" t="s">
        <v>18</v>
      </c>
      <c r="E593" s="2" t="s">
        <v>183</v>
      </c>
      <c r="F593" s="2" t="s">
        <v>1174</v>
      </c>
      <c r="G593" s="2" t="s">
        <v>3</v>
      </c>
      <c r="H593" s="2" t="s">
        <v>3739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1164.9263000000001</v>
      </c>
      <c r="R593" s="1">
        <v>0</v>
      </c>
      <c r="S593" s="1">
        <v>863.2595</v>
      </c>
      <c r="T593" s="1">
        <v>0</v>
      </c>
      <c r="U593" s="2" t="s">
        <v>0</v>
      </c>
      <c r="V593" s="1">
        <v>0</v>
      </c>
      <c r="W593" s="1">
        <v>260.05759999999998</v>
      </c>
      <c r="X593" s="2" t="s">
        <v>8</v>
      </c>
      <c r="Y593" s="1">
        <v>41.609200000000001</v>
      </c>
      <c r="Z593" s="1">
        <v>0</v>
      </c>
      <c r="AA593" s="2" t="s">
        <v>0</v>
      </c>
      <c r="AB593" s="1">
        <v>0</v>
      </c>
      <c r="AC593" s="1">
        <v>0</v>
      </c>
      <c r="AD593" s="2" t="s">
        <v>0</v>
      </c>
      <c r="AE593" s="1">
        <v>0</v>
      </c>
      <c r="AF593" s="2">
        <v>0</v>
      </c>
      <c r="AG593" s="2" t="s">
        <v>0</v>
      </c>
      <c r="AH593" s="1">
        <v>0</v>
      </c>
      <c r="AI593" s="1">
        <v>0</v>
      </c>
      <c r="AJ593" s="2" t="s">
        <v>0</v>
      </c>
      <c r="AK593" s="1">
        <v>0</v>
      </c>
      <c r="AL593" s="1">
        <v>0</v>
      </c>
      <c r="AM593" s="125" t="s">
        <v>1</v>
      </c>
      <c r="AN593" s="2" t="s">
        <v>1</v>
      </c>
      <c r="AO593" s="125" t="s">
        <v>1</v>
      </c>
      <c r="AP593" s="2" t="s">
        <v>1</v>
      </c>
      <c r="AQ593" s="5"/>
      <c r="AR593" s="5"/>
    </row>
    <row r="594" spans="1:44" x14ac:dyDescent="0.25">
      <c r="A594" s="2" t="s">
        <v>740</v>
      </c>
      <c r="B594" s="125">
        <v>44601</v>
      </c>
      <c r="C594" s="2" t="s">
        <v>6</v>
      </c>
      <c r="D594" s="2" t="s">
        <v>16</v>
      </c>
      <c r="E594" s="2" t="s">
        <v>181</v>
      </c>
      <c r="F594" s="2" t="s">
        <v>3740</v>
      </c>
      <c r="G594" s="2" t="s">
        <v>3</v>
      </c>
      <c r="H594" s="2" t="s">
        <v>3656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97</v>
      </c>
      <c r="P594" s="2" t="s">
        <v>1</v>
      </c>
      <c r="Q594" s="1">
        <v>0</v>
      </c>
      <c r="R594" s="1">
        <v>0</v>
      </c>
      <c r="S594" s="1">
        <v>0</v>
      </c>
      <c r="T594" s="1">
        <v>0</v>
      </c>
      <c r="U594" s="2" t="s">
        <v>0</v>
      </c>
      <c r="V594" s="1">
        <v>0</v>
      </c>
      <c r="W594" s="1">
        <v>0</v>
      </c>
      <c r="X594" s="2" t="s">
        <v>8</v>
      </c>
      <c r="Y594" s="1">
        <v>0</v>
      </c>
      <c r="Z594" s="1">
        <v>0</v>
      </c>
      <c r="AA594" s="2" t="s">
        <v>0</v>
      </c>
      <c r="AB594" s="1">
        <v>0</v>
      </c>
      <c r="AC594" s="1">
        <v>0</v>
      </c>
      <c r="AD594" s="2" t="s">
        <v>0</v>
      </c>
      <c r="AE594" s="1">
        <v>0</v>
      </c>
      <c r="AF594" s="2">
        <v>0</v>
      </c>
      <c r="AG594" s="2" t="s">
        <v>0</v>
      </c>
      <c r="AH594" s="1">
        <v>0</v>
      </c>
      <c r="AI594" s="1">
        <v>0</v>
      </c>
      <c r="AJ594" s="2" t="s">
        <v>0</v>
      </c>
      <c r="AK594" s="1">
        <v>0</v>
      </c>
      <c r="AL594" s="1">
        <v>0</v>
      </c>
      <c r="AM594" s="125" t="s">
        <v>1</v>
      </c>
      <c r="AN594" s="2" t="s">
        <v>1</v>
      </c>
      <c r="AO594" s="125" t="s">
        <v>1</v>
      </c>
      <c r="AP594" s="2" t="s">
        <v>1</v>
      </c>
      <c r="AQ594" s="5"/>
      <c r="AR594" s="5"/>
    </row>
    <row r="595" spans="1:44" x14ac:dyDescent="0.25">
      <c r="A595" s="2" t="s">
        <v>741</v>
      </c>
      <c r="B595" s="125">
        <v>44601</v>
      </c>
      <c r="C595" s="2" t="s">
        <v>6</v>
      </c>
      <c r="D595" s="2" t="s">
        <v>13</v>
      </c>
      <c r="E595" s="2" t="s">
        <v>179</v>
      </c>
      <c r="F595" s="2" t="s">
        <v>3741</v>
      </c>
      <c r="G595" s="2" t="s">
        <v>3</v>
      </c>
      <c r="H595" s="2" t="s">
        <v>3742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1082.5747000000003</v>
      </c>
      <c r="R595" s="1">
        <v>0</v>
      </c>
      <c r="S595" s="1">
        <v>1024.8299000000004</v>
      </c>
      <c r="T595" s="1">
        <v>0</v>
      </c>
      <c r="U595" s="2" t="s">
        <v>0</v>
      </c>
      <c r="V595" s="1">
        <v>0</v>
      </c>
      <c r="W595" s="1">
        <v>49.779999999999994</v>
      </c>
      <c r="X595" s="2" t="s">
        <v>0</v>
      </c>
      <c r="Y595" s="1">
        <v>7.9648000000000003</v>
      </c>
      <c r="Z595" s="1">
        <v>0</v>
      </c>
      <c r="AA595" s="2" t="s">
        <v>0</v>
      </c>
      <c r="AB595" s="1">
        <v>0</v>
      </c>
      <c r="AC595" s="1">
        <v>0</v>
      </c>
      <c r="AD595" s="2" t="s">
        <v>0</v>
      </c>
      <c r="AE595" s="1">
        <v>0</v>
      </c>
      <c r="AF595" s="2">
        <v>0</v>
      </c>
      <c r="AG595" s="2" t="s">
        <v>0</v>
      </c>
      <c r="AH595" s="1">
        <v>0</v>
      </c>
      <c r="AI595" s="1">
        <v>0</v>
      </c>
      <c r="AJ595" s="2" t="s">
        <v>0</v>
      </c>
      <c r="AK595" s="1">
        <v>0</v>
      </c>
      <c r="AL595" s="1">
        <v>0</v>
      </c>
      <c r="AM595" s="125" t="s">
        <v>1</v>
      </c>
      <c r="AN595" s="2" t="s">
        <v>1</v>
      </c>
      <c r="AO595" s="125" t="s">
        <v>1</v>
      </c>
      <c r="AP595" s="2" t="s">
        <v>1</v>
      </c>
      <c r="AQ595" s="5"/>
      <c r="AR595" s="5"/>
    </row>
    <row r="596" spans="1:44" x14ac:dyDescent="0.25">
      <c r="A596" s="2" t="s">
        <v>742</v>
      </c>
      <c r="B596" s="125">
        <v>44601</v>
      </c>
      <c r="C596" s="2" t="s">
        <v>6</v>
      </c>
      <c r="D596" s="2" t="s">
        <v>13</v>
      </c>
      <c r="E596" s="2" t="s">
        <v>179</v>
      </c>
      <c r="F596" s="2" t="s">
        <v>3743</v>
      </c>
      <c r="G596" s="2" t="s">
        <v>3</v>
      </c>
      <c r="H596" s="2" t="s">
        <v>3744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3745</v>
      </c>
      <c r="P596" s="2" t="s">
        <v>3746</v>
      </c>
      <c r="Q596" s="1">
        <v>10.80545</v>
      </c>
      <c r="R596" s="1">
        <v>0</v>
      </c>
      <c r="S596" s="1">
        <v>10.80545</v>
      </c>
      <c r="T596" s="1">
        <v>0</v>
      </c>
      <c r="U596" s="2" t="s">
        <v>0</v>
      </c>
      <c r="V596" s="1">
        <v>0</v>
      </c>
      <c r="W596" s="1">
        <v>0</v>
      </c>
      <c r="X596" s="2" t="s">
        <v>0</v>
      </c>
      <c r="Y596" s="1">
        <v>0</v>
      </c>
      <c r="Z596" s="1">
        <v>0</v>
      </c>
      <c r="AA596" s="2" t="s">
        <v>0</v>
      </c>
      <c r="AB596" s="1">
        <v>0</v>
      </c>
      <c r="AC596" s="1">
        <v>0</v>
      </c>
      <c r="AD596" s="2" t="s">
        <v>0</v>
      </c>
      <c r="AE596" s="1">
        <v>0</v>
      </c>
      <c r="AF596" s="2">
        <v>0</v>
      </c>
      <c r="AG596" s="2" t="s">
        <v>0</v>
      </c>
      <c r="AH596" s="1">
        <v>0</v>
      </c>
      <c r="AI596" s="1">
        <v>0</v>
      </c>
      <c r="AJ596" s="2" t="s">
        <v>0</v>
      </c>
      <c r="AK596" s="1">
        <v>0</v>
      </c>
      <c r="AL596" s="1">
        <v>0</v>
      </c>
      <c r="AM596" s="125" t="s">
        <v>1</v>
      </c>
      <c r="AN596" s="2" t="s">
        <v>1</v>
      </c>
      <c r="AO596" s="125" t="s">
        <v>1</v>
      </c>
      <c r="AP596" s="2" t="s">
        <v>1</v>
      </c>
      <c r="AQ596" s="5"/>
      <c r="AR596" s="5"/>
    </row>
    <row r="597" spans="1:44" x14ac:dyDescent="0.25">
      <c r="A597" s="2" t="s">
        <v>743</v>
      </c>
      <c r="B597" s="125">
        <v>44601</v>
      </c>
      <c r="C597" s="2" t="s">
        <v>6</v>
      </c>
      <c r="D597" s="2" t="s">
        <v>13</v>
      </c>
      <c r="E597" s="2" t="s">
        <v>179</v>
      </c>
      <c r="F597" s="2" t="s">
        <v>3741</v>
      </c>
      <c r="G597" s="2" t="s">
        <v>3</v>
      </c>
      <c r="H597" s="2" t="s">
        <v>3747</v>
      </c>
      <c r="I597" s="1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2</v>
      </c>
      <c r="P597" s="2" t="s">
        <v>1</v>
      </c>
      <c r="Q597" s="1">
        <v>2114.5209000000004</v>
      </c>
      <c r="R597" s="1">
        <v>0</v>
      </c>
      <c r="S597" s="1">
        <v>1914.212</v>
      </c>
      <c r="T597" s="1">
        <v>0</v>
      </c>
      <c r="U597" s="2" t="s">
        <v>0</v>
      </c>
      <c r="V597" s="1">
        <v>0</v>
      </c>
      <c r="W597" s="1">
        <v>172.68009999999998</v>
      </c>
      <c r="X597" s="2" t="s">
        <v>0</v>
      </c>
      <c r="Y597" s="1">
        <v>27.628799999999998</v>
      </c>
      <c r="Z597" s="1">
        <v>0</v>
      </c>
      <c r="AA597" s="2" t="s">
        <v>0</v>
      </c>
      <c r="AB597" s="1">
        <v>0</v>
      </c>
      <c r="AC597" s="1">
        <v>0</v>
      </c>
      <c r="AD597" s="2" t="s">
        <v>0</v>
      </c>
      <c r="AE597" s="1">
        <v>0</v>
      </c>
      <c r="AF597" s="2">
        <v>0</v>
      </c>
      <c r="AG597" s="2" t="s">
        <v>0</v>
      </c>
      <c r="AH597" s="1">
        <v>0</v>
      </c>
      <c r="AI597" s="1">
        <v>0</v>
      </c>
      <c r="AJ597" s="2" t="s">
        <v>0</v>
      </c>
      <c r="AK597" s="1">
        <v>0</v>
      </c>
      <c r="AL597" s="1">
        <v>0</v>
      </c>
      <c r="AM597" s="125" t="s">
        <v>1</v>
      </c>
      <c r="AN597" s="2" t="s">
        <v>1</v>
      </c>
      <c r="AO597" s="125" t="s">
        <v>1</v>
      </c>
      <c r="AP597" s="2" t="s">
        <v>1</v>
      </c>
      <c r="AQ597" s="5"/>
      <c r="AR597" s="5"/>
    </row>
    <row r="598" spans="1:44" x14ac:dyDescent="0.25">
      <c r="A598" s="2" t="s">
        <v>744</v>
      </c>
      <c r="B598" s="125">
        <v>44601</v>
      </c>
      <c r="C598" s="2" t="s">
        <v>6</v>
      </c>
      <c r="D598" s="2" t="s">
        <v>9</v>
      </c>
      <c r="E598" s="2" t="s">
        <v>3031</v>
      </c>
      <c r="F598" s="2" t="s">
        <v>3748</v>
      </c>
      <c r="G598" s="2" t="s">
        <v>3</v>
      </c>
      <c r="H598" s="2" t="s">
        <v>3749</v>
      </c>
      <c r="I598" s="1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167.74289999999996</v>
      </c>
      <c r="R598" s="1">
        <v>0</v>
      </c>
      <c r="S598" s="1">
        <v>89.721299999999999</v>
      </c>
      <c r="T598" s="1">
        <v>0</v>
      </c>
      <c r="U598" s="2" t="s">
        <v>0</v>
      </c>
      <c r="V598" s="1">
        <v>0</v>
      </c>
      <c r="W598" s="1">
        <v>67.260000000000005</v>
      </c>
      <c r="X598" s="2" t="s">
        <v>8</v>
      </c>
      <c r="Y598" s="1">
        <v>10.761600000000001</v>
      </c>
      <c r="Z598" s="1">
        <v>0</v>
      </c>
      <c r="AA598" s="2" t="s">
        <v>0</v>
      </c>
      <c r="AB598" s="1">
        <v>0</v>
      </c>
      <c r="AC598" s="1">
        <v>0</v>
      </c>
      <c r="AD598" s="2" t="s">
        <v>0</v>
      </c>
      <c r="AE598" s="1">
        <v>0</v>
      </c>
      <c r="AF598" s="2">
        <v>0</v>
      </c>
      <c r="AG598" s="2" t="s">
        <v>0</v>
      </c>
      <c r="AH598" s="1">
        <v>0</v>
      </c>
      <c r="AI598" s="1">
        <v>0</v>
      </c>
      <c r="AJ598" s="2" t="s">
        <v>0</v>
      </c>
      <c r="AK598" s="1">
        <v>0</v>
      </c>
      <c r="AL598" s="1">
        <v>0</v>
      </c>
      <c r="AM598" s="125" t="s">
        <v>1</v>
      </c>
      <c r="AN598" s="2" t="s">
        <v>1</v>
      </c>
      <c r="AO598" s="125" t="s">
        <v>1</v>
      </c>
      <c r="AP598" s="2" t="s">
        <v>1</v>
      </c>
      <c r="AQ598" s="5"/>
      <c r="AR598" s="5"/>
    </row>
    <row r="599" spans="1:44" x14ac:dyDescent="0.25">
      <c r="A599" s="2" t="s">
        <v>745</v>
      </c>
      <c r="B599" s="125">
        <v>44601</v>
      </c>
      <c r="C599" s="2" t="s">
        <v>6</v>
      </c>
      <c r="D599" s="2" t="s">
        <v>9</v>
      </c>
      <c r="E599" s="2" t="s">
        <v>3031</v>
      </c>
      <c r="F599" s="2" t="s">
        <v>3748</v>
      </c>
      <c r="G599" s="2" t="s">
        <v>3</v>
      </c>
      <c r="H599" s="2" t="s">
        <v>3750</v>
      </c>
      <c r="I599" s="1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2</v>
      </c>
      <c r="P599" s="2" t="s">
        <v>1</v>
      </c>
      <c r="Q599" s="1">
        <v>134.3844</v>
      </c>
      <c r="R599" s="1">
        <v>0</v>
      </c>
      <c r="S599" s="1">
        <v>37.999999999999986</v>
      </c>
      <c r="T599" s="1">
        <v>0</v>
      </c>
      <c r="U599" s="2" t="s">
        <v>0</v>
      </c>
      <c r="V599" s="1">
        <v>0</v>
      </c>
      <c r="W599" s="1">
        <v>83.09</v>
      </c>
      <c r="X599" s="2" t="s">
        <v>8</v>
      </c>
      <c r="Y599" s="1">
        <v>13.2944</v>
      </c>
      <c r="Z599" s="1">
        <v>0</v>
      </c>
      <c r="AA599" s="2" t="s">
        <v>0</v>
      </c>
      <c r="AB599" s="1">
        <v>0</v>
      </c>
      <c r="AC599" s="1">
        <v>0</v>
      </c>
      <c r="AD599" s="2" t="s">
        <v>0</v>
      </c>
      <c r="AE599" s="1">
        <v>0</v>
      </c>
      <c r="AF599" s="2">
        <v>0</v>
      </c>
      <c r="AG599" s="2" t="s">
        <v>0</v>
      </c>
      <c r="AH599" s="1">
        <v>0</v>
      </c>
      <c r="AI599" s="1">
        <v>0</v>
      </c>
      <c r="AJ599" s="2" t="s">
        <v>0</v>
      </c>
      <c r="AK599" s="1">
        <v>0</v>
      </c>
      <c r="AL599" s="1">
        <v>0</v>
      </c>
      <c r="AM599" s="125" t="s">
        <v>1</v>
      </c>
      <c r="AN599" s="2" t="s">
        <v>1</v>
      </c>
      <c r="AO599" s="125" t="s">
        <v>1</v>
      </c>
      <c r="AP599" s="2" t="s">
        <v>1</v>
      </c>
      <c r="AQ599" s="5"/>
      <c r="AR599" s="5"/>
    </row>
    <row r="600" spans="1:44" x14ac:dyDescent="0.25">
      <c r="A600" s="2" t="s">
        <v>746</v>
      </c>
      <c r="B600" s="125">
        <v>44601</v>
      </c>
      <c r="C600" s="2" t="s">
        <v>6</v>
      </c>
      <c r="D600" s="2" t="s">
        <v>9</v>
      </c>
      <c r="E600" s="2" t="s">
        <v>3031</v>
      </c>
      <c r="F600" s="2" t="s">
        <v>3748</v>
      </c>
      <c r="G600" s="2" t="s">
        <v>3</v>
      </c>
      <c r="H600" s="2" t="s">
        <v>3751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1296.3237219999999</v>
      </c>
      <c r="R600" s="1">
        <v>0</v>
      </c>
      <c r="S600" s="1">
        <v>800.4246500000005</v>
      </c>
      <c r="T600" s="1">
        <v>0</v>
      </c>
      <c r="U600" s="2" t="s">
        <v>0</v>
      </c>
      <c r="V600" s="1">
        <v>0</v>
      </c>
      <c r="W600" s="1">
        <v>427.49920000000009</v>
      </c>
      <c r="X600" s="2" t="s">
        <v>0</v>
      </c>
      <c r="Y600" s="1">
        <v>68.399872000000002</v>
      </c>
      <c r="Z600" s="1">
        <v>0</v>
      </c>
      <c r="AA600" s="2" t="s">
        <v>0</v>
      </c>
      <c r="AB600" s="1">
        <v>0</v>
      </c>
      <c r="AC600" s="1">
        <v>0</v>
      </c>
      <c r="AD600" s="2" t="s">
        <v>0</v>
      </c>
      <c r="AE600" s="1">
        <v>0</v>
      </c>
      <c r="AF600" s="2">
        <v>0</v>
      </c>
      <c r="AG600" s="2" t="s">
        <v>0</v>
      </c>
      <c r="AH600" s="1">
        <v>0</v>
      </c>
      <c r="AI600" s="1">
        <v>0</v>
      </c>
      <c r="AJ600" s="2" t="s">
        <v>0</v>
      </c>
      <c r="AK600" s="1">
        <v>0</v>
      </c>
      <c r="AL600" s="1">
        <v>0</v>
      </c>
      <c r="AM600" s="125" t="s">
        <v>1</v>
      </c>
      <c r="AN600" s="2" t="s">
        <v>1</v>
      </c>
      <c r="AO600" s="125" t="s">
        <v>1</v>
      </c>
      <c r="AP600" s="2" t="s">
        <v>1</v>
      </c>
      <c r="AQ600" s="5"/>
      <c r="AR600" s="5"/>
    </row>
    <row r="601" spans="1:44" x14ac:dyDescent="0.25">
      <c r="A601" s="2" t="s">
        <v>747</v>
      </c>
      <c r="B601" s="125">
        <v>44601</v>
      </c>
      <c r="C601" s="2" t="s">
        <v>6</v>
      </c>
      <c r="D601" s="2" t="s">
        <v>1092</v>
      </c>
      <c r="E601" s="2" t="s">
        <v>726</v>
      </c>
      <c r="F601" s="2" t="s">
        <v>3752</v>
      </c>
      <c r="G601" s="2" t="s">
        <v>3</v>
      </c>
      <c r="H601" s="2" t="s">
        <v>3753</v>
      </c>
      <c r="I601" s="1" t="s">
        <v>1</v>
      </c>
      <c r="J601" s="1" t="s">
        <v>1</v>
      </c>
      <c r="K601" s="1" t="s">
        <v>1</v>
      </c>
      <c r="L601" s="1" t="s">
        <v>1</v>
      </c>
      <c r="M601" s="1">
        <v>0</v>
      </c>
      <c r="N601" s="2" t="s">
        <v>1</v>
      </c>
      <c r="O601" s="2" t="s">
        <v>2</v>
      </c>
      <c r="P601" s="2" t="s">
        <v>1</v>
      </c>
      <c r="Q601" s="1">
        <v>481.71297200000004</v>
      </c>
      <c r="R601" s="1">
        <v>0</v>
      </c>
      <c r="S601" s="1">
        <v>376.83425000000005</v>
      </c>
      <c r="T601" s="1">
        <v>0</v>
      </c>
      <c r="U601" s="2" t="s">
        <v>0</v>
      </c>
      <c r="V601" s="1">
        <v>0</v>
      </c>
      <c r="W601" s="1">
        <v>90.412649999999999</v>
      </c>
      <c r="X601" s="2" t="s">
        <v>0</v>
      </c>
      <c r="Y601" s="1">
        <v>14.466072000000002</v>
      </c>
      <c r="Z601" s="1">
        <v>0</v>
      </c>
      <c r="AA601" s="2" t="s">
        <v>0</v>
      </c>
      <c r="AB601" s="1">
        <v>0</v>
      </c>
      <c r="AC601" s="1">
        <v>0</v>
      </c>
      <c r="AD601" s="2" t="s">
        <v>0</v>
      </c>
      <c r="AE601" s="1">
        <v>0</v>
      </c>
      <c r="AF601" s="2">
        <v>0</v>
      </c>
      <c r="AG601" s="2" t="s">
        <v>0</v>
      </c>
      <c r="AH601" s="1">
        <v>0</v>
      </c>
      <c r="AI601" s="1">
        <v>0</v>
      </c>
      <c r="AJ601" s="2" t="s">
        <v>0</v>
      </c>
      <c r="AK601" s="1">
        <v>0</v>
      </c>
      <c r="AL601" s="1">
        <v>0</v>
      </c>
      <c r="AM601" s="125" t="s">
        <v>1</v>
      </c>
      <c r="AN601" s="2" t="s">
        <v>1</v>
      </c>
      <c r="AO601" s="125" t="s">
        <v>1</v>
      </c>
      <c r="AP601" s="2" t="s">
        <v>1</v>
      </c>
      <c r="AQ601" s="5"/>
      <c r="AR601" s="5"/>
    </row>
    <row r="602" spans="1:44" x14ac:dyDescent="0.25">
      <c r="A602" s="2" t="s">
        <v>748</v>
      </c>
      <c r="B602" s="125">
        <v>44602</v>
      </c>
      <c r="C602" s="2" t="s">
        <v>26</v>
      </c>
      <c r="D602" s="2" t="s">
        <v>48</v>
      </c>
      <c r="E602" s="2" t="s">
        <v>219</v>
      </c>
      <c r="F602" s="2" t="s">
        <v>1984</v>
      </c>
      <c r="G602" s="2" t="s">
        <v>3</v>
      </c>
      <c r="H602" s="2" t="s">
        <v>3754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1863.9034400000003</v>
      </c>
      <c r="R602" s="1">
        <v>0</v>
      </c>
      <c r="S602" s="1">
        <v>1304.9542500000002</v>
      </c>
      <c r="T602" s="1">
        <v>0</v>
      </c>
      <c r="U602" s="2" t="s">
        <v>0</v>
      </c>
      <c r="V602" s="1">
        <v>0</v>
      </c>
      <c r="W602" s="1">
        <v>481.8527499999999</v>
      </c>
      <c r="X602" s="2" t="s">
        <v>0</v>
      </c>
      <c r="Y602" s="1">
        <v>77.096440000000015</v>
      </c>
      <c r="Z602" s="1">
        <v>0</v>
      </c>
      <c r="AA602" s="2" t="s">
        <v>0</v>
      </c>
      <c r="AB602" s="1">
        <v>0</v>
      </c>
      <c r="AC602" s="1">
        <v>0</v>
      </c>
      <c r="AD602" s="2" t="s">
        <v>0</v>
      </c>
      <c r="AE602" s="1">
        <v>0</v>
      </c>
      <c r="AF602" s="2">
        <v>0</v>
      </c>
      <c r="AG602" s="2" t="s">
        <v>0</v>
      </c>
      <c r="AH602" s="1">
        <v>0</v>
      </c>
      <c r="AI602" s="1">
        <v>0</v>
      </c>
      <c r="AJ602" s="2" t="s">
        <v>0</v>
      </c>
      <c r="AK602" s="1">
        <v>0</v>
      </c>
      <c r="AL602" s="1">
        <v>0</v>
      </c>
      <c r="AM602" s="125" t="s">
        <v>1</v>
      </c>
      <c r="AN602" s="2" t="s">
        <v>1</v>
      </c>
      <c r="AO602" s="125" t="s">
        <v>1</v>
      </c>
      <c r="AP602" s="2" t="s">
        <v>1</v>
      </c>
      <c r="AQ602" s="5"/>
      <c r="AR602" s="5"/>
    </row>
    <row r="603" spans="1:44" x14ac:dyDescent="0.25">
      <c r="A603" s="2" t="s">
        <v>749</v>
      </c>
      <c r="B603" s="125">
        <v>44602</v>
      </c>
      <c r="C603" s="2" t="s">
        <v>1081</v>
      </c>
      <c r="D603" s="2" t="s">
        <v>48</v>
      </c>
      <c r="E603" s="2" t="s">
        <v>1082</v>
      </c>
      <c r="F603" s="2" t="s">
        <v>3755</v>
      </c>
      <c r="G603" s="2" t="s">
        <v>3</v>
      </c>
      <c r="H603" s="2" t="s">
        <v>3756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2703.399488</v>
      </c>
      <c r="R603" s="1">
        <v>0</v>
      </c>
      <c r="S603" s="1">
        <v>2234.7139000000002</v>
      </c>
      <c r="T603" s="1">
        <v>0</v>
      </c>
      <c r="U603" s="2" t="s">
        <v>0</v>
      </c>
      <c r="V603" s="1">
        <v>0</v>
      </c>
      <c r="W603" s="1">
        <v>404.03930000000008</v>
      </c>
      <c r="X603" s="2" t="s">
        <v>0</v>
      </c>
      <c r="Y603" s="1">
        <v>64.646287999999984</v>
      </c>
      <c r="Z603" s="1">
        <v>0</v>
      </c>
      <c r="AA603" s="2" t="s">
        <v>0</v>
      </c>
      <c r="AB603" s="1">
        <v>0</v>
      </c>
      <c r="AC603" s="1">
        <v>0</v>
      </c>
      <c r="AD603" s="2" t="s">
        <v>0</v>
      </c>
      <c r="AE603" s="1">
        <v>0</v>
      </c>
      <c r="AF603" s="2">
        <v>0</v>
      </c>
      <c r="AG603" s="2" t="s">
        <v>0</v>
      </c>
      <c r="AH603" s="1">
        <v>0</v>
      </c>
      <c r="AI603" s="1">
        <v>0</v>
      </c>
      <c r="AJ603" s="2" t="s">
        <v>0</v>
      </c>
      <c r="AK603" s="1">
        <v>0</v>
      </c>
      <c r="AL603" s="1">
        <v>0</v>
      </c>
      <c r="AM603" s="125" t="s">
        <v>1</v>
      </c>
      <c r="AN603" s="2" t="s">
        <v>1</v>
      </c>
      <c r="AO603" s="125" t="s">
        <v>1</v>
      </c>
      <c r="AP603" s="2" t="s">
        <v>1</v>
      </c>
      <c r="AQ603" s="5"/>
      <c r="AR603" s="5"/>
    </row>
    <row r="604" spans="1:44" x14ac:dyDescent="0.25">
      <c r="A604" s="2" t="s">
        <v>750</v>
      </c>
      <c r="B604" s="125">
        <v>44602</v>
      </c>
      <c r="C604" s="2" t="s">
        <v>6</v>
      </c>
      <c r="D604" s="2" t="s">
        <v>48</v>
      </c>
      <c r="E604" s="2" t="s">
        <v>228</v>
      </c>
      <c r="F604" s="2" t="s">
        <v>3757</v>
      </c>
      <c r="G604" s="2" t="s">
        <v>3</v>
      </c>
      <c r="H604" s="2" t="s">
        <v>3758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1853.4020579999999</v>
      </c>
      <c r="R604" s="1">
        <v>0</v>
      </c>
      <c r="S604" s="1">
        <v>1407.8967499999997</v>
      </c>
      <c r="T604" s="1">
        <v>0</v>
      </c>
      <c r="U604" s="2" t="s">
        <v>0</v>
      </c>
      <c r="V604" s="1">
        <v>0</v>
      </c>
      <c r="W604" s="1">
        <v>384.05630000000002</v>
      </c>
      <c r="X604" s="2" t="s">
        <v>8</v>
      </c>
      <c r="Y604" s="1">
        <v>61.449007999999999</v>
      </c>
      <c r="Z604" s="1">
        <v>0</v>
      </c>
      <c r="AA604" s="2" t="s">
        <v>0</v>
      </c>
      <c r="AB604" s="1">
        <v>0</v>
      </c>
      <c r="AC604" s="1">
        <v>0</v>
      </c>
      <c r="AD604" s="2" t="s">
        <v>0</v>
      </c>
      <c r="AE604" s="1">
        <v>0</v>
      </c>
      <c r="AF604" s="2">
        <v>0</v>
      </c>
      <c r="AG604" s="2" t="s">
        <v>0</v>
      </c>
      <c r="AH604" s="1">
        <v>0</v>
      </c>
      <c r="AI604" s="1">
        <v>0</v>
      </c>
      <c r="AJ604" s="2" t="s">
        <v>0</v>
      </c>
      <c r="AK604" s="1">
        <v>0</v>
      </c>
      <c r="AL604" s="1">
        <v>0</v>
      </c>
      <c r="AM604" s="125" t="s">
        <v>1</v>
      </c>
      <c r="AN604" s="2" t="s">
        <v>1</v>
      </c>
      <c r="AO604" s="125" t="s">
        <v>1</v>
      </c>
      <c r="AP604" s="2" t="s">
        <v>1</v>
      </c>
      <c r="AQ604" s="5"/>
      <c r="AR604" s="5"/>
    </row>
    <row r="605" spans="1:44" x14ac:dyDescent="0.25">
      <c r="A605" s="2" t="s">
        <v>751</v>
      </c>
      <c r="B605" s="125">
        <v>44602</v>
      </c>
      <c r="C605" s="2" t="s">
        <v>6</v>
      </c>
      <c r="D605" s="2" t="s">
        <v>48</v>
      </c>
      <c r="E605" s="2" t="s">
        <v>228</v>
      </c>
      <c r="F605" s="2" t="s">
        <v>3757</v>
      </c>
      <c r="G605" s="2" t="s">
        <v>3</v>
      </c>
      <c r="H605" s="2" t="s">
        <v>3759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355</v>
      </c>
      <c r="P605" s="2" t="s">
        <v>1067</v>
      </c>
      <c r="Q605" s="1">
        <v>14.65776</v>
      </c>
      <c r="R605" s="1">
        <v>0</v>
      </c>
      <c r="S605" s="1">
        <v>0</v>
      </c>
      <c r="T605" s="1">
        <v>12.635999999999999</v>
      </c>
      <c r="U605" s="2" t="s">
        <v>8</v>
      </c>
      <c r="V605" s="1">
        <v>2.02176</v>
      </c>
      <c r="W605" s="1">
        <v>0</v>
      </c>
      <c r="X605" s="2" t="s">
        <v>0</v>
      </c>
      <c r="Y605" s="1">
        <v>0</v>
      </c>
      <c r="Z605" s="1">
        <v>0</v>
      </c>
      <c r="AA605" s="2" t="s">
        <v>0</v>
      </c>
      <c r="AB605" s="1">
        <v>0</v>
      </c>
      <c r="AC605" s="1">
        <v>0</v>
      </c>
      <c r="AD605" s="2" t="s">
        <v>0</v>
      </c>
      <c r="AE605" s="1">
        <v>0</v>
      </c>
      <c r="AF605" s="2">
        <v>0</v>
      </c>
      <c r="AG605" s="2" t="s">
        <v>0</v>
      </c>
      <c r="AH605" s="1">
        <v>0</v>
      </c>
      <c r="AI605" s="1">
        <v>0</v>
      </c>
      <c r="AJ605" s="2" t="s">
        <v>0</v>
      </c>
      <c r="AK605" s="1">
        <v>0</v>
      </c>
      <c r="AL605" s="1">
        <v>0</v>
      </c>
      <c r="AM605" s="125" t="s">
        <v>1</v>
      </c>
      <c r="AN605" s="2" t="s">
        <v>1</v>
      </c>
      <c r="AO605" s="125" t="s">
        <v>1</v>
      </c>
      <c r="AP605" s="2" t="s">
        <v>1</v>
      </c>
      <c r="AQ605" s="5"/>
      <c r="AR605" s="5"/>
    </row>
    <row r="606" spans="1:44" x14ac:dyDescent="0.25">
      <c r="A606" s="2" t="s">
        <v>752</v>
      </c>
      <c r="B606" s="125">
        <v>44602</v>
      </c>
      <c r="C606" s="2" t="s">
        <v>6</v>
      </c>
      <c r="D606" s="2" t="s">
        <v>48</v>
      </c>
      <c r="E606" s="2" t="s">
        <v>228</v>
      </c>
      <c r="F606" s="2" t="s">
        <v>3757</v>
      </c>
      <c r="G606" s="2" t="s">
        <v>3</v>
      </c>
      <c r="H606" s="2" t="s">
        <v>3760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257.49475000000001</v>
      </c>
      <c r="R606" s="1">
        <v>0</v>
      </c>
      <c r="S606" s="1">
        <v>210.54954999999998</v>
      </c>
      <c r="T606" s="1">
        <v>0</v>
      </c>
      <c r="U606" s="2" t="s">
        <v>0</v>
      </c>
      <c r="V606" s="1">
        <v>0</v>
      </c>
      <c r="W606" s="1">
        <v>40.47</v>
      </c>
      <c r="X606" s="2" t="s">
        <v>8</v>
      </c>
      <c r="Y606" s="1">
        <v>6.4752000000000001</v>
      </c>
      <c r="Z606" s="1">
        <v>0</v>
      </c>
      <c r="AA606" s="2" t="s">
        <v>0</v>
      </c>
      <c r="AB606" s="1">
        <v>0</v>
      </c>
      <c r="AC606" s="1">
        <v>0</v>
      </c>
      <c r="AD606" s="2" t="s">
        <v>0</v>
      </c>
      <c r="AE606" s="1">
        <v>0</v>
      </c>
      <c r="AF606" s="2">
        <v>0</v>
      </c>
      <c r="AG606" s="2" t="s">
        <v>0</v>
      </c>
      <c r="AH606" s="1">
        <v>0</v>
      </c>
      <c r="AI606" s="1">
        <v>0</v>
      </c>
      <c r="AJ606" s="2" t="s">
        <v>0</v>
      </c>
      <c r="AK606" s="1">
        <v>0</v>
      </c>
      <c r="AL606" s="1">
        <v>0</v>
      </c>
      <c r="AM606" s="125" t="s">
        <v>1</v>
      </c>
      <c r="AN606" s="2" t="s">
        <v>1</v>
      </c>
      <c r="AO606" s="125" t="s">
        <v>1</v>
      </c>
      <c r="AP606" s="2" t="s">
        <v>1</v>
      </c>
      <c r="AQ606" s="5"/>
      <c r="AR606" s="5"/>
    </row>
    <row r="607" spans="1:44" x14ac:dyDescent="0.25">
      <c r="A607" s="2" t="s">
        <v>753</v>
      </c>
      <c r="B607" s="125">
        <v>44602</v>
      </c>
      <c r="C607" s="2" t="s">
        <v>6</v>
      </c>
      <c r="D607" s="2" t="s">
        <v>48</v>
      </c>
      <c r="E607" s="2" t="s">
        <v>228</v>
      </c>
      <c r="F607" s="2" t="s">
        <v>3757</v>
      </c>
      <c r="G607" s="2" t="s">
        <v>3</v>
      </c>
      <c r="H607" s="2" t="s">
        <v>3761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1569</v>
      </c>
      <c r="P607" s="2" t="s">
        <v>3762</v>
      </c>
      <c r="Q607" s="1">
        <v>817.43254999999999</v>
      </c>
      <c r="R607" s="1">
        <v>0</v>
      </c>
      <c r="S607" s="1">
        <v>643.79214999999999</v>
      </c>
      <c r="T607" s="1">
        <v>149.69</v>
      </c>
      <c r="U607" s="2" t="s">
        <v>8</v>
      </c>
      <c r="V607" s="1">
        <v>23.950399999999998</v>
      </c>
      <c r="W607" s="1">
        <v>0</v>
      </c>
      <c r="X607" s="2" t="s">
        <v>0</v>
      </c>
      <c r="Y607" s="1">
        <v>0</v>
      </c>
      <c r="Z607" s="1">
        <v>0</v>
      </c>
      <c r="AA607" s="2" t="s">
        <v>0</v>
      </c>
      <c r="AB607" s="1">
        <v>0</v>
      </c>
      <c r="AC607" s="1">
        <v>0</v>
      </c>
      <c r="AD607" s="2" t="s">
        <v>0</v>
      </c>
      <c r="AE607" s="1">
        <v>0</v>
      </c>
      <c r="AF607" s="2">
        <v>0</v>
      </c>
      <c r="AG607" s="2" t="s">
        <v>0</v>
      </c>
      <c r="AH607" s="1">
        <v>0</v>
      </c>
      <c r="AI607" s="1">
        <v>0</v>
      </c>
      <c r="AJ607" s="2" t="s">
        <v>0</v>
      </c>
      <c r="AK607" s="1">
        <v>0</v>
      </c>
      <c r="AL607" s="1">
        <v>0</v>
      </c>
      <c r="AM607" s="125" t="s">
        <v>1</v>
      </c>
      <c r="AN607" s="2" t="s">
        <v>1</v>
      </c>
      <c r="AO607" s="125" t="s">
        <v>1</v>
      </c>
      <c r="AP607" s="2" t="s">
        <v>1</v>
      </c>
      <c r="AQ607" s="5"/>
      <c r="AR607" s="5"/>
    </row>
    <row r="608" spans="1:44" x14ac:dyDescent="0.25">
      <c r="A608" s="2" t="s">
        <v>754</v>
      </c>
      <c r="B608" s="125">
        <v>44602</v>
      </c>
      <c r="C608" s="2" t="s">
        <v>6</v>
      </c>
      <c r="D608" s="2" t="s">
        <v>48</v>
      </c>
      <c r="E608" s="2" t="s">
        <v>228</v>
      </c>
      <c r="F608" s="2" t="s">
        <v>3757</v>
      </c>
      <c r="G608" s="2" t="s">
        <v>3</v>
      </c>
      <c r="H608" s="2" t="s">
        <v>3763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1569</v>
      </c>
      <c r="P608" s="2" t="s">
        <v>3764</v>
      </c>
      <c r="Q608" s="1">
        <v>342.77825000000001</v>
      </c>
      <c r="R608" s="1">
        <v>0</v>
      </c>
      <c r="S608" s="1">
        <v>342.77825000000001</v>
      </c>
      <c r="T608" s="1">
        <v>0</v>
      </c>
      <c r="U608" s="2" t="s">
        <v>0</v>
      </c>
      <c r="V608" s="1">
        <v>0</v>
      </c>
      <c r="W608" s="1">
        <v>0</v>
      </c>
      <c r="X608" s="2" t="s">
        <v>0</v>
      </c>
      <c r="Y608" s="1">
        <v>0</v>
      </c>
      <c r="Z608" s="1">
        <v>0</v>
      </c>
      <c r="AA608" s="2" t="s">
        <v>0</v>
      </c>
      <c r="AB608" s="1">
        <v>0</v>
      </c>
      <c r="AC608" s="1">
        <v>0</v>
      </c>
      <c r="AD608" s="2" t="s">
        <v>0</v>
      </c>
      <c r="AE608" s="1">
        <v>0</v>
      </c>
      <c r="AF608" s="2">
        <v>0</v>
      </c>
      <c r="AG608" s="2" t="s">
        <v>0</v>
      </c>
      <c r="AH608" s="1">
        <v>0</v>
      </c>
      <c r="AI608" s="1">
        <v>0</v>
      </c>
      <c r="AJ608" s="2" t="s">
        <v>0</v>
      </c>
      <c r="AK608" s="1">
        <v>0</v>
      </c>
      <c r="AL608" s="1">
        <v>0</v>
      </c>
      <c r="AM608" s="125" t="s">
        <v>1</v>
      </c>
      <c r="AN608" s="2" t="s">
        <v>1</v>
      </c>
      <c r="AO608" s="125" t="s">
        <v>1</v>
      </c>
      <c r="AP608" s="2" t="s">
        <v>1</v>
      </c>
      <c r="AQ608" s="5"/>
      <c r="AR608" s="5"/>
    </row>
    <row r="609" spans="1:44" x14ac:dyDescent="0.25">
      <c r="A609" s="2" t="s">
        <v>755</v>
      </c>
      <c r="B609" s="125">
        <v>44602</v>
      </c>
      <c r="C609" s="2" t="s">
        <v>6</v>
      </c>
      <c r="D609" s="2" t="s">
        <v>48</v>
      </c>
      <c r="E609" s="2" t="s">
        <v>228</v>
      </c>
      <c r="F609" s="2" t="s">
        <v>3757</v>
      </c>
      <c r="G609" s="2" t="s">
        <v>3</v>
      </c>
      <c r="H609" s="2" t="s">
        <v>3765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34.9328</v>
      </c>
      <c r="R609" s="1">
        <v>0</v>
      </c>
      <c r="S609" s="1">
        <v>25.675999999999998</v>
      </c>
      <c r="T609" s="1">
        <v>0</v>
      </c>
      <c r="U609" s="2" t="s">
        <v>0</v>
      </c>
      <c r="V609" s="1">
        <v>0</v>
      </c>
      <c r="W609" s="1">
        <v>7.98</v>
      </c>
      <c r="X609" s="2" t="s">
        <v>0</v>
      </c>
      <c r="Y609" s="1">
        <v>1.2767999999999999</v>
      </c>
      <c r="Z609" s="1">
        <v>0</v>
      </c>
      <c r="AA609" s="2" t="s">
        <v>0</v>
      </c>
      <c r="AB609" s="1">
        <v>0</v>
      </c>
      <c r="AC609" s="1">
        <v>0</v>
      </c>
      <c r="AD609" s="2" t="s">
        <v>0</v>
      </c>
      <c r="AE609" s="1">
        <v>0</v>
      </c>
      <c r="AF609" s="2">
        <v>0</v>
      </c>
      <c r="AG609" s="2" t="s">
        <v>0</v>
      </c>
      <c r="AH609" s="1">
        <v>0</v>
      </c>
      <c r="AI609" s="1">
        <v>0</v>
      </c>
      <c r="AJ609" s="2" t="s">
        <v>0</v>
      </c>
      <c r="AK609" s="1">
        <v>0</v>
      </c>
      <c r="AL609" s="1">
        <v>0</v>
      </c>
      <c r="AM609" s="125" t="s">
        <v>1</v>
      </c>
      <c r="AN609" s="2" t="s">
        <v>1</v>
      </c>
      <c r="AO609" s="125" t="s">
        <v>1</v>
      </c>
      <c r="AP609" s="2" t="s">
        <v>1</v>
      </c>
      <c r="AQ609" s="5"/>
      <c r="AR609" s="5"/>
    </row>
    <row r="610" spans="1:44" x14ac:dyDescent="0.25">
      <c r="A610" s="2" t="s">
        <v>756</v>
      </c>
      <c r="B610" s="125">
        <v>44602</v>
      </c>
      <c r="C610" s="2" t="s">
        <v>6</v>
      </c>
      <c r="D610" s="2" t="s">
        <v>48</v>
      </c>
      <c r="E610" s="2" t="s">
        <v>228</v>
      </c>
      <c r="F610" s="2" t="s">
        <v>3757</v>
      </c>
      <c r="G610" s="2" t="s">
        <v>3</v>
      </c>
      <c r="H610" s="2" t="s">
        <v>3766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729</v>
      </c>
      <c r="P610" s="2" t="s">
        <v>1318</v>
      </c>
      <c r="Q610" s="1">
        <v>915.35483999999997</v>
      </c>
      <c r="R610" s="1">
        <v>0</v>
      </c>
      <c r="S610" s="1">
        <v>510.04270000000002</v>
      </c>
      <c r="T610" s="1">
        <v>349.40699999999998</v>
      </c>
      <c r="U610" s="2" t="s">
        <v>8</v>
      </c>
      <c r="V610" s="1">
        <v>55.905140000000003</v>
      </c>
      <c r="W610" s="1">
        <v>0</v>
      </c>
      <c r="X610" s="2" t="s">
        <v>0</v>
      </c>
      <c r="Y610" s="1">
        <v>0</v>
      </c>
      <c r="Z610" s="1">
        <v>0</v>
      </c>
      <c r="AA610" s="2" t="s">
        <v>0</v>
      </c>
      <c r="AB610" s="1">
        <v>0</v>
      </c>
      <c r="AC610" s="1">
        <v>0</v>
      </c>
      <c r="AD610" s="2" t="s">
        <v>0</v>
      </c>
      <c r="AE610" s="1">
        <v>0</v>
      </c>
      <c r="AF610" s="2">
        <v>0</v>
      </c>
      <c r="AG610" s="2" t="s">
        <v>0</v>
      </c>
      <c r="AH610" s="1">
        <v>0</v>
      </c>
      <c r="AI610" s="1">
        <v>0</v>
      </c>
      <c r="AJ610" s="2" t="s">
        <v>0</v>
      </c>
      <c r="AK610" s="1">
        <v>0</v>
      </c>
      <c r="AL610" s="1">
        <v>0</v>
      </c>
      <c r="AM610" s="125" t="s">
        <v>1</v>
      </c>
      <c r="AN610" s="2" t="s">
        <v>1</v>
      </c>
      <c r="AO610" s="125" t="s">
        <v>1</v>
      </c>
      <c r="AP610" s="2" t="s">
        <v>1</v>
      </c>
      <c r="AQ610" s="5"/>
      <c r="AR610" s="5"/>
    </row>
    <row r="611" spans="1:44" x14ac:dyDescent="0.25">
      <c r="A611" s="2" t="s">
        <v>757</v>
      </c>
      <c r="B611" s="125">
        <v>44602</v>
      </c>
      <c r="C611" s="2" t="s">
        <v>6</v>
      </c>
      <c r="D611" s="2" t="s">
        <v>48</v>
      </c>
      <c r="E611" s="2" t="s">
        <v>228</v>
      </c>
      <c r="F611" s="2" t="s">
        <v>3757</v>
      </c>
      <c r="G611" s="2" t="s">
        <v>3</v>
      </c>
      <c r="H611" s="2" t="s">
        <v>3767</v>
      </c>
      <c r="I611" s="1" t="s">
        <v>1</v>
      </c>
      <c r="J611" s="1" t="s">
        <v>1</v>
      </c>
      <c r="K611" s="1" t="s">
        <v>1</v>
      </c>
      <c r="L611" s="1" t="s">
        <v>1</v>
      </c>
      <c r="M611" s="1">
        <v>0</v>
      </c>
      <c r="N611" s="2" t="s">
        <v>1</v>
      </c>
      <c r="O611" s="2" t="s">
        <v>2</v>
      </c>
      <c r="P611" s="2" t="s">
        <v>1</v>
      </c>
      <c r="Q611" s="1">
        <v>1431.6514919999997</v>
      </c>
      <c r="R611" s="1">
        <v>0</v>
      </c>
      <c r="S611" s="1">
        <v>1237.1042499999999</v>
      </c>
      <c r="T611" s="1">
        <v>0</v>
      </c>
      <c r="U611" s="2" t="s">
        <v>0</v>
      </c>
      <c r="V611" s="1">
        <v>0</v>
      </c>
      <c r="W611" s="1">
        <v>167.71314999999998</v>
      </c>
      <c r="X611" s="2" t="s">
        <v>0</v>
      </c>
      <c r="Y611" s="1">
        <v>26.834092000000002</v>
      </c>
      <c r="Z611" s="1">
        <v>0</v>
      </c>
      <c r="AA611" s="2" t="s">
        <v>0</v>
      </c>
      <c r="AB611" s="1">
        <v>0</v>
      </c>
      <c r="AC611" s="1">
        <v>0</v>
      </c>
      <c r="AD611" s="2" t="s">
        <v>0</v>
      </c>
      <c r="AE611" s="1">
        <v>0</v>
      </c>
      <c r="AF611" s="2">
        <v>0</v>
      </c>
      <c r="AG611" s="2" t="s">
        <v>0</v>
      </c>
      <c r="AH611" s="1">
        <v>0</v>
      </c>
      <c r="AI611" s="1">
        <v>0</v>
      </c>
      <c r="AJ611" s="2" t="s">
        <v>0</v>
      </c>
      <c r="AK611" s="1">
        <v>0</v>
      </c>
      <c r="AL611" s="1">
        <v>0</v>
      </c>
      <c r="AM611" s="125" t="s">
        <v>1</v>
      </c>
      <c r="AN611" s="2" t="s">
        <v>1</v>
      </c>
      <c r="AO611" s="125" t="s">
        <v>1</v>
      </c>
      <c r="AP611" s="2" t="s">
        <v>1</v>
      </c>
      <c r="AQ611" s="5"/>
      <c r="AR611" s="5"/>
    </row>
    <row r="612" spans="1:44" x14ac:dyDescent="0.25">
      <c r="A612" s="2" t="s">
        <v>758</v>
      </c>
      <c r="B612" s="125">
        <v>44602</v>
      </c>
      <c r="C612" s="2" t="s">
        <v>6</v>
      </c>
      <c r="D612" s="2" t="s">
        <v>48</v>
      </c>
      <c r="E612" s="2" t="s">
        <v>228</v>
      </c>
      <c r="F612" s="2" t="s">
        <v>3757</v>
      </c>
      <c r="G612" s="2" t="s">
        <v>12</v>
      </c>
      <c r="H612" s="2" t="s">
        <v>1</v>
      </c>
      <c r="I612" s="1" t="s">
        <v>3768</v>
      </c>
      <c r="J612" s="1" t="s">
        <v>1</v>
      </c>
      <c r="K612" s="1" t="s">
        <v>3211</v>
      </c>
      <c r="L612" s="1" t="s">
        <v>3769</v>
      </c>
      <c r="M612" s="1">
        <v>15.57</v>
      </c>
      <c r="N612" s="2" t="s">
        <v>11</v>
      </c>
      <c r="O612" s="2" t="s">
        <v>3770</v>
      </c>
      <c r="P612" s="2" t="s">
        <v>3771</v>
      </c>
      <c r="Q612" s="1">
        <v>-1.71</v>
      </c>
      <c r="R612" s="1">
        <v>0</v>
      </c>
      <c r="S612" s="1">
        <v>-1.71</v>
      </c>
      <c r="T612" s="1">
        <v>0</v>
      </c>
      <c r="U612" s="2" t="s">
        <v>0</v>
      </c>
      <c r="V612" s="1">
        <v>0</v>
      </c>
      <c r="W612" s="1">
        <v>0</v>
      </c>
      <c r="X612" s="2" t="s">
        <v>0</v>
      </c>
      <c r="Y612" s="1">
        <v>0</v>
      </c>
      <c r="Z612" s="1">
        <v>0</v>
      </c>
      <c r="AA612" s="2" t="s">
        <v>0</v>
      </c>
      <c r="AB612" s="1">
        <v>0</v>
      </c>
      <c r="AC612" s="1">
        <v>0</v>
      </c>
      <c r="AD612" s="2" t="s">
        <v>0</v>
      </c>
      <c r="AE612" s="1">
        <v>0</v>
      </c>
      <c r="AF612" s="2">
        <v>0</v>
      </c>
      <c r="AG612" s="2" t="s">
        <v>0</v>
      </c>
      <c r="AH612" s="1">
        <v>0</v>
      </c>
      <c r="AI612" s="1">
        <v>0</v>
      </c>
      <c r="AJ612" s="2" t="s">
        <v>0</v>
      </c>
      <c r="AK612" s="1">
        <v>0</v>
      </c>
      <c r="AL612" s="1">
        <v>0</v>
      </c>
      <c r="AM612" s="125" t="s">
        <v>1</v>
      </c>
      <c r="AN612" s="2" t="s">
        <v>1</v>
      </c>
      <c r="AO612" s="125" t="s">
        <v>1</v>
      </c>
      <c r="AP612" s="2" t="s">
        <v>1</v>
      </c>
      <c r="AQ612" s="5"/>
      <c r="AR612" s="5"/>
    </row>
    <row r="613" spans="1:44" x14ac:dyDescent="0.25">
      <c r="A613" s="2" t="s">
        <v>759</v>
      </c>
      <c r="B613" s="125">
        <v>44602</v>
      </c>
      <c r="C613" s="2" t="s">
        <v>6</v>
      </c>
      <c r="D613" s="2" t="s">
        <v>48</v>
      </c>
      <c r="E613" s="2" t="s">
        <v>228</v>
      </c>
      <c r="F613" s="2" t="s">
        <v>3757</v>
      </c>
      <c r="G613" s="2" t="s">
        <v>12</v>
      </c>
      <c r="H613" s="2" t="s">
        <v>1</v>
      </c>
      <c r="I613" s="1" t="s">
        <v>3772</v>
      </c>
      <c r="J613" s="1" t="s">
        <v>1</v>
      </c>
      <c r="K613" s="1" t="s">
        <v>3211</v>
      </c>
      <c r="L613" s="1" t="s">
        <v>3769</v>
      </c>
      <c r="M613" s="1">
        <v>15.57</v>
      </c>
      <c r="N613" s="2" t="s">
        <v>11</v>
      </c>
      <c r="O613" s="2" t="s">
        <v>3770</v>
      </c>
      <c r="P613" s="2" t="s">
        <v>3771</v>
      </c>
      <c r="Q613" s="1">
        <v>-3.42</v>
      </c>
      <c r="R613" s="1">
        <v>0</v>
      </c>
      <c r="S613" s="1">
        <v>-3.42</v>
      </c>
      <c r="T613" s="1">
        <v>0</v>
      </c>
      <c r="U613" s="2" t="s">
        <v>0</v>
      </c>
      <c r="V613" s="1">
        <v>0</v>
      </c>
      <c r="W613" s="1">
        <v>0</v>
      </c>
      <c r="X613" s="2" t="s">
        <v>0</v>
      </c>
      <c r="Y613" s="1">
        <v>0</v>
      </c>
      <c r="Z613" s="1">
        <v>0</v>
      </c>
      <c r="AA613" s="2" t="s">
        <v>0</v>
      </c>
      <c r="AB613" s="1">
        <v>0</v>
      </c>
      <c r="AC613" s="1">
        <v>0</v>
      </c>
      <c r="AD613" s="2" t="s">
        <v>0</v>
      </c>
      <c r="AE613" s="1">
        <v>0</v>
      </c>
      <c r="AF613" s="2">
        <v>0</v>
      </c>
      <c r="AG613" s="2" t="s">
        <v>0</v>
      </c>
      <c r="AH613" s="1">
        <v>0</v>
      </c>
      <c r="AI613" s="1">
        <v>0</v>
      </c>
      <c r="AJ613" s="2" t="s">
        <v>0</v>
      </c>
      <c r="AK613" s="1">
        <v>0</v>
      </c>
      <c r="AL613" s="1">
        <v>0</v>
      </c>
      <c r="AM613" s="125" t="s">
        <v>1</v>
      </c>
      <c r="AN613" s="2" t="s">
        <v>1</v>
      </c>
      <c r="AO613" s="125" t="s">
        <v>1</v>
      </c>
      <c r="AP613" s="2" t="s">
        <v>1</v>
      </c>
      <c r="AQ613" s="5"/>
      <c r="AR613" s="5"/>
    </row>
    <row r="614" spans="1:44" x14ac:dyDescent="0.25">
      <c r="A614" s="2" t="s">
        <v>760</v>
      </c>
      <c r="B614" s="125">
        <v>44602</v>
      </c>
      <c r="C614" s="2" t="s">
        <v>6</v>
      </c>
      <c r="D614" s="2" t="s">
        <v>48</v>
      </c>
      <c r="E614" s="2" t="s">
        <v>213</v>
      </c>
      <c r="F614" s="2" t="s">
        <v>1163</v>
      </c>
      <c r="G614" s="2" t="s">
        <v>3</v>
      </c>
      <c r="H614" s="2" t="s">
        <v>3773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52.75</v>
      </c>
      <c r="R614" s="1">
        <v>0</v>
      </c>
      <c r="S614" s="1">
        <v>52.75</v>
      </c>
      <c r="T614" s="1">
        <v>0</v>
      </c>
      <c r="U614" s="2" t="s">
        <v>0</v>
      </c>
      <c r="V614" s="1">
        <v>0</v>
      </c>
      <c r="W614" s="1">
        <v>0</v>
      </c>
      <c r="X614" s="2" t="s">
        <v>0</v>
      </c>
      <c r="Y614" s="1">
        <v>0</v>
      </c>
      <c r="Z614" s="1">
        <v>0</v>
      </c>
      <c r="AA614" s="2" t="s">
        <v>0</v>
      </c>
      <c r="AB614" s="1">
        <v>0</v>
      </c>
      <c r="AC614" s="1">
        <v>0</v>
      </c>
      <c r="AD614" s="2" t="s">
        <v>0</v>
      </c>
      <c r="AE614" s="1">
        <v>0</v>
      </c>
      <c r="AF614" s="2">
        <v>0</v>
      </c>
      <c r="AG614" s="2" t="s">
        <v>0</v>
      </c>
      <c r="AH614" s="1">
        <v>0</v>
      </c>
      <c r="AI614" s="1">
        <v>0</v>
      </c>
      <c r="AJ614" s="2" t="s">
        <v>0</v>
      </c>
      <c r="AK614" s="1">
        <v>0</v>
      </c>
      <c r="AL614" s="1">
        <v>0</v>
      </c>
      <c r="AM614" s="125" t="s">
        <v>1</v>
      </c>
      <c r="AN614" s="2" t="s">
        <v>1</v>
      </c>
      <c r="AO614" s="125" t="s">
        <v>1</v>
      </c>
      <c r="AP614" s="2">
        <v>0</v>
      </c>
      <c r="AQ614" s="5"/>
      <c r="AR614" s="5"/>
    </row>
    <row r="615" spans="1:44" x14ac:dyDescent="0.25">
      <c r="A615" s="2" t="s">
        <v>761</v>
      </c>
      <c r="B615" s="125">
        <v>44602</v>
      </c>
      <c r="C615" s="2" t="s">
        <v>6</v>
      </c>
      <c r="D615" s="2" t="s">
        <v>48</v>
      </c>
      <c r="E615" s="2" t="s">
        <v>2845</v>
      </c>
      <c r="F615" s="2" t="s">
        <v>3774</v>
      </c>
      <c r="G615" s="2" t="s">
        <v>3</v>
      </c>
      <c r="H615" s="2" t="s">
        <v>3775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f>SUM(S615:Z615)</f>
        <v>1579.75</v>
      </c>
      <c r="R615" s="1">
        <v>0</v>
      </c>
      <c r="S615" s="1">
        <v>1388.64</v>
      </c>
      <c r="T615" s="1">
        <v>0</v>
      </c>
      <c r="U615" s="2" t="s">
        <v>0</v>
      </c>
      <c r="V615" s="1">
        <v>0</v>
      </c>
      <c r="W615" s="1">
        <v>164.75</v>
      </c>
      <c r="X615" s="2" t="s">
        <v>0</v>
      </c>
      <c r="Y615" s="1">
        <f>+W615*0.16</f>
        <v>26.36</v>
      </c>
      <c r="Z615" s="1">
        <v>0</v>
      </c>
      <c r="AA615" s="2" t="s">
        <v>0</v>
      </c>
      <c r="AB615" s="1">
        <v>0</v>
      </c>
      <c r="AC615" s="1">
        <v>0</v>
      </c>
      <c r="AD615" s="2" t="s">
        <v>0</v>
      </c>
      <c r="AE615" s="1">
        <v>0</v>
      </c>
      <c r="AF615" s="2">
        <v>0</v>
      </c>
      <c r="AG615" s="2" t="s">
        <v>0</v>
      </c>
      <c r="AH615" s="1">
        <v>0</v>
      </c>
      <c r="AI615" s="1">
        <v>0</v>
      </c>
      <c r="AJ615" s="2" t="s">
        <v>0</v>
      </c>
      <c r="AK615" s="1">
        <v>0</v>
      </c>
      <c r="AL615" s="1">
        <v>0</v>
      </c>
      <c r="AM615" s="125" t="s">
        <v>1</v>
      </c>
      <c r="AN615" s="2" t="s">
        <v>1</v>
      </c>
      <c r="AO615" s="125" t="s">
        <v>1</v>
      </c>
      <c r="AP615" s="2">
        <v>0</v>
      </c>
      <c r="AQ615" s="5"/>
      <c r="AR615" s="5"/>
    </row>
    <row r="616" spans="1:44" x14ac:dyDescent="0.25">
      <c r="A616" s="2" t="s">
        <v>762</v>
      </c>
      <c r="B616" s="125">
        <v>44602</v>
      </c>
      <c r="C616" s="2" t="s">
        <v>26</v>
      </c>
      <c r="D616" s="2" t="s">
        <v>41</v>
      </c>
      <c r="E616" s="2" t="s">
        <v>210</v>
      </c>
      <c r="F616" s="2" t="s">
        <v>1871</v>
      </c>
      <c r="G616" s="2" t="s">
        <v>3</v>
      </c>
      <c r="H616" s="2" t="s">
        <v>3776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2</v>
      </c>
      <c r="P616" s="2" t="s">
        <v>1</v>
      </c>
      <c r="Q616" s="1">
        <v>3648.0015660000004</v>
      </c>
      <c r="R616" s="1">
        <v>0</v>
      </c>
      <c r="S616" s="1">
        <v>2076.9191999999994</v>
      </c>
      <c r="T616" s="1">
        <v>0</v>
      </c>
      <c r="U616" s="2" t="s">
        <v>0</v>
      </c>
      <c r="V616" s="1">
        <v>0</v>
      </c>
      <c r="W616" s="1">
        <v>1354.3813500000001</v>
      </c>
      <c r="X616" s="2" t="s">
        <v>8</v>
      </c>
      <c r="Y616" s="1">
        <v>216.70101599999995</v>
      </c>
      <c r="Z616" s="1">
        <v>0</v>
      </c>
      <c r="AA616" s="2" t="s">
        <v>0</v>
      </c>
      <c r="AB616" s="1">
        <v>0</v>
      </c>
      <c r="AC616" s="1">
        <v>0</v>
      </c>
      <c r="AD616" s="2" t="s">
        <v>0</v>
      </c>
      <c r="AE616" s="1">
        <v>0</v>
      </c>
      <c r="AF616" s="2">
        <v>0</v>
      </c>
      <c r="AG616" s="2" t="s">
        <v>0</v>
      </c>
      <c r="AH616" s="1">
        <v>0</v>
      </c>
      <c r="AI616" s="1">
        <v>0</v>
      </c>
      <c r="AJ616" s="2" t="s">
        <v>0</v>
      </c>
      <c r="AK616" s="1">
        <v>0</v>
      </c>
      <c r="AL616" s="1">
        <v>0</v>
      </c>
      <c r="AM616" s="125" t="s">
        <v>1</v>
      </c>
      <c r="AN616" s="2" t="s">
        <v>1</v>
      </c>
      <c r="AO616" s="125" t="s">
        <v>1</v>
      </c>
      <c r="AP616" s="2" t="s">
        <v>1</v>
      </c>
      <c r="AQ616" s="5"/>
      <c r="AR616" s="5"/>
    </row>
    <row r="617" spans="1:44" x14ac:dyDescent="0.25">
      <c r="A617" s="2" t="s">
        <v>763</v>
      </c>
      <c r="B617" s="125">
        <v>44602</v>
      </c>
      <c r="C617" s="2" t="s">
        <v>1081</v>
      </c>
      <c r="D617" s="2" t="s">
        <v>41</v>
      </c>
      <c r="E617" s="2" t="s">
        <v>1083</v>
      </c>
      <c r="F617" s="2" t="s">
        <v>3755</v>
      </c>
      <c r="G617" s="2" t="s">
        <v>3</v>
      </c>
      <c r="H617" s="2" t="s">
        <v>3777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2669.6136759999995</v>
      </c>
      <c r="R617" s="1">
        <v>0</v>
      </c>
      <c r="S617" s="1">
        <v>1961.3193000000001</v>
      </c>
      <c r="T617" s="1">
        <v>0</v>
      </c>
      <c r="U617" s="2" t="s">
        <v>0</v>
      </c>
      <c r="V617" s="1">
        <v>0</v>
      </c>
      <c r="W617" s="1">
        <v>610.59859999999981</v>
      </c>
      <c r="X617" s="2" t="s">
        <v>0</v>
      </c>
      <c r="Y617" s="1">
        <v>97.695776000000038</v>
      </c>
      <c r="Z617" s="1">
        <v>0</v>
      </c>
      <c r="AA617" s="2" t="s">
        <v>0</v>
      </c>
      <c r="AB617" s="1">
        <v>0</v>
      </c>
      <c r="AC617" s="1">
        <v>0</v>
      </c>
      <c r="AD617" s="2" t="s">
        <v>0</v>
      </c>
      <c r="AE617" s="1">
        <v>0</v>
      </c>
      <c r="AF617" s="2">
        <v>0</v>
      </c>
      <c r="AG617" s="2" t="s">
        <v>0</v>
      </c>
      <c r="AH617" s="1">
        <v>0</v>
      </c>
      <c r="AI617" s="1">
        <v>0</v>
      </c>
      <c r="AJ617" s="2" t="s">
        <v>0</v>
      </c>
      <c r="AK617" s="1">
        <v>0</v>
      </c>
      <c r="AL617" s="1">
        <v>0</v>
      </c>
      <c r="AM617" s="125" t="s">
        <v>1</v>
      </c>
      <c r="AN617" s="2" t="s">
        <v>1</v>
      </c>
      <c r="AO617" s="125" t="s">
        <v>1</v>
      </c>
      <c r="AP617" s="2" t="s">
        <v>1</v>
      </c>
      <c r="AQ617" s="5"/>
      <c r="AR617" s="5"/>
    </row>
    <row r="618" spans="1:44" x14ac:dyDescent="0.25">
      <c r="A618" s="2" t="s">
        <v>764</v>
      </c>
      <c r="B618" s="125">
        <v>44602</v>
      </c>
      <c r="C618" s="2" t="s">
        <v>6</v>
      </c>
      <c r="D618" s="2" t="s">
        <v>41</v>
      </c>
      <c r="E618" s="2" t="s">
        <v>217</v>
      </c>
      <c r="F618" s="2" t="s">
        <v>1142</v>
      </c>
      <c r="G618" s="2" t="s">
        <v>3</v>
      </c>
      <c r="H618" s="2" t="s">
        <v>3778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6791.5526979999986</v>
      </c>
      <c r="R618" s="1">
        <v>0</v>
      </c>
      <c r="S618" s="1">
        <v>5427.7861499999963</v>
      </c>
      <c r="T618" s="1">
        <v>0</v>
      </c>
      <c r="U618" s="2" t="s">
        <v>0</v>
      </c>
      <c r="V618" s="1">
        <v>0</v>
      </c>
      <c r="W618" s="1">
        <v>1175.6609999999998</v>
      </c>
      <c r="X618" s="2" t="s">
        <v>8</v>
      </c>
      <c r="Y618" s="1">
        <v>188.10554800000003</v>
      </c>
      <c r="Z618" s="1">
        <v>0</v>
      </c>
      <c r="AA618" s="2" t="s">
        <v>0</v>
      </c>
      <c r="AB618" s="1">
        <v>0</v>
      </c>
      <c r="AC618" s="1">
        <v>0</v>
      </c>
      <c r="AD618" s="2" t="s">
        <v>0</v>
      </c>
      <c r="AE618" s="1">
        <v>0</v>
      </c>
      <c r="AF618" s="2">
        <v>0</v>
      </c>
      <c r="AG618" s="2" t="s">
        <v>0</v>
      </c>
      <c r="AH618" s="1">
        <v>0</v>
      </c>
      <c r="AI618" s="1">
        <v>0</v>
      </c>
      <c r="AJ618" s="2" t="s">
        <v>0</v>
      </c>
      <c r="AK618" s="1">
        <v>0</v>
      </c>
      <c r="AL618" s="1">
        <v>0</v>
      </c>
      <c r="AM618" s="125" t="s">
        <v>1</v>
      </c>
      <c r="AN618" s="2" t="s">
        <v>1</v>
      </c>
      <c r="AO618" s="125" t="s">
        <v>1</v>
      </c>
      <c r="AP618" s="2" t="s">
        <v>1</v>
      </c>
      <c r="AQ618" s="5"/>
      <c r="AR618" s="5"/>
    </row>
    <row r="619" spans="1:44" x14ac:dyDescent="0.25">
      <c r="A619" s="2" t="s">
        <v>765</v>
      </c>
      <c r="B619" s="125">
        <v>44602</v>
      </c>
      <c r="C619" s="2" t="s">
        <v>34</v>
      </c>
      <c r="D619" s="2" t="s">
        <v>41</v>
      </c>
      <c r="E619" s="2" t="s">
        <v>215</v>
      </c>
      <c r="F619" s="2" t="s">
        <v>3779</v>
      </c>
      <c r="G619" s="2" t="s">
        <v>3</v>
      </c>
      <c r="H619" s="2" t="s">
        <v>3780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2012.6928499999999</v>
      </c>
      <c r="R619" s="1">
        <v>0</v>
      </c>
      <c r="S619" s="1">
        <v>1820.81385</v>
      </c>
      <c r="T619" s="1">
        <v>0</v>
      </c>
      <c r="U619" s="2" t="s">
        <v>0</v>
      </c>
      <c r="V619" s="1">
        <v>0</v>
      </c>
      <c r="W619" s="1">
        <v>165.41290000000001</v>
      </c>
      <c r="X619" s="2" t="s">
        <v>0</v>
      </c>
      <c r="Y619" s="1">
        <v>26.466100000000012</v>
      </c>
      <c r="Z619" s="1">
        <v>0</v>
      </c>
      <c r="AA619" s="2" t="s">
        <v>0</v>
      </c>
      <c r="AB619" s="1">
        <v>0</v>
      </c>
      <c r="AC619" s="1">
        <v>0</v>
      </c>
      <c r="AD619" s="2" t="s">
        <v>0</v>
      </c>
      <c r="AE619" s="1">
        <v>0</v>
      </c>
      <c r="AF619" s="2">
        <v>0</v>
      </c>
      <c r="AG619" s="2" t="s">
        <v>0</v>
      </c>
      <c r="AH619" s="1">
        <v>0</v>
      </c>
      <c r="AI619" s="1">
        <v>0</v>
      </c>
      <c r="AJ619" s="2" t="s">
        <v>0</v>
      </c>
      <c r="AK619" s="1">
        <v>0</v>
      </c>
      <c r="AL619" s="1">
        <v>0</v>
      </c>
      <c r="AM619" s="125" t="s">
        <v>1</v>
      </c>
      <c r="AN619" s="2" t="s">
        <v>1</v>
      </c>
      <c r="AO619" s="125" t="s">
        <v>1</v>
      </c>
      <c r="AP619" s="2" t="s">
        <v>1</v>
      </c>
      <c r="AQ619" s="5"/>
      <c r="AR619" s="5"/>
    </row>
    <row r="620" spans="1:44" x14ac:dyDescent="0.25">
      <c r="A620" s="2" t="s">
        <v>766</v>
      </c>
      <c r="B620" s="125">
        <v>44602</v>
      </c>
      <c r="C620" s="2" t="s">
        <v>26</v>
      </c>
      <c r="D620" s="2" t="s">
        <v>37</v>
      </c>
      <c r="E620" s="2" t="s">
        <v>4</v>
      </c>
      <c r="F620" s="2" t="s">
        <v>1353</v>
      </c>
      <c r="G620" s="2" t="s">
        <v>3</v>
      </c>
      <c r="H620" s="2" t="s">
        <v>3781</v>
      </c>
      <c r="I620" s="1" t="s">
        <v>1</v>
      </c>
      <c r="J620" s="1" t="s">
        <v>1</v>
      </c>
      <c r="K620" s="1" t="s">
        <v>1</v>
      </c>
      <c r="L620" s="1" t="s">
        <v>1</v>
      </c>
      <c r="M620" s="1">
        <v>0</v>
      </c>
      <c r="N620" s="2" t="s">
        <v>1</v>
      </c>
      <c r="O620" s="2" t="s">
        <v>2</v>
      </c>
      <c r="P620" s="2" t="s">
        <v>1</v>
      </c>
      <c r="Q620" s="1">
        <v>4668.7158299999992</v>
      </c>
      <c r="R620" s="1">
        <v>0</v>
      </c>
      <c r="S620" s="1">
        <v>3453.3049500000006</v>
      </c>
      <c r="T620" s="1">
        <v>0</v>
      </c>
      <c r="U620" s="2" t="s">
        <v>0</v>
      </c>
      <c r="V620" s="1">
        <v>0</v>
      </c>
      <c r="W620" s="1">
        <v>1047.768</v>
      </c>
      <c r="X620" s="2" t="s">
        <v>0</v>
      </c>
      <c r="Y620" s="1">
        <v>167.64288000000005</v>
      </c>
      <c r="Z620" s="1">
        <v>0</v>
      </c>
      <c r="AA620" s="2" t="s">
        <v>0</v>
      </c>
      <c r="AB620" s="1">
        <v>0</v>
      </c>
      <c r="AC620" s="1">
        <v>0</v>
      </c>
      <c r="AD620" s="2" t="s">
        <v>0</v>
      </c>
      <c r="AE620" s="1">
        <v>0</v>
      </c>
      <c r="AF620" s="2">
        <v>0</v>
      </c>
      <c r="AG620" s="2" t="s">
        <v>0</v>
      </c>
      <c r="AH620" s="1">
        <v>0</v>
      </c>
      <c r="AI620" s="1">
        <v>0</v>
      </c>
      <c r="AJ620" s="2" t="s">
        <v>0</v>
      </c>
      <c r="AK620" s="1">
        <v>0</v>
      </c>
      <c r="AL620" s="1">
        <v>0</v>
      </c>
      <c r="AM620" s="125" t="s">
        <v>1</v>
      </c>
      <c r="AN620" s="2" t="s">
        <v>1</v>
      </c>
      <c r="AO620" s="125" t="s">
        <v>1</v>
      </c>
      <c r="AP620" s="2" t="s">
        <v>1</v>
      </c>
      <c r="AQ620" s="5"/>
      <c r="AR620" s="5"/>
    </row>
    <row r="621" spans="1:44" x14ac:dyDescent="0.25">
      <c r="A621" s="2" t="s">
        <v>767</v>
      </c>
      <c r="B621" s="125">
        <v>44602</v>
      </c>
      <c r="C621" s="2" t="s">
        <v>26</v>
      </c>
      <c r="D621" s="2" t="s">
        <v>37</v>
      </c>
      <c r="E621" s="2" t="s">
        <v>4</v>
      </c>
      <c r="F621" s="2" t="s">
        <v>1352</v>
      </c>
      <c r="G621" s="2" t="s">
        <v>12</v>
      </c>
      <c r="H621" s="2" t="s">
        <v>1</v>
      </c>
      <c r="I621" s="1" t="s">
        <v>2010</v>
      </c>
      <c r="J621" s="1" t="s">
        <v>1</v>
      </c>
      <c r="K621" s="1" t="s">
        <v>3782</v>
      </c>
      <c r="L621" s="1" t="s">
        <v>3783</v>
      </c>
      <c r="M621" s="1">
        <v>2.92</v>
      </c>
      <c r="N621" s="2" t="s">
        <v>11</v>
      </c>
      <c r="O621" s="2" t="s">
        <v>3784</v>
      </c>
      <c r="P621" s="2" t="s">
        <v>3785</v>
      </c>
      <c r="Q621" s="1">
        <v>-2.9232</v>
      </c>
      <c r="R621" s="1">
        <v>0</v>
      </c>
      <c r="S621" s="1">
        <v>0</v>
      </c>
      <c r="T621" s="1">
        <v>0</v>
      </c>
      <c r="U621" s="2" t="s">
        <v>0</v>
      </c>
      <c r="V621" s="1">
        <v>0</v>
      </c>
      <c r="W621" s="1">
        <v>-2.52</v>
      </c>
      <c r="X621" s="2" t="s">
        <v>8</v>
      </c>
      <c r="Y621" s="1">
        <v>-0.4032</v>
      </c>
      <c r="Z621" s="1">
        <v>0</v>
      </c>
      <c r="AA621" s="2" t="s">
        <v>0</v>
      </c>
      <c r="AB621" s="1">
        <v>0</v>
      </c>
      <c r="AC621" s="1">
        <v>0</v>
      </c>
      <c r="AD621" s="2" t="s">
        <v>0</v>
      </c>
      <c r="AE621" s="1">
        <v>0</v>
      </c>
      <c r="AF621" s="2">
        <v>0</v>
      </c>
      <c r="AG621" s="2" t="s">
        <v>0</v>
      </c>
      <c r="AH621" s="1">
        <v>0</v>
      </c>
      <c r="AI621" s="1">
        <v>0</v>
      </c>
      <c r="AJ621" s="2" t="s">
        <v>0</v>
      </c>
      <c r="AK621" s="1">
        <v>0</v>
      </c>
      <c r="AL621" s="1">
        <v>0</v>
      </c>
      <c r="AM621" s="125" t="s">
        <v>1</v>
      </c>
      <c r="AN621" s="2" t="s">
        <v>1</v>
      </c>
      <c r="AO621" s="125" t="s">
        <v>1</v>
      </c>
      <c r="AP621" s="2" t="s">
        <v>1</v>
      </c>
      <c r="AQ621" s="5"/>
      <c r="AR621" s="5"/>
    </row>
    <row r="622" spans="1:44" x14ac:dyDescent="0.25">
      <c r="A622" s="2" t="s">
        <v>768</v>
      </c>
      <c r="B622" s="125">
        <v>44602</v>
      </c>
      <c r="C622" s="2" t="s">
        <v>1081</v>
      </c>
      <c r="D622" s="2" t="s">
        <v>37</v>
      </c>
      <c r="E622" s="2" t="s">
        <v>1084</v>
      </c>
      <c r="F622" s="2" t="s">
        <v>3755</v>
      </c>
      <c r="G622" s="2" t="s">
        <v>3</v>
      </c>
      <c r="H622" s="2" t="s">
        <v>3786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3787</v>
      </c>
      <c r="P622" s="2" t="s">
        <v>3788</v>
      </c>
      <c r="Q622" s="1">
        <v>53.254967999999998</v>
      </c>
      <c r="R622" s="1">
        <v>0</v>
      </c>
      <c r="S622" s="1">
        <v>17.329999999999998</v>
      </c>
      <c r="T622" s="1">
        <v>0</v>
      </c>
      <c r="U622" s="2" t="s">
        <v>0</v>
      </c>
      <c r="V622" s="1">
        <v>0</v>
      </c>
      <c r="W622" s="1">
        <v>30.969799999999999</v>
      </c>
      <c r="X622" s="2" t="s">
        <v>8</v>
      </c>
      <c r="Y622" s="1">
        <v>4.9551679999999996</v>
      </c>
      <c r="Z622" s="1">
        <v>0</v>
      </c>
      <c r="AA622" s="2" t="s">
        <v>0</v>
      </c>
      <c r="AB622" s="1">
        <v>0</v>
      </c>
      <c r="AC622" s="1">
        <v>0</v>
      </c>
      <c r="AD622" s="2" t="s">
        <v>0</v>
      </c>
      <c r="AE622" s="1">
        <v>0</v>
      </c>
      <c r="AF622" s="2">
        <v>0</v>
      </c>
      <c r="AG622" s="2" t="s">
        <v>0</v>
      </c>
      <c r="AH622" s="1">
        <v>0</v>
      </c>
      <c r="AI622" s="1">
        <v>0</v>
      </c>
      <c r="AJ622" s="2" t="s">
        <v>0</v>
      </c>
      <c r="AK622" s="1">
        <v>0</v>
      </c>
      <c r="AL622" s="1">
        <v>0</v>
      </c>
      <c r="AM622" s="125" t="s">
        <v>1</v>
      </c>
      <c r="AN622" s="2" t="s">
        <v>1</v>
      </c>
      <c r="AO622" s="125" t="s">
        <v>1</v>
      </c>
      <c r="AP622" s="2" t="s">
        <v>1</v>
      </c>
      <c r="AQ622" s="5"/>
      <c r="AR622" s="5"/>
    </row>
    <row r="623" spans="1:44" x14ac:dyDescent="0.25">
      <c r="A623" s="2" t="s">
        <v>769</v>
      </c>
      <c r="B623" s="125">
        <v>44602</v>
      </c>
      <c r="C623" s="2" t="s">
        <v>1081</v>
      </c>
      <c r="D623" s="2" t="s">
        <v>37</v>
      </c>
      <c r="E623" s="2" t="s">
        <v>1084</v>
      </c>
      <c r="F623" s="2" t="s">
        <v>3755</v>
      </c>
      <c r="G623" s="2" t="s">
        <v>3</v>
      </c>
      <c r="H623" s="2" t="s">
        <v>3789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2976.1307459999975</v>
      </c>
      <c r="R623" s="1">
        <v>0</v>
      </c>
      <c r="S623" s="1">
        <v>2461.118449999999</v>
      </c>
      <c r="T623" s="1">
        <v>0</v>
      </c>
      <c r="U623" s="2" t="s">
        <v>0</v>
      </c>
      <c r="V623" s="1">
        <v>0</v>
      </c>
      <c r="W623" s="1">
        <v>443.97610000000009</v>
      </c>
      <c r="X623" s="2" t="s">
        <v>0</v>
      </c>
      <c r="Y623" s="1">
        <v>71.036196000000004</v>
      </c>
      <c r="Z623" s="1">
        <v>0</v>
      </c>
      <c r="AA623" s="2" t="s">
        <v>0</v>
      </c>
      <c r="AB623" s="1">
        <v>0</v>
      </c>
      <c r="AC623" s="1">
        <v>0</v>
      </c>
      <c r="AD623" s="2" t="s">
        <v>0</v>
      </c>
      <c r="AE623" s="1">
        <v>0</v>
      </c>
      <c r="AF623" s="2">
        <v>0</v>
      </c>
      <c r="AG623" s="2" t="s">
        <v>0</v>
      </c>
      <c r="AH623" s="1">
        <v>0</v>
      </c>
      <c r="AI623" s="1">
        <v>0</v>
      </c>
      <c r="AJ623" s="2" t="s">
        <v>0</v>
      </c>
      <c r="AK623" s="1">
        <v>0</v>
      </c>
      <c r="AL623" s="1">
        <v>0</v>
      </c>
      <c r="AM623" s="125" t="s">
        <v>1</v>
      </c>
      <c r="AN623" s="2" t="s">
        <v>1</v>
      </c>
      <c r="AO623" s="125" t="s">
        <v>1</v>
      </c>
      <c r="AP623" s="2" t="s">
        <v>1</v>
      </c>
      <c r="AQ623" s="5"/>
      <c r="AR623" s="5"/>
    </row>
    <row r="624" spans="1:44" x14ac:dyDescent="0.25">
      <c r="A624" s="2" t="s">
        <v>770</v>
      </c>
      <c r="B624" s="125">
        <v>44602</v>
      </c>
      <c r="C624" s="2" t="s">
        <v>1081</v>
      </c>
      <c r="D624" s="2" t="s">
        <v>37</v>
      </c>
      <c r="E624" s="2" t="s">
        <v>1084</v>
      </c>
      <c r="F624" s="2" t="s">
        <v>3755</v>
      </c>
      <c r="G624" s="2" t="s">
        <v>3</v>
      </c>
      <c r="H624" s="2" t="s">
        <v>3790</v>
      </c>
      <c r="I624" s="1" t="s">
        <v>1</v>
      </c>
      <c r="J624" s="1" t="s">
        <v>1</v>
      </c>
      <c r="K624" s="1" t="s">
        <v>1</v>
      </c>
      <c r="L624" s="1" t="s">
        <v>1</v>
      </c>
      <c r="M624" s="1">
        <v>0</v>
      </c>
      <c r="N624" s="2" t="s">
        <v>1</v>
      </c>
      <c r="O624" s="2" t="s">
        <v>2</v>
      </c>
      <c r="P624" s="2" t="s">
        <v>1</v>
      </c>
      <c r="Q624" s="1">
        <v>812.066552</v>
      </c>
      <c r="R624" s="1">
        <v>0</v>
      </c>
      <c r="S624" s="1">
        <v>623.74959999999987</v>
      </c>
      <c r="T624" s="1">
        <v>0</v>
      </c>
      <c r="U624" s="2" t="s">
        <v>0</v>
      </c>
      <c r="V624" s="1">
        <v>0</v>
      </c>
      <c r="W624" s="1">
        <v>162.34219999999999</v>
      </c>
      <c r="X624" s="2" t="s">
        <v>8</v>
      </c>
      <c r="Y624" s="1">
        <v>25.974751999999995</v>
      </c>
      <c r="Z624" s="1">
        <v>0</v>
      </c>
      <c r="AA624" s="2" t="s">
        <v>0</v>
      </c>
      <c r="AB624" s="1">
        <v>0</v>
      </c>
      <c r="AC624" s="1">
        <v>0</v>
      </c>
      <c r="AD624" s="2" t="s">
        <v>0</v>
      </c>
      <c r="AE624" s="1">
        <v>0</v>
      </c>
      <c r="AF624" s="2">
        <v>0</v>
      </c>
      <c r="AG624" s="2" t="s">
        <v>0</v>
      </c>
      <c r="AH624" s="1">
        <v>0</v>
      </c>
      <c r="AI624" s="1">
        <v>0</v>
      </c>
      <c r="AJ624" s="2" t="s">
        <v>0</v>
      </c>
      <c r="AK624" s="1">
        <v>0</v>
      </c>
      <c r="AL624" s="1">
        <v>0</v>
      </c>
      <c r="AM624" s="125" t="s">
        <v>1</v>
      </c>
      <c r="AN624" s="2" t="s">
        <v>1</v>
      </c>
      <c r="AO624" s="125" t="s">
        <v>1</v>
      </c>
      <c r="AP624" s="2" t="s">
        <v>1</v>
      </c>
      <c r="AQ624" s="5"/>
      <c r="AR624" s="5"/>
    </row>
    <row r="625" spans="1:44" x14ac:dyDescent="0.25">
      <c r="A625" s="2" t="s">
        <v>771</v>
      </c>
      <c r="B625" s="125">
        <v>44602</v>
      </c>
      <c r="C625" s="2" t="s">
        <v>6</v>
      </c>
      <c r="D625" s="2" t="s">
        <v>37</v>
      </c>
      <c r="E625" s="2" t="s">
        <v>208</v>
      </c>
      <c r="F625" s="2" t="s">
        <v>3632</v>
      </c>
      <c r="G625" s="2" t="s">
        <v>3</v>
      </c>
      <c r="H625" s="2" t="s">
        <v>3791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2396.5691119999997</v>
      </c>
      <c r="R625" s="1">
        <v>0</v>
      </c>
      <c r="S625" s="1">
        <v>1920.8969999999999</v>
      </c>
      <c r="T625" s="1">
        <v>0</v>
      </c>
      <c r="U625" s="2" t="s">
        <v>0</v>
      </c>
      <c r="V625" s="1">
        <v>0</v>
      </c>
      <c r="W625" s="1">
        <v>410.06219999999996</v>
      </c>
      <c r="X625" s="2" t="s">
        <v>0</v>
      </c>
      <c r="Y625" s="1">
        <v>65.609912000000008</v>
      </c>
      <c r="Z625" s="1">
        <v>0</v>
      </c>
      <c r="AA625" s="2" t="s">
        <v>0</v>
      </c>
      <c r="AB625" s="1">
        <v>0</v>
      </c>
      <c r="AC625" s="1">
        <v>0</v>
      </c>
      <c r="AD625" s="2" t="s">
        <v>0</v>
      </c>
      <c r="AE625" s="1">
        <v>0</v>
      </c>
      <c r="AF625" s="2">
        <v>0</v>
      </c>
      <c r="AG625" s="2" t="s">
        <v>0</v>
      </c>
      <c r="AH625" s="1">
        <v>0</v>
      </c>
      <c r="AI625" s="1">
        <v>0</v>
      </c>
      <c r="AJ625" s="2" t="s">
        <v>0</v>
      </c>
      <c r="AK625" s="1">
        <v>0</v>
      </c>
      <c r="AL625" s="1">
        <v>0</v>
      </c>
      <c r="AM625" s="125" t="s">
        <v>1</v>
      </c>
      <c r="AN625" s="2" t="s">
        <v>1</v>
      </c>
      <c r="AO625" s="125" t="s">
        <v>1</v>
      </c>
      <c r="AP625" s="2" t="s">
        <v>1</v>
      </c>
      <c r="AQ625" s="5"/>
      <c r="AR625" s="5"/>
    </row>
    <row r="626" spans="1:44" x14ac:dyDescent="0.25">
      <c r="A626" s="2" t="s">
        <v>772</v>
      </c>
      <c r="B626" s="125">
        <v>44602</v>
      </c>
      <c r="C626" s="2" t="s">
        <v>6</v>
      </c>
      <c r="D626" s="2" t="s">
        <v>37</v>
      </c>
      <c r="E626" s="2" t="s">
        <v>208</v>
      </c>
      <c r="F626" s="2" t="s">
        <v>3632</v>
      </c>
      <c r="G626" s="2" t="s">
        <v>3</v>
      </c>
      <c r="H626" s="2" t="s">
        <v>3792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3793</v>
      </c>
      <c r="P626" s="2" t="s">
        <v>3794</v>
      </c>
      <c r="Q626" s="1">
        <v>13.32</v>
      </c>
      <c r="R626" s="1">
        <v>0</v>
      </c>
      <c r="S626" s="1">
        <v>13.32</v>
      </c>
      <c r="T626" s="1">
        <v>0</v>
      </c>
      <c r="U626" s="2" t="s">
        <v>0</v>
      </c>
      <c r="V626" s="1">
        <v>0</v>
      </c>
      <c r="W626" s="1">
        <v>0</v>
      </c>
      <c r="X626" s="2" t="s">
        <v>0</v>
      </c>
      <c r="Y626" s="1">
        <v>0</v>
      </c>
      <c r="Z626" s="1">
        <v>0</v>
      </c>
      <c r="AA626" s="2" t="s">
        <v>0</v>
      </c>
      <c r="AB626" s="1">
        <v>0</v>
      </c>
      <c r="AC626" s="1">
        <v>0</v>
      </c>
      <c r="AD626" s="2" t="s">
        <v>0</v>
      </c>
      <c r="AE626" s="1">
        <v>0</v>
      </c>
      <c r="AF626" s="2">
        <v>0</v>
      </c>
      <c r="AG626" s="2" t="s">
        <v>0</v>
      </c>
      <c r="AH626" s="1">
        <v>0</v>
      </c>
      <c r="AI626" s="1">
        <v>0</v>
      </c>
      <c r="AJ626" s="2" t="s">
        <v>0</v>
      </c>
      <c r="AK626" s="1">
        <v>0</v>
      </c>
      <c r="AL626" s="1">
        <v>0</v>
      </c>
      <c r="AM626" s="125" t="s">
        <v>1</v>
      </c>
      <c r="AN626" s="2" t="s">
        <v>1</v>
      </c>
      <c r="AO626" s="125" t="s">
        <v>1</v>
      </c>
      <c r="AP626" s="2" t="s">
        <v>1</v>
      </c>
      <c r="AQ626" s="5"/>
      <c r="AR626" s="5"/>
    </row>
    <row r="627" spans="1:44" x14ac:dyDescent="0.25">
      <c r="A627" s="2" t="s">
        <v>773</v>
      </c>
      <c r="B627" s="125">
        <v>44602</v>
      </c>
      <c r="C627" s="2" t="s">
        <v>6</v>
      </c>
      <c r="D627" s="2" t="s">
        <v>37</v>
      </c>
      <c r="E627" s="2" t="s">
        <v>208</v>
      </c>
      <c r="F627" s="2" t="s">
        <v>3632</v>
      </c>
      <c r="G627" s="2" t="s">
        <v>3</v>
      </c>
      <c r="H627" s="2" t="s">
        <v>3795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2</v>
      </c>
      <c r="P627" s="2" t="s">
        <v>1</v>
      </c>
      <c r="Q627" s="1">
        <v>572.24828400000001</v>
      </c>
      <c r="R627" s="1">
        <v>0</v>
      </c>
      <c r="S627" s="1">
        <v>409.62270000000007</v>
      </c>
      <c r="T627" s="1">
        <v>0</v>
      </c>
      <c r="U627" s="2" t="s">
        <v>0</v>
      </c>
      <c r="V627" s="1">
        <v>0</v>
      </c>
      <c r="W627" s="1">
        <v>140.19450000000001</v>
      </c>
      <c r="X627" s="2" t="s">
        <v>0</v>
      </c>
      <c r="Y627" s="1">
        <v>22.431083999999998</v>
      </c>
      <c r="Z627" s="1">
        <v>0</v>
      </c>
      <c r="AA627" s="2" t="s">
        <v>0</v>
      </c>
      <c r="AB627" s="1">
        <v>0</v>
      </c>
      <c r="AC627" s="1">
        <v>0</v>
      </c>
      <c r="AD627" s="2" t="s">
        <v>0</v>
      </c>
      <c r="AE627" s="1">
        <v>0</v>
      </c>
      <c r="AF627" s="2">
        <v>0</v>
      </c>
      <c r="AG627" s="2" t="s">
        <v>0</v>
      </c>
      <c r="AH627" s="1">
        <v>0</v>
      </c>
      <c r="AI627" s="1">
        <v>0</v>
      </c>
      <c r="AJ627" s="2" t="s">
        <v>0</v>
      </c>
      <c r="AK627" s="1">
        <v>0</v>
      </c>
      <c r="AL627" s="1">
        <v>0</v>
      </c>
      <c r="AM627" s="125" t="s">
        <v>1</v>
      </c>
      <c r="AN627" s="2" t="s">
        <v>1</v>
      </c>
      <c r="AO627" s="125" t="s">
        <v>1</v>
      </c>
      <c r="AP627" s="2" t="s">
        <v>1</v>
      </c>
      <c r="AQ627" s="5"/>
      <c r="AR627" s="5"/>
    </row>
    <row r="628" spans="1:44" x14ac:dyDescent="0.25">
      <c r="A628" s="2" t="s">
        <v>774</v>
      </c>
      <c r="B628" s="125">
        <v>44602</v>
      </c>
      <c r="C628" s="2" t="s">
        <v>34</v>
      </c>
      <c r="D628" s="2" t="s">
        <v>37</v>
      </c>
      <c r="E628" s="2" t="s">
        <v>206</v>
      </c>
      <c r="F628" s="2" t="s">
        <v>1356</v>
      </c>
      <c r="G628" s="2" t="s">
        <v>3</v>
      </c>
      <c r="H628" s="2" t="s">
        <v>3796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772.05399999999986</v>
      </c>
      <c r="R628" s="1">
        <v>0</v>
      </c>
      <c r="S628" s="1">
        <v>729.82809999999972</v>
      </c>
      <c r="T628" s="1">
        <v>0</v>
      </c>
      <c r="U628" s="2" t="s">
        <v>0</v>
      </c>
      <c r="V628" s="1">
        <v>0</v>
      </c>
      <c r="W628" s="1">
        <v>36.401600000000002</v>
      </c>
      <c r="X628" s="2" t="s">
        <v>0</v>
      </c>
      <c r="Y628" s="1">
        <v>5.8243</v>
      </c>
      <c r="Z628" s="1">
        <v>0</v>
      </c>
      <c r="AA628" s="2" t="s">
        <v>0</v>
      </c>
      <c r="AB628" s="1">
        <v>0</v>
      </c>
      <c r="AC628" s="1">
        <v>0</v>
      </c>
      <c r="AD628" s="2" t="s">
        <v>0</v>
      </c>
      <c r="AE628" s="1">
        <v>0</v>
      </c>
      <c r="AF628" s="2">
        <v>0</v>
      </c>
      <c r="AG628" s="2" t="s">
        <v>0</v>
      </c>
      <c r="AH628" s="1">
        <v>0</v>
      </c>
      <c r="AI628" s="1">
        <v>0</v>
      </c>
      <c r="AJ628" s="2" t="s">
        <v>0</v>
      </c>
      <c r="AK628" s="1">
        <v>0</v>
      </c>
      <c r="AL628" s="1">
        <v>0</v>
      </c>
      <c r="AM628" s="125" t="s">
        <v>1</v>
      </c>
      <c r="AN628" s="2" t="s">
        <v>1</v>
      </c>
      <c r="AO628" s="125" t="s">
        <v>1</v>
      </c>
      <c r="AP628" s="2" t="s">
        <v>1</v>
      </c>
      <c r="AQ628" s="5"/>
      <c r="AR628" s="5"/>
    </row>
    <row r="629" spans="1:44" x14ac:dyDescent="0.25">
      <c r="A629" s="2" t="s">
        <v>775</v>
      </c>
      <c r="B629" s="125">
        <v>44602</v>
      </c>
      <c r="C629" s="2" t="s">
        <v>34</v>
      </c>
      <c r="D629" s="2" t="s">
        <v>37</v>
      </c>
      <c r="E629" s="2" t="s">
        <v>206</v>
      </c>
      <c r="F629" s="2" t="s">
        <v>1354</v>
      </c>
      <c r="G629" s="2" t="s">
        <v>3</v>
      </c>
      <c r="H629" s="2" t="s">
        <v>3797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3552</v>
      </c>
      <c r="P629" s="2" t="s">
        <v>3798</v>
      </c>
      <c r="Q629" s="1">
        <v>4.3384</v>
      </c>
      <c r="R629" s="1">
        <v>0</v>
      </c>
      <c r="S629" s="1">
        <v>0</v>
      </c>
      <c r="T629" s="1">
        <v>3.74</v>
      </c>
      <c r="U629" s="2" t="s">
        <v>8</v>
      </c>
      <c r="V629" s="1">
        <v>0.59840000000000004</v>
      </c>
      <c r="W629" s="1">
        <v>0</v>
      </c>
      <c r="X629" s="2" t="s">
        <v>0</v>
      </c>
      <c r="Y629" s="1">
        <v>0</v>
      </c>
      <c r="Z629" s="1">
        <v>0</v>
      </c>
      <c r="AA629" s="2" t="s">
        <v>0</v>
      </c>
      <c r="AB629" s="1">
        <v>0</v>
      </c>
      <c r="AC629" s="1">
        <v>0</v>
      </c>
      <c r="AD629" s="2" t="s">
        <v>0</v>
      </c>
      <c r="AE629" s="1">
        <v>0</v>
      </c>
      <c r="AF629" s="2">
        <v>0</v>
      </c>
      <c r="AG629" s="2" t="s">
        <v>0</v>
      </c>
      <c r="AH629" s="1">
        <v>0</v>
      </c>
      <c r="AI629" s="1">
        <v>0</v>
      </c>
      <c r="AJ629" s="2" t="s">
        <v>0</v>
      </c>
      <c r="AK629" s="1">
        <v>0</v>
      </c>
      <c r="AL629" s="1">
        <v>0</v>
      </c>
      <c r="AM629" s="125" t="s">
        <v>1</v>
      </c>
      <c r="AN629" s="2" t="s">
        <v>1</v>
      </c>
      <c r="AO629" s="125" t="s">
        <v>1</v>
      </c>
      <c r="AP629" s="2" t="s">
        <v>1</v>
      </c>
      <c r="AQ629" s="5"/>
      <c r="AR629" s="5"/>
    </row>
    <row r="630" spans="1:44" x14ac:dyDescent="0.25">
      <c r="A630" s="2" t="s">
        <v>776</v>
      </c>
      <c r="B630" s="125">
        <v>44602</v>
      </c>
      <c r="C630" s="2" t="s">
        <v>34</v>
      </c>
      <c r="D630" s="2" t="s">
        <v>37</v>
      </c>
      <c r="E630" s="2" t="s">
        <v>206</v>
      </c>
      <c r="F630" s="2" t="s">
        <v>1356</v>
      </c>
      <c r="G630" s="2" t="s">
        <v>3</v>
      </c>
      <c r="H630" s="2" t="s">
        <v>3799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406.78215</v>
      </c>
      <c r="R630" s="1">
        <v>0</v>
      </c>
      <c r="S630" s="1">
        <v>382.57294999999999</v>
      </c>
      <c r="T630" s="1">
        <v>0</v>
      </c>
      <c r="U630" s="2" t="s">
        <v>0</v>
      </c>
      <c r="V630" s="1">
        <v>0</v>
      </c>
      <c r="W630" s="1">
        <v>20.869999999999997</v>
      </c>
      <c r="X630" s="2" t="s">
        <v>8</v>
      </c>
      <c r="Y630" s="1">
        <v>3.3391999999999999</v>
      </c>
      <c r="Z630" s="1">
        <v>0</v>
      </c>
      <c r="AA630" s="2" t="s">
        <v>0</v>
      </c>
      <c r="AB630" s="1">
        <v>0</v>
      </c>
      <c r="AC630" s="1">
        <v>0</v>
      </c>
      <c r="AD630" s="2" t="s">
        <v>0</v>
      </c>
      <c r="AE630" s="1">
        <v>0</v>
      </c>
      <c r="AF630" s="2">
        <v>0</v>
      </c>
      <c r="AG630" s="2" t="s">
        <v>0</v>
      </c>
      <c r="AH630" s="1">
        <v>0</v>
      </c>
      <c r="AI630" s="1">
        <v>0</v>
      </c>
      <c r="AJ630" s="2" t="s">
        <v>0</v>
      </c>
      <c r="AK630" s="1">
        <v>0</v>
      </c>
      <c r="AL630" s="1">
        <v>0</v>
      </c>
      <c r="AM630" s="125" t="s">
        <v>1</v>
      </c>
      <c r="AN630" s="2" t="s">
        <v>1</v>
      </c>
      <c r="AO630" s="125" t="s">
        <v>1</v>
      </c>
      <c r="AP630" s="2" t="s">
        <v>1</v>
      </c>
      <c r="AQ630" s="5"/>
      <c r="AR630" s="5"/>
    </row>
    <row r="631" spans="1:44" x14ac:dyDescent="0.25">
      <c r="A631" s="2" t="s">
        <v>777</v>
      </c>
      <c r="B631" s="125">
        <v>44602</v>
      </c>
      <c r="C631" s="2" t="s">
        <v>34</v>
      </c>
      <c r="D631" s="2" t="s">
        <v>37</v>
      </c>
      <c r="E631" s="2" t="s">
        <v>206</v>
      </c>
      <c r="F631" s="2" t="s">
        <v>1354</v>
      </c>
      <c r="G631" s="2" t="s">
        <v>3</v>
      </c>
      <c r="H631" s="2" t="s">
        <v>3800</v>
      </c>
      <c r="I631" s="1" t="s">
        <v>1</v>
      </c>
      <c r="J631" s="1" t="s">
        <v>1</v>
      </c>
      <c r="K631" s="1" t="s">
        <v>1</v>
      </c>
      <c r="L631" s="1" t="s">
        <v>1</v>
      </c>
      <c r="M631" s="1">
        <v>0</v>
      </c>
      <c r="N631" s="2" t="s">
        <v>1</v>
      </c>
      <c r="O631" s="2" t="s">
        <v>3801</v>
      </c>
      <c r="P631" s="2" t="s">
        <v>3802</v>
      </c>
      <c r="Q631" s="1">
        <v>4.82</v>
      </c>
      <c r="R631" s="1">
        <v>0</v>
      </c>
      <c r="S631" s="1">
        <v>4.82</v>
      </c>
      <c r="T631" s="1">
        <v>0</v>
      </c>
      <c r="U631" s="2" t="s">
        <v>0</v>
      </c>
      <c r="V631" s="1">
        <v>0</v>
      </c>
      <c r="W631" s="1">
        <v>0</v>
      </c>
      <c r="X631" s="2" t="s">
        <v>0</v>
      </c>
      <c r="Y631" s="1">
        <v>0</v>
      </c>
      <c r="Z631" s="1">
        <v>0</v>
      </c>
      <c r="AA631" s="2" t="s">
        <v>0</v>
      </c>
      <c r="AB631" s="1">
        <v>0</v>
      </c>
      <c r="AC631" s="1">
        <v>0</v>
      </c>
      <c r="AD631" s="2" t="s">
        <v>0</v>
      </c>
      <c r="AE631" s="1">
        <v>0</v>
      </c>
      <c r="AF631" s="2">
        <v>0</v>
      </c>
      <c r="AG631" s="2" t="s">
        <v>0</v>
      </c>
      <c r="AH631" s="1">
        <v>0</v>
      </c>
      <c r="AI631" s="1">
        <v>0</v>
      </c>
      <c r="AJ631" s="2" t="s">
        <v>0</v>
      </c>
      <c r="AK631" s="1">
        <v>0</v>
      </c>
      <c r="AL631" s="1">
        <v>0</v>
      </c>
      <c r="AM631" s="125" t="s">
        <v>1</v>
      </c>
      <c r="AN631" s="2" t="s">
        <v>1</v>
      </c>
      <c r="AO631" s="125" t="s">
        <v>1</v>
      </c>
      <c r="AP631" s="2" t="s">
        <v>1</v>
      </c>
      <c r="AQ631" s="5"/>
      <c r="AR631" s="5"/>
    </row>
    <row r="632" spans="1:44" x14ac:dyDescent="0.25">
      <c r="A632" s="2" t="s">
        <v>778</v>
      </c>
      <c r="B632" s="125">
        <v>44602</v>
      </c>
      <c r="C632" s="2" t="s">
        <v>34</v>
      </c>
      <c r="D632" s="2" t="s">
        <v>37</v>
      </c>
      <c r="E632" s="2" t="s">
        <v>206</v>
      </c>
      <c r="F632" s="2" t="s">
        <v>1356</v>
      </c>
      <c r="G632" s="2" t="s">
        <v>3</v>
      </c>
      <c r="H632" s="2" t="s">
        <v>3803</v>
      </c>
      <c r="I632" s="1" t="s">
        <v>1</v>
      </c>
      <c r="J632" s="1" t="s">
        <v>1</v>
      </c>
      <c r="K632" s="1" t="s">
        <v>1</v>
      </c>
      <c r="L632" s="1" t="s">
        <v>1</v>
      </c>
      <c r="M632" s="1">
        <v>0</v>
      </c>
      <c r="N632" s="2" t="s">
        <v>1</v>
      </c>
      <c r="O632" s="2" t="s">
        <v>2</v>
      </c>
      <c r="P632" s="2" t="s">
        <v>1</v>
      </c>
      <c r="Q632" s="1">
        <v>1232.8711999999996</v>
      </c>
      <c r="R632" s="1">
        <v>0</v>
      </c>
      <c r="S632" s="1">
        <v>1156.2546999999997</v>
      </c>
      <c r="T632" s="1">
        <v>0</v>
      </c>
      <c r="U632" s="2" t="s">
        <v>0</v>
      </c>
      <c r="V632" s="1">
        <v>0</v>
      </c>
      <c r="W632" s="1">
        <v>66.048699999999997</v>
      </c>
      <c r="X632" s="2" t="s">
        <v>0</v>
      </c>
      <c r="Y632" s="1">
        <v>10.5678</v>
      </c>
      <c r="Z632" s="1">
        <v>0</v>
      </c>
      <c r="AA632" s="2" t="s">
        <v>0</v>
      </c>
      <c r="AB632" s="1">
        <v>0</v>
      </c>
      <c r="AC632" s="1">
        <v>0</v>
      </c>
      <c r="AD632" s="2" t="s">
        <v>0</v>
      </c>
      <c r="AE632" s="1">
        <v>0</v>
      </c>
      <c r="AF632" s="2">
        <v>0</v>
      </c>
      <c r="AG632" s="2" t="s">
        <v>0</v>
      </c>
      <c r="AH632" s="1">
        <v>0</v>
      </c>
      <c r="AI632" s="1">
        <v>0</v>
      </c>
      <c r="AJ632" s="2" t="s">
        <v>0</v>
      </c>
      <c r="AK632" s="1">
        <v>0</v>
      </c>
      <c r="AL632" s="1">
        <v>0</v>
      </c>
      <c r="AM632" s="125" t="s">
        <v>1</v>
      </c>
      <c r="AN632" s="2" t="s">
        <v>1</v>
      </c>
      <c r="AO632" s="125" t="s">
        <v>1</v>
      </c>
      <c r="AP632" s="2" t="s">
        <v>1</v>
      </c>
      <c r="AQ632" s="5"/>
      <c r="AR632" s="5"/>
    </row>
    <row r="633" spans="1:44" x14ac:dyDescent="0.25">
      <c r="A633" s="2" t="s">
        <v>779</v>
      </c>
      <c r="B633" s="125">
        <v>44602</v>
      </c>
      <c r="C633" s="2" t="s">
        <v>26</v>
      </c>
      <c r="D633" s="2" t="s">
        <v>32</v>
      </c>
      <c r="E633" s="2" t="s">
        <v>31</v>
      </c>
      <c r="F633" s="2" t="s">
        <v>1871</v>
      </c>
      <c r="G633" s="2" t="s">
        <v>3</v>
      </c>
      <c r="H633" s="2" t="s">
        <v>3804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1806.5244499999999</v>
      </c>
      <c r="R633" s="1">
        <v>0</v>
      </c>
      <c r="S633" s="1">
        <v>1201.88895</v>
      </c>
      <c r="T633" s="1">
        <v>0</v>
      </c>
      <c r="U633" s="2" t="s">
        <v>0</v>
      </c>
      <c r="V633" s="1">
        <v>0</v>
      </c>
      <c r="W633" s="1">
        <v>521.23750000000007</v>
      </c>
      <c r="X633" s="2" t="s">
        <v>8</v>
      </c>
      <c r="Y633" s="1">
        <v>83.397999999999996</v>
      </c>
      <c r="Z633" s="1">
        <v>0</v>
      </c>
      <c r="AA633" s="2" t="s">
        <v>0</v>
      </c>
      <c r="AB633" s="1">
        <v>0</v>
      </c>
      <c r="AC633" s="1">
        <v>0</v>
      </c>
      <c r="AD633" s="2" t="s">
        <v>0</v>
      </c>
      <c r="AE633" s="1">
        <v>0</v>
      </c>
      <c r="AF633" s="2">
        <v>0</v>
      </c>
      <c r="AG633" s="2" t="s">
        <v>0</v>
      </c>
      <c r="AH633" s="1">
        <v>0</v>
      </c>
      <c r="AI633" s="1">
        <v>0</v>
      </c>
      <c r="AJ633" s="2" t="s">
        <v>0</v>
      </c>
      <c r="AK633" s="1">
        <v>0</v>
      </c>
      <c r="AL633" s="1">
        <v>0</v>
      </c>
      <c r="AM633" s="125" t="s">
        <v>1</v>
      </c>
      <c r="AN633" s="2" t="s">
        <v>1</v>
      </c>
      <c r="AO633" s="125" t="s">
        <v>1</v>
      </c>
      <c r="AP633" s="2" t="s">
        <v>1</v>
      </c>
      <c r="AQ633" s="5"/>
      <c r="AR633" s="5"/>
    </row>
    <row r="634" spans="1:44" x14ac:dyDescent="0.25">
      <c r="A634" s="2" t="s">
        <v>780</v>
      </c>
      <c r="B634" s="125">
        <v>44602</v>
      </c>
      <c r="C634" s="2" t="s">
        <v>6</v>
      </c>
      <c r="D634" s="2" t="s">
        <v>32</v>
      </c>
      <c r="E634" s="2" t="s">
        <v>202</v>
      </c>
      <c r="F634" s="2" t="s">
        <v>1163</v>
      </c>
      <c r="G634" s="2" t="s">
        <v>3</v>
      </c>
      <c r="H634" s="2" t="s">
        <v>3805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</v>
      </c>
      <c r="P634" s="2" t="s">
        <v>1</v>
      </c>
      <c r="Q634" s="1">
        <v>5420.1857420000033</v>
      </c>
      <c r="R634" s="1">
        <v>0</v>
      </c>
      <c r="S634" s="1">
        <v>4423.1132500000003</v>
      </c>
      <c r="T634" s="1">
        <v>0</v>
      </c>
      <c r="U634" s="2" t="s">
        <v>0</v>
      </c>
      <c r="V634" s="1">
        <v>0</v>
      </c>
      <c r="W634" s="1">
        <v>843.87</v>
      </c>
      <c r="X634" s="2" t="s">
        <v>8</v>
      </c>
      <c r="Y634" s="1">
        <v>135.02000000000001</v>
      </c>
      <c r="Z634" s="1">
        <v>0</v>
      </c>
      <c r="AA634" s="2" t="s">
        <v>0</v>
      </c>
      <c r="AB634" s="1">
        <v>0</v>
      </c>
      <c r="AC634" s="1">
        <v>16.84</v>
      </c>
      <c r="AD634" s="2" t="s">
        <v>0</v>
      </c>
      <c r="AE634" s="1">
        <v>1.35</v>
      </c>
      <c r="AF634" s="2">
        <v>0</v>
      </c>
      <c r="AG634" s="2" t="s">
        <v>0</v>
      </c>
      <c r="AH634" s="1">
        <v>0</v>
      </c>
      <c r="AI634" s="1">
        <v>0</v>
      </c>
      <c r="AJ634" s="2" t="s">
        <v>0</v>
      </c>
      <c r="AK634" s="1">
        <v>0</v>
      </c>
      <c r="AL634" s="1">
        <v>0</v>
      </c>
      <c r="AM634" s="125" t="s">
        <v>1</v>
      </c>
      <c r="AN634" s="2" t="s">
        <v>1</v>
      </c>
      <c r="AO634" s="125" t="s">
        <v>1</v>
      </c>
      <c r="AP634" s="2" t="s">
        <v>1</v>
      </c>
      <c r="AQ634" s="5"/>
      <c r="AR634" s="5"/>
    </row>
    <row r="635" spans="1:44" x14ac:dyDescent="0.25">
      <c r="A635" s="2" t="s">
        <v>781</v>
      </c>
      <c r="B635" s="125">
        <v>44602</v>
      </c>
      <c r="C635" s="2" t="s">
        <v>34</v>
      </c>
      <c r="D635" s="2" t="s">
        <v>32</v>
      </c>
      <c r="E635" s="2" t="s">
        <v>200</v>
      </c>
      <c r="F635" s="2" t="s">
        <v>3806</v>
      </c>
      <c r="G635" s="2" t="s">
        <v>3</v>
      </c>
      <c r="H635" s="2" t="s">
        <v>3807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1147.9445000000001</v>
      </c>
      <c r="R635" s="1">
        <v>0</v>
      </c>
      <c r="S635" s="1">
        <v>1017.2472999999999</v>
      </c>
      <c r="T635" s="1">
        <v>0</v>
      </c>
      <c r="U635" s="2" t="s">
        <v>0</v>
      </c>
      <c r="V635" s="1">
        <v>0</v>
      </c>
      <c r="W635" s="1">
        <v>112.67</v>
      </c>
      <c r="X635" s="2" t="s">
        <v>8</v>
      </c>
      <c r="Y635" s="1">
        <v>18.027200000000001</v>
      </c>
      <c r="Z635" s="1">
        <v>0</v>
      </c>
      <c r="AA635" s="2" t="s">
        <v>0</v>
      </c>
      <c r="AB635" s="1">
        <v>0</v>
      </c>
      <c r="AC635" s="1">
        <v>0</v>
      </c>
      <c r="AD635" s="2" t="s">
        <v>0</v>
      </c>
      <c r="AE635" s="1">
        <v>0</v>
      </c>
      <c r="AF635" s="2">
        <v>0</v>
      </c>
      <c r="AG635" s="2" t="s">
        <v>0</v>
      </c>
      <c r="AH635" s="1">
        <v>0</v>
      </c>
      <c r="AI635" s="1">
        <v>0</v>
      </c>
      <c r="AJ635" s="2" t="s">
        <v>0</v>
      </c>
      <c r="AK635" s="1">
        <v>0</v>
      </c>
      <c r="AL635" s="1">
        <v>0</v>
      </c>
      <c r="AM635" s="125" t="s">
        <v>1</v>
      </c>
      <c r="AN635" s="2" t="s">
        <v>1</v>
      </c>
      <c r="AO635" s="125" t="s">
        <v>1</v>
      </c>
      <c r="AP635" s="2" t="s">
        <v>1</v>
      </c>
      <c r="AQ635" s="5"/>
      <c r="AR635" s="5"/>
    </row>
    <row r="636" spans="1:44" x14ac:dyDescent="0.25">
      <c r="A636" s="2" t="s">
        <v>782</v>
      </c>
      <c r="B636" s="125">
        <v>44602</v>
      </c>
      <c r="C636" s="2" t="s">
        <v>26</v>
      </c>
      <c r="D636" s="2" t="s">
        <v>25</v>
      </c>
      <c r="E636" s="2" t="s">
        <v>249</v>
      </c>
      <c r="F636" s="2" t="s">
        <v>1358</v>
      </c>
      <c r="G636" s="2" t="s">
        <v>3</v>
      </c>
      <c r="H636" s="2" t="s">
        <v>3808</v>
      </c>
      <c r="I636" s="1" t="s">
        <v>1</v>
      </c>
      <c r="J636" s="1" t="s">
        <v>1</v>
      </c>
      <c r="K636" s="1" t="s">
        <v>1</v>
      </c>
      <c r="L636" s="1" t="s">
        <v>1</v>
      </c>
      <c r="M636" s="1">
        <v>0</v>
      </c>
      <c r="N636" s="2" t="s">
        <v>1</v>
      </c>
      <c r="O636" s="2" t="s">
        <v>2</v>
      </c>
      <c r="P636" s="2" t="s">
        <v>1</v>
      </c>
      <c r="Q636" s="1">
        <v>3054.3520120000003</v>
      </c>
      <c r="R636" s="1">
        <v>0</v>
      </c>
      <c r="S636" s="1">
        <v>1890.6304500000003</v>
      </c>
      <c r="T636" s="1">
        <v>0</v>
      </c>
      <c r="U636" s="2" t="s">
        <v>0</v>
      </c>
      <c r="V636" s="1">
        <v>0</v>
      </c>
      <c r="W636" s="1">
        <v>1003.2082499999999</v>
      </c>
      <c r="X636" s="2" t="s">
        <v>8</v>
      </c>
      <c r="Y636" s="1">
        <v>160.51331199999998</v>
      </c>
      <c r="Z636" s="1">
        <v>0</v>
      </c>
      <c r="AA636" s="2" t="s">
        <v>0</v>
      </c>
      <c r="AB636" s="1">
        <v>0</v>
      </c>
      <c r="AC636" s="1">
        <v>0</v>
      </c>
      <c r="AD636" s="2" t="s">
        <v>0</v>
      </c>
      <c r="AE636" s="1">
        <v>0</v>
      </c>
      <c r="AF636" s="2">
        <v>0</v>
      </c>
      <c r="AG636" s="2" t="s">
        <v>0</v>
      </c>
      <c r="AH636" s="1">
        <v>0</v>
      </c>
      <c r="AI636" s="1">
        <v>0</v>
      </c>
      <c r="AJ636" s="2" t="s">
        <v>0</v>
      </c>
      <c r="AK636" s="1">
        <v>0</v>
      </c>
      <c r="AL636" s="1">
        <v>0</v>
      </c>
      <c r="AM636" s="125" t="s">
        <v>1</v>
      </c>
      <c r="AN636" s="2" t="s">
        <v>1</v>
      </c>
      <c r="AO636" s="125" t="s">
        <v>1</v>
      </c>
      <c r="AP636" s="2" t="s">
        <v>1</v>
      </c>
      <c r="AQ636" s="5"/>
      <c r="AR636" s="5"/>
    </row>
    <row r="637" spans="1:44" x14ac:dyDescent="0.25">
      <c r="A637" s="2" t="s">
        <v>783</v>
      </c>
      <c r="B637" s="125">
        <v>44602</v>
      </c>
      <c r="C637" s="2" t="s">
        <v>6</v>
      </c>
      <c r="D637" s="2" t="s">
        <v>25</v>
      </c>
      <c r="E637" s="2" t="s">
        <v>196</v>
      </c>
      <c r="F637" s="2" t="s">
        <v>3809</v>
      </c>
      <c r="G637" s="2" t="s">
        <v>3</v>
      </c>
      <c r="H637" s="2" t="s">
        <v>3810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1096.6267000000003</v>
      </c>
      <c r="R637" s="1">
        <v>0</v>
      </c>
      <c r="S637" s="1">
        <v>948.81739999999991</v>
      </c>
      <c r="T637" s="1">
        <v>0</v>
      </c>
      <c r="U637" s="2" t="s">
        <v>0</v>
      </c>
      <c r="V637" s="1">
        <v>0</v>
      </c>
      <c r="W637" s="1">
        <v>127.42180000000002</v>
      </c>
      <c r="X637" s="2" t="s">
        <v>0</v>
      </c>
      <c r="Y637" s="1">
        <v>20.387499999999999</v>
      </c>
      <c r="Z637" s="1">
        <v>0</v>
      </c>
      <c r="AA637" s="2" t="s">
        <v>0</v>
      </c>
      <c r="AB637" s="1">
        <v>0</v>
      </c>
      <c r="AC637" s="1">
        <v>0</v>
      </c>
      <c r="AD637" s="2" t="s">
        <v>0</v>
      </c>
      <c r="AE637" s="1">
        <v>0</v>
      </c>
      <c r="AF637" s="2">
        <v>0</v>
      </c>
      <c r="AG637" s="2" t="s">
        <v>0</v>
      </c>
      <c r="AH637" s="1">
        <v>0</v>
      </c>
      <c r="AI637" s="1">
        <v>0</v>
      </c>
      <c r="AJ637" s="2" t="s">
        <v>0</v>
      </c>
      <c r="AK637" s="1">
        <v>0</v>
      </c>
      <c r="AL637" s="1">
        <v>0</v>
      </c>
      <c r="AM637" s="125" t="s">
        <v>1</v>
      </c>
      <c r="AN637" s="2" t="s">
        <v>1</v>
      </c>
      <c r="AO637" s="125" t="s">
        <v>1</v>
      </c>
      <c r="AP637" s="2" t="s">
        <v>1</v>
      </c>
      <c r="AQ637" s="5"/>
      <c r="AR637" s="5"/>
    </row>
    <row r="638" spans="1:44" x14ac:dyDescent="0.25">
      <c r="A638" s="2" t="s">
        <v>784</v>
      </c>
      <c r="B638" s="125">
        <v>44602</v>
      </c>
      <c r="C638" s="2" t="s">
        <v>6</v>
      </c>
      <c r="D638" s="2" t="s">
        <v>25</v>
      </c>
      <c r="E638" s="2" t="s">
        <v>196</v>
      </c>
      <c r="F638" s="2" t="s">
        <v>3809</v>
      </c>
      <c r="G638" s="2" t="s">
        <v>3</v>
      </c>
      <c r="H638" s="2" t="s">
        <v>3811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1079</v>
      </c>
      <c r="P638" s="2" t="s">
        <v>1120</v>
      </c>
      <c r="Q638" s="1">
        <v>99.050399999999996</v>
      </c>
      <c r="R638" s="1">
        <v>0</v>
      </c>
      <c r="S638" s="1">
        <v>57.061599999999991</v>
      </c>
      <c r="T638" s="1">
        <v>36.197200000000002</v>
      </c>
      <c r="U638" s="2" t="s">
        <v>8</v>
      </c>
      <c r="V638" s="1">
        <v>5.7915999999999999</v>
      </c>
      <c r="W638" s="1">
        <v>0</v>
      </c>
      <c r="X638" s="2" t="s">
        <v>0</v>
      </c>
      <c r="Y638" s="1">
        <v>0</v>
      </c>
      <c r="Z638" s="1">
        <v>0</v>
      </c>
      <c r="AA638" s="2" t="s">
        <v>0</v>
      </c>
      <c r="AB638" s="1">
        <v>0</v>
      </c>
      <c r="AC638" s="1">
        <v>0</v>
      </c>
      <c r="AD638" s="2" t="s">
        <v>0</v>
      </c>
      <c r="AE638" s="1">
        <v>0</v>
      </c>
      <c r="AF638" s="2">
        <v>0</v>
      </c>
      <c r="AG638" s="2" t="s">
        <v>0</v>
      </c>
      <c r="AH638" s="1">
        <v>0</v>
      </c>
      <c r="AI638" s="1">
        <v>0</v>
      </c>
      <c r="AJ638" s="2" t="s">
        <v>0</v>
      </c>
      <c r="AK638" s="1">
        <v>0</v>
      </c>
      <c r="AL638" s="1">
        <v>0</v>
      </c>
      <c r="AM638" s="125" t="s">
        <v>1</v>
      </c>
      <c r="AN638" s="2" t="s">
        <v>1</v>
      </c>
      <c r="AO638" s="125" t="s">
        <v>1</v>
      </c>
      <c r="AP638" s="2" t="s">
        <v>1</v>
      </c>
      <c r="AQ638" s="5"/>
      <c r="AR638" s="5"/>
    </row>
    <row r="639" spans="1:44" x14ac:dyDescent="0.25">
      <c r="A639" s="2" t="s">
        <v>785</v>
      </c>
      <c r="B639" s="125">
        <v>44602</v>
      </c>
      <c r="C639" s="2" t="s">
        <v>6</v>
      </c>
      <c r="D639" s="2" t="s">
        <v>25</v>
      </c>
      <c r="E639" s="2" t="s">
        <v>196</v>
      </c>
      <c r="F639" s="2" t="s">
        <v>3809</v>
      </c>
      <c r="G639" s="2" t="s">
        <v>3</v>
      </c>
      <c r="H639" s="2" t="s">
        <v>3812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3962.3180860000016</v>
      </c>
      <c r="R639" s="1">
        <v>0</v>
      </c>
      <c r="S639" s="1">
        <v>2799.1067000000003</v>
      </c>
      <c r="T639" s="1">
        <v>0</v>
      </c>
      <c r="U639" s="2" t="s">
        <v>0</v>
      </c>
      <c r="V639" s="1">
        <v>0</v>
      </c>
      <c r="W639" s="1">
        <v>1002.7684499999998</v>
      </c>
      <c r="X639" s="2" t="s">
        <v>8</v>
      </c>
      <c r="Y639" s="1">
        <v>160.44293600000006</v>
      </c>
      <c r="Z639" s="1">
        <v>0</v>
      </c>
      <c r="AA639" s="2" t="s">
        <v>0</v>
      </c>
      <c r="AB639" s="1">
        <v>0</v>
      </c>
      <c r="AC639" s="1">
        <v>0</v>
      </c>
      <c r="AD639" s="2" t="s">
        <v>0</v>
      </c>
      <c r="AE639" s="1">
        <v>0</v>
      </c>
      <c r="AF639" s="2">
        <v>0</v>
      </c>
      <c r="AG639" s="2" t="s">
        <v>0</v>
      </c>
      <c r="AH639" s="1">
        <v>0</v>
      </c>
      <c r="AI639" s="1">
        <v>0</v>
      </c>
      <c r="AJ639" s="2" t="s">
        <v>0</v>
      </c>
      <c r="AK639" s="1">
        <v>0</v>
      </c>
      <c r="AL639" s="1">
        <v>0</v>
      </c>
      <c r="AM639" s="125" t="s">
        <v>1</v>
      </c>
      <c r="AN639" s="2" t="s">
        <v>1</v>
      </c>
      <c r="AO639" s="125" t="s">
        <v>1</v>
      </c>
      <c r="AP639" s="2" t="s">
        <v>1</v>
      </c>
      <c r="AQ639" s="5"/>
      <c r="AR639" s="5"/>
    </row>
    <row r="640" spans="1:44" x14ac:dyDescent="0.25">
      <c r="A640" s="2" t="s">
        <v>786</v>
      </c>
      <c r="B640" s="125">
        <v>44602</v>
      </c>
      <c r="C640" s="2" t="s">
        <v>6</v>
      </c>
      <c r="D640" s="2" t="s">
        <v>25</v>
      </c>
      <c r="E640" s="2" t="s">
        <v>196</v>
      </c>
      <c r="F640" s="2" t="s">
        <v>3809</v>
      </c>
      <c r="G640" s="2" t="s">
        <v>12</v>
      </c>
      <c r="H640" s="2" t="s">
        <v>1</v>
      </c>
      <c r="I640" s="1" t="s">
        <v>3813</v>
      </c>
      <c r="J640" s="1" t="s">
        <v>1</v>
      </c>
      <c r="K640" s="1" t="s">
        <v>3814</v>
      </c>
      <c r="L640" s="1" t="s">
        <v>3769</v>
      </c>
      <c r="M640" s="1">
        <v>463.05</v>
      </c>
      <c r="N640" s="2" t="s">
        <v>11</v>
      </c>
      <c r="O640" s="2" t="s">
        <v>3815</v>
      </c>
      <c r="P640" s="2" t="s">
        <v>3816</v>
      </c>
      <c r="Q640" s="1">
        <v>-2.1816</v>
      </c>
      <c r="R640" s="1">
        <v>0</v>
      </c>
      <c r="S640" s="1">
        <v>-2.1816</v>
      </c>
      <c r="T640" s="1">
        <v>0</v>
      </c>
      <c r="U640" s="2" t="s">
        <v>0</v>
      </c>
      <c r="V640" s="1">
        <v>0</v>
      </c>
      <c r="W640" s="1">
        <v>0</v>
      </c>
      <c r="X640" s="2" t="s">
        <v>0</v>
      </c>
      <c r="Y640" s="1">
        <v>0</v>
      </c>
      <c r="Z640" s="1">
        <v>0</v>
      </c>
      <c r="AA640" s="2" t="s">
        <v>0</v>
      </c>
      <c r="AB640" s="1">
        <v>0</v>
      </c>
      <c r="AC640" s="1">
        <v>0</v>
      </c>
      <c r="AD640" s="2" t="s">
        <v>0</v>
      </c>
      <c r="AE640" s="1">
        <v>0</v>
      </c>
      <c r="AF640" s="2">
        <v>0</v>
      </c>
      <c r="AG640" s="2" t="s">
        <v>0</v>
      </c>
      <c r="AH640" s="1">
        <v>0</v>
      </c>
      <c r="AI640" s="1">
        <v>0</v>
      </c>
      <c r="AJ640" s="2" t="s">
        <v>0</v>
      </c>
      <c r="AK640" s="1">
        <v>0</v>
      </c>
      <c r="AL640" s="1">
        <v>0</v>
      </c>
      <c r="AM640" s="125" t="s">
        <v>1</v>
      </c>
      <c r="AN640" s="2" t="s">
        <v>1</v>
      </c>
      <c r="AO640" s="125" t="s">
        <v>1</v>
      </c>
      <c r="AP640" s="2" t="s">
        <v>1</v>
      </c>
      <c r="AQ640" s="5"/>
      <c r="AR640" s="5"/>
    </row>
    <row r="641" spans="1:44" x14ac:dyDescent="0.25">
      <c r="A641" s="2" t="s">
        <v>787</v>
      </c>
      <c r="B641" s="125">
        <v>44602</v>
      </c>
      <c r="C641" s="2" t="s">
        <v>26</v>
      </c>
      <c r="D641" s="2" t="s">
        <v>23</v>
      </c>
      <c r="E641" s="2" t="s">
        <v>354</v>
      </c>
      <c r="F641" s="2" t="s">
        <v>1195</v>
      </c>
      <c r="G641" s="2" t="s">
        <v>3</v>
      </c>
      <c r="H641" s="2" t="s">
        <v>3817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1609.0604920000001</v>
      </c>
      <c r="R641" s="1">
        <v>0</v>
      </c>
      <c r="S641" s="1">
        <v>1246.4286000000002</v>
      </c>
      <c r="T641" s="1">
        <v>0</v>
      </c>
      <c r="U641" s="2" t="s">
        <v>0</v>
      </c>
      <c r="V641" s="1">
        <v>0</v>
      </c>
      <c r="W641" s="1">
        <v>312.61370000000005</v>
      </c>
      <c r="X641" s="2" t="s">
        <v>8</v>
      </c>
      <c r="Y641" s="1">
        <v>50.018191999999999</v>
      </c>
      <c r="Z641" s="1">
        <v>0</v>
      </c>
      <c r="AA641" s="2" t="s">
        <v>0</v>
      </c>
      <c r="AB641" s="1">
        <v>0</v>
      </c>
      <c r="AC641" s="1">
        <v>0</v>
      </c>
      <c r="AD641" s="2" t="s">
        <v>0</v>
      </c>
      <c r="AE641" s="1">
        <v>0</v>
      </c>
      <c r="AF641" s="2">
        <v>0</v>
      </c>
      <c r="AG641" s="2" t="s">
        <v>0</v>
      </c>
      <c r="AH641" s="1">
        <v>0</v>
      </c>
      <c r="AI641" s="1">
        <v>0</v>
      </c>
      <c r="AJ641" s="2" t="s">
        <v>0</v>
      </c>
      <c r="AK641" s="1">
        <v>0</v>
      </c>
      <c r="AL641" s="1">
        <v>0</v>
      </c>
      <c r="AM641" s="125" t="s">
        <v>1</v>
      </c>
      <c r="AN641" s="2" t="s">
        <v>1</v>
      </c>
      <c r="AO641" s="125" t="s">
        <v>1</v>
      </c>
      <c r="AP641" s="2" t="s">
        <v>1</v>
      </c>
      <c r="AQ641" s="5"/>
      <c r="AR641" s="5"/>
    </row>
    <row r="642" spans="1:44" x14ac:dyDescent="0.25">
      <c r="A642" s="2" t="s">
        <v>788</v>
      </c>
      <c r="B642" s="125">
        <v>44602</v>
      </c>
      <c r="C642" s="2" t="s">
        <v>6</v>
      </c>
      <c r="D642" s="2" t="s">
        <v>23</v>
      </c>
      <c r="E642" s="2" t="s">
        <v>192</v>
      </c>
      <c r="F642" s="2" t="s">
        <v>1211</v>
      </c>
      <c r="G642" s="2" t="s">
        <v>3</v>
      </c>
      <c r="H642" s="2" t="s">
        <v>3818</v>
      </c>
      <c r="I642" s="1" t="s">
        <v>1</v>
      </c>
      <c r="J642" s="1" t="s">
        <v>1</v>
      </c>
      <c r="K642" s="1" t="s">
        <v>1</v>
      </c>
      <c r="L642" s="1" t="s">
        <v>1</v>
      </c>
      <c r="M642" s="1">
        <v>0</v>
      </c>
      <c r="N642" s="2" t="s">
        <v>1</v>
      </c>
      <c r="O642" s="2" t="s">
        <v>2</v>
      </c>
      <c r="P642" s="2" t="s">
        <v>1</v>
      </c>
      <c r="Q642" s="1">
        <v>5496.6926999999969</v>
      </c>
      <c r="R642" s="1">
        <v>0</v>
      </c>
      <c r="S642" s="1">
        <v>4245.8418000000011</v>
      </c>
      <c r="T642" s="1">
        <v>0</v>
      </c>
      <c r="U642" s="2" t="s">
        <v>0</v>
      </c>
      <c r="V642" s="1">
        <v>0</v>
      </c>
      <c r="W642" s="1">
        <v>1078.3197</v>
      </c>
      <c r="X642" s="2" t="s">
        <v>8</v>
      </c>
      <c r="Y642" s="1">
        <v>172.53119999999998</v>
      </c>
      <c r="Z642" s="1">
        <v>0</v>
      </c>
      <c r="AA642" s="2" t="s">
        <v>0</v>
      </c>
      <c r="AB642" s="1">
        <v>0</v>
      </c>
      <c r="AC642" s="1">
        <v>0</v>
      </c>
      <c r="AD642" s="2" t="s">
        <v>0</v>
      </c>
      <c r="AE642" s="1">
        <v>0</v>
      </c>
      <c r="AF642" s="2">
        <v>0</v>
      </c>
      <c r="AG642" s="2" t="s">
        <v>0</v>
      </c>
      <c r="AH642" s="1">
        <v>0</v>
      </c>
      <c r="AI642" s="1">
        <v>0</v>
      </c>
      <c r="AJ642" s="2" t="s">
        <v>0</v>
      </c>
      <c r="AK642" s="1">
        <v>0</v>
      </c>
      <c r="AL642" s="1">
        <v>0</v>
      </c>
      <c r="AM642" s="125" t="s">
        <v>1</v>
      </c>
      <c r="AN642" s="2" t="s">
        <v>1</v>
      </c>
      <c r="AO642" s="125" t="s">
        <v>1</v>
      </c>
      <c r="AP642" s="2" t="s">
        <v>1</v>
      </c>
      <c r="AQ642" s="5"/>
      <c r="AR642" s="5"/>
    </row>
    <row r="643" spans="1:44" x14ac:dyDescent="0.25">
      <c r="A643" s="2" t="s">
        <v>789</v>
      </c>
      <c r="B643" s="125">
        <v>44602</v>
      </c>
      <c r="C643" s="2" t="s">
        <v>6</v>
      </c>
      <c r="D643" s="2" t="s">
        <v>21</v>
      </c>
      <c r="E643" s="2" t="s">
        <v>190</v>
      </c>
      <c r="F643" s="2" t="s">
        <v>1479</v>
      </c>
      <c r="G643" s="2" t="s">
        <v>3</v>
      </c>
      <c r="H643" s="2" t="s">
        <v>3819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2407.8323179999998</v>
      </c>
      <c r="R643" s="1">
        <v>0</v>
      </c>
      <c r="S643" s="1">
        <v>1811.4830499999998</v>
      </c>
      <c r="T643" s="1">
        <v>0</v>
      </c>
      <c r="U643" s="2" t="s">
        <v>0</v>
      </c>
      <c r="V643" s="1">
        <v>0</v>
      </c>
      <c r="W643" s="1">
        <v>514.0942</v>
      </c>
      <c r="X643" s="2" t="s">
        <v>0</v>
      </c>
      <c r="Y643" s="1">
        <v>82.255068000000009</v>
      </c>
      <c r="Z643" s="1">
        <v>0</v>
      </c>
      <c r="AA643" s="2" t="s">
        <v>0</v>
      </c>
      <c r="AB643" s="1">
        <v>0</v>
      </c>
      <c r="AC643" s="1">
        <v>0</v>
      </c>
      <c r="AD643" s="2" t="s">
        <v>0</v>
      </c>
      <c r="AE643" s="1">
        <v>0</v>
      </c>
      <c r="AF643" s="2">
        <v>0</v>
      </c>
      <c r="AG643" s="2" t="s">
        <v>0</v>
      </c>
      <c r="AH643" s="1">
        <v>0</v>
      </c>
      <c r="AI643" s="1">
        <v>0</v>
      </c>
      <c r="AJ643" s="2" t="s">
        <v>0</v>
      </c>
      <c r="AK643" s="1">
        <v>0</v>
      </c>
      <c r="AL643" s="1">
        <v>0</v>
      </c>
      <c r="AM643" s="125" t="s">
        <v>1</v>
      </c>
      <c r="AN643" s="2" t="s">
        <v>1</v>
      </c>
      <c r="AO643" s="125" t="s">
        <v>1</v>
      </c>
      <c r="AP643" s="2" t="s">
        <v>1</v>
      </c>
      <c r="AQ643" s="5"/>
      <c r="AR643" s="5"/>
    </row>
    <row r="644" spans="1:44" x14ac:dyDescent="0.25">
      <c r="A644" s="2" t="s">
        <v>790</v>
      </c>
      <c r="B644" s="125">
        <v>44602</v>
      </c>
      <c r="C644" s="2" t="s">
        <v>6</v>
      </c>
      <c r="D644" s="2" t="s">
        <v>21</v>
      </c>
      <c r="E644" s="2" t="s">
        <v>190</v>
      </c>
      <c r="F644" s="2" t="s">
        <v>1479</v>
      </c>
      <c r="G644" s="2" t="s">
        <v>3</v>
      </c>
      <c r="H644" s="2" t="s">
        <v>3820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889</v>
      </c>
      <c r="P644" s="2" t="s">
        <v>890</v>
      </c>
      <c r="Q644" s="1">
        <v>43.677</v>
      </c>
      <c r="R644" s="1">
        <v>0</v>
      </c>
      <c r="S644" s="1">
        <v>33.863399999999999</v>
      </c>
      <c r="T644" s="1">
        <v>8.4600000000000009</v>
      </c>
      <c r="U644" s="2" t="s">
        <v>8</v>
      </c>
      <c r="V644" s="1">
        <v>1.3535999999999999</v>
      </c>
      <c r="W644" s="1">
        <v>0</v>
      </c>
      <c r="X644" s="2" t="s">
        <v>0</v>
      </c>
      <c r="Y644" s="1">
        <v>0</v>
      </c>
      <c r="Z644" s="1">
        <v>0</v>
      </c>
      <c r="AA644" s="2" t="s">
        <v>0</v>
      </c>
      <c r="AB644" s="1">
        <v>0</v>
      </c>
      <c r="AC644" s="1">
        <v>0</v>
      </c>
      <c r="AD644" s="2" t="s">
        <v>0</v>
      </c>
      <c r="AE644" s="1">
        <v>0</v>
      </c>
      <c r="AF644" s="2">
        <v>0</v>
      </c>
      <c r="AG644" s="2" t="s">
        <v>0</v>
      </c>
      <c r="AH644" s="1">
        <v>0</v>
      </c>
      <c r="AI644" s="1">
        <v>0</v>
      </c>
      <c r="AJ644" s="2" t="s">
        <v>0</v>
      </c>
      <c r="AK644" s="1">
        <v>0</v>
      </c>
      <c r="AL644" s="1">
        <v>0</v>
      </c>
      <c r="AM644" s="125" t="s">
        <v>1</v>
      </c>
      <c r="AN644" s="2" t="s">
        <v>1</v>
      </c>
      <c r="AO644" s="125" t="s">
        <v>1</v>
      </c>
      <c r="AP644" s="2" t="s">
        <v>1</v>
      </c>
      <c r="AQ644" s="5"/>
      <c r="AR644" s="5"/>
    </row>
    <row r="645" spans="1:44" x14ac:dyDescent="0.25">
      <c r="A645" s="2" t="s">
        <v>791</v>
      </c>
      <c r="B645" s="125">
        <v>44602</v>
      </c>
      <c r="C645" s="2" t="s">
        <v>6</v>
      </c>
      <c r="D645" s="2" t="s">
        <v>21</v>
      </c>
      <c r="E645" s="2" t="s">
        <v>190</v>
      </c>
      <c r="F645" s="2" t="s">
        <v>1479</v>
      </c>
      <c r="G645" s="2" t="s">
        <v>3</v>
      </c>
      <c r="H645" s="2" t="s">
        <v>3821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3264.031086</v>
      </c>
      <c r="R645" s="1">
        <v>0</v>
      </c>
      <c r="S645" s="1">
        <v>2092.3184500000007</v>
      </c>
      <c r="T645" s="1">
        <v>0</v>
      </c>
      <c r="U645" s="2" t="s">
        <v>0</v>
      </c>
      <c r="V645" s="1">
        <v>0</v>
      </c>
      <c r="W645" s="1">
        <v>1010.0971</v>
      </c>
      <c r="X645" s="2" t="s">
        <v>8</v>
      </c>
      <c r="Y645" s="1">
        <v>161.61553600000002</v>
      </c>
      <c r="Z645" s="1">
        <v>0</v>
      </c>
      <c r="AA645" s="2" t="s">
        <v>0</v>
      </c>
      <c r="AB645" s="1">
        <v>0</v>
      </c>
      <c r="AC645" s="1">
        <v>0</v>
      </c>
      <c r="AD645" s="2" t="s">
        <v>0</v>
      </c>
      <c r="AE645" s="1">
        <v>0</v>
      </c>
      <c r="AF645" s="2">
        <v>0</v>
      </c>
      <c r="AG645" s="2" t="s">
        <v>0</v>
      </c>
      <c r="AH645" s="1">
        <v>0</v>
      </c>
      <c r="AI645" s="1">
        <v>0</v>
      </c>
      <c r="AJ645" s="2" t="s">
        <v>0</v>
      </c>
      <c r="AK645" s="1">
        <v>0</v>
      </c>
      <c r="AL645" s="1">
        <v>0</v>
      </c>
      <c r="AM645" s="125" t="s">
        <v>1</v>
      </c>
      <c r="AN645" s="2" t="s">
        <v>1</v>
      </c>
      <c r="AO645" s="125" t="s">
        <v>1</v>
      </c>
      <c r="AP645" s="2" t="s">
        <v>1</v>
      </c>
      <c r="AQ645" s="5"/>
      <c r="AR645" s="5"/>
    </row>
    <row r="646" spans="1:44" x14ac:dyDescent="0.25">
      <c r="A646" s="2" t="s">
        <v>792</v>
      </c>
      <c r="B646" s="125">
        <v>44602</v>
      </c>
      <c r="C646" s="2" t="s">
        <v>26</v>
      </c>
      <c r="D646" s="2" t="s">
        <v>879</v>
      </c>
      <c r="E646" s="2" t="s">
        <v>881</v>
      </c>
      <c r="F646" s="2" t="s">
        <v>3822</v>
      </c>
      <c r="G646" s="2" t="s">
        <v>3</v>
      </c>
      <c r="H646" s="2" t="s">
        <v>3823</v>
      </c>
      <c r="I646" s="1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2</v>
      </c>
      <c r="P646" s="2" t="s">
        <v>1</v>
      </c>
      <c r="Q646" s="1">
        <v>236.75360000000001</v>
      </c>
      <c r="R646" s="1">
        <v>0</v>
      </c>
      <c r="S646" s="1">
        <v>59.899999999999977</v>
      </c>
      <c r="T646" s="1">
        <v>0</v>
      </c>
      <c r="U646" s="2" t="s">
        <v>0</v>
      </c>
      <c r="V646" s="1">
        <v>0</v>
      </c>
      <c r="W646" s="1">
        <v>152.45999999999998</v>
      </c>
      <c r="X646" s="2" t="s">
        <v>8</v>
      </c>
      <c r="Y646" s="1">
        <v>24.393599999999999</v>
      </c>
      <c r="Z646" s="1">
        <v>0</v>
      </c>
      <c r="AA646" s="2" t="s">
        <v>0</v>
      </c>
      <c r="AB646" s="1">
        <v>0</v>
      </c>
      <c r="AC646" s="1">
        <v>0</v>
      </c>
      <c r="AD646" s="2" t="s">
        <v>0</v>
      </c>
      <c r="AE646" s="1">
        <v>0</v>
      </c>
      <c r="AF646" s="2">
        <v>0</v>
      </c>
      <c r="AG646" s="2" t="s">
        <v>0</v>
      </c>
      <c r="AH646" s="1">
        <v>0</v>
      </c>
      <c r="AI646" s="1">
        <v>0</v>
      </c>
      <c r="AJ646" s="2" t="s">
        <v>0</v>
      </c>
      <c r="AK646" s="1">
        <v>0</v>
      </c>
      <c r="AL646" s="1">
        <v>0</v>
      </c>
      <c r="AM646" s="125" t="s">
        <v>1</v>
      </c>
      <c r="AN646" s="2" t="s">
        <v>1</v>
      </c>
      <c r="AO646" s="125" t="s">
        <v>1</v>
      </c>
      <c r="AP646" s="2" t="s">
        <v>1</v>
      </c>
      <c r="AQ646" s="5"/>
      <c r="AR646" s="5"/>
    </row>
    <row r="647" spans="1:44" x14ac:dyDescent="0.25">
      <c r="A647" s="2" t="s">
        <v>793</v>
      </c>
      <c r="B647" s="125">
        <v>44602</v>
      </c>
      <c r="C647" s="2" t="s">
        <v>6</v>
      </c>
      <c r="D647" s="2" t="s">
        <v>18</v>
      </c>
      <c r="E647" s="2" t="s">
        <v>183</v>
      </c>
      <c r="F647" s="2" t="s">
        <v>1182</v>
      </c>
      <c r="G647" s="2" t="s">
        <v>3</v>
      </c>
      <c r="H647" s="2" t="s">
        <v>3824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3231.3514660000001</v>
      </c>
      <c r="R647" s="1">
        <v>0</v>
      </c>
      <c r="S647" s="1">
        <v>2265.8247500000007</v>
      </c>
      <c r="T647" s="1">
        <v>0</v>
      </c>
      <c r="U647" s="2" t="s">
        <v>0</v>
      </c>
      <c r="V647" s="1">
        <v>0</v>
      </c>
      <c r="W647" s="1">
        <v>832.35059999999999</v>
      </c>
      <c r="X647" s="2" t="s">
        <v>8</v>
      </c>
      <c r="Y647" s="1">
        <v>133.17611600000001</v>
      </c>
      <c r="Z647" s="1">
        <v>0</v>
      </c>
      <c r="AA647" s="2" t="s">
        <v>0</v>
      </c>
      <c r="AB647" s="1">
        <v>0</v>
      </c>
      <c r="AC647" s="1">
        <v>0</v>
      </c>
      <c r="AD647" s="2" t="s">
        <v>0</v>
      </c>
      <c r="AE647" s="1">
        <v>0</v>
      </c>
      <c r="AF647" s="2">
        <v>0</v>
      </c>
      <c r="AG647" s="2" t="s">
        <v>0</v>
      </c>
      <c r="AH647" s="1">
        <v>0</v>
      </c>
      <c r="AI647" s="1">
        <v>0</v>
      </c>
      <c r="AJ647" s="2" t="s">
        <v>0</v>
      </c>
      <c r="AK647" s="1">
        <v>0</v>
      </c>
      <c r="AL647" s="1">
        <v>0</v>
      </c>
      <c r="AM647" s="125" t="s">
        <v>1</v>
      </c>
      <c r="AN647" s="2" t="s">
        <v>1</v>
      </c>
      <c r="AO647" s="125" t="s">
        <v>1</v>
      </c>
      <c r="AP647" s="2" t="s">
        <v>1</v>
      </c>
      <c r="AQ647" s="5"/>
      <c r="AR647" s="5"/>
    </row>
    <row r="648" spans="1:44" x14ac:dyDescent="0.25">
      <c r="A648" s="2" t="s">
        <v>794</v>
      </c>
      <c r="B648" s="125">
        <v>44602</v>
      </c>
      <c r="C648" s="2" t="s">
        <v>6</v>
      </c>
      <c r="D648" s="2" t="s">
        <v>18</v>
      </c>
      <c r="E648" s="2" t="s">
        <v>183</v>
      </c>
      <c r="F648" s="2" t="s">
        <v>1182</v>
      </c>
      <c r="G648" s="2" t="s">
        <v>3</v>
      </c>
      <c r="H648" s="2" t="s">
        <v>3825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3199</v>
      </c>
      <c r="P648" s="2" t="s">
        <v>3200</v>
      </c>
      <c r="Q648" s="1">
        <v>28.947600000000001</v>
      </c>
      <c r="R648" s="1">
        <v>0</v>
      </c>
      <c r="S648" s="1">
        <v>12.29</v>
      </c>
      <c r="T648" s="1">
        <v>14.36</v>
      </c>
      <c r="U648" s="2" t="s">
        <v>8</v>
      </c>
      <c r="V648" s="1">
        <v>2.2976000000000001</v>
      </c>
      <c r="W648" s="1">
        <v>0</v>
      </c>
      <c r="X648" s="2" t="s">
        <v>0</v>
      </c>
      <c r="Y648" s="1">
        <v>0</v>
      </c>
      <c r="Z648" s="1">
        <v>0</v>
      </c>
      <c r="AA648" s="2" t="s">
        <v>0</v>
      </c>
      <c r="AB648" s="1">
        <v>0</v>
      </c>
      <c r="AC648" s="1">
        <v>0</v>
      </c>
      <c r="AD648" s="2" t="s">
        <v>0</v>
      </c>
      <c r="AE648" s="1">
        <v>0</v>
      </c>
      <c r="AF648" s="2">
        <v>0</v>
      </c>
      <c r="AG648" s="2" t="s">
        <v>0</v>
      </c>
      <c r="AH648" s="1">
        <v>0</v>
      </c>
      <c r="AI648" s="1">
        <v>0</v>
      </c>
      <c r="AJ648" s="2" t="s">
        <v>0</v>
      </c>
      <c r="AK648" s="1">
        <v>0</v>
      </c>
      <c r="AL648" s="1">
        <v>0</v>
      </c>
      <c r="AM648" s="125" t="s">
        <v>1</v>
      </c>
      <c r="AN648" s="2" t="s">
        <v>1</v>
      </c>
      <c r="AO648" s="125" t="s">
        <v>1</v>
      </c>
      <c r="AP648" s="2" t="s">
        <v>1</v>
      </c>
      <c r="AQ648" s="5"/>
      <c r="AR648" s="5"/>
    </row>
    <row r="649" spans="1:44" x14ac:dyDescent="0.25">
      <c r="A649" s="2" t="s">
        <v>795</v>
      </c>
      <c r="B649" s="125">
        <v>44602</v>
      </c>
      <c r="C649" s="2" t="s">
        <v>6</v>
      </c>
      <c r="D649" s="2" t="s">
        <v>18</v>
      </c>
      <c r="E649" s="2" t="s">
        <v>183</v>
      </c>
      <c r="F649" s="2" t="s">
        <v>1182</v>
      </c>
      <c r="G649" s="2" t="s">
        <v>3</v>
      </c>
      <c r="H649" s="2" t="s">
        <v>3826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40.728008000000003</v>
      </c>
      <c r="R649" s="1">
        <v>0</v>
      </c>
      <c r="S649" s="1">
        <v>24.535799999999998</v>
      </c>
      <c r="T649" s="1">
        <v>0</v>
      </c>
      <c r="U649" s="2" t="s">
        <v>0</v>
      </c>
      <c r="V649" s="1">
        <v>0</v>
      </c>
      <c r="W649" s="1">
        <v>13.9588</v>
      </c>
      <c r="X649" s="2" t="s">
        <v>8</v>
      </c>
      <c r="Y649" s="1">
        <v>2.2334079999999998</v>
      </c>
      <c r="Z649" s="1">
        <v>0</v>
      </c>
      <c r="AA649" s="2" t="s">
        <v>0</v>
      </c>
      <c r="AB649" s="1">
        <v>0</v>
      </c>
      <c r="AC649" s="1">
        <v>0</v>
      </c>
      <c r="AD649" s="2" t="s">
        <v>0</v>
      </c>
      <c r="AE649" s="1">
        <v>0</v>
      </c>
      <c r="AF649" s="2">
        <v>0</v>
      </c>
      <c r="AG649" s="2" t="s">
        <v>0</v>
      </c>
      <c r="AH649" s="1">
        <v>0</v>
      </c>
      <c r="AI649" s="1">
        <v>0</v>
      </c>
      <c r="AJ649" s="2" t="s">
        <v>0</v>
      </c>
      <c r="AK649" s="1">
        <v>0</v>
      </c>
      <c r="AL649" s="1">
        <v>0</v>
      </c>
      <c r="AM649" s="125" t="s">
        <v>1</v>
      </c>
      <c r="AN649" s="2" t="s">
        <v>1</v>
      </c>
      <c r="AO649" s="125" t="s">
        <v>1</v>
      </c>
      <c r="AP649" s="2" t="s">
        <v>1</v>
      </c>
      <c r="AQ649" s="5"/>
      <c r="AR649" s="5"/>
    </row>
    <row r="650" spans="1:44" x14ac:dyDescent="0.25">
      <c r="A650" s="2" t="s">
        <v>796</v>
      </c>
      <c r="B650" s="125">
        <v>44602</v>
      </c>
      <c r="C650" s="2" t="s">
        <v>6</v>
      </c>
      <c r="D650" s="2" t="s">
        <v>16</v>
      </c>
      <c r="E650" s="2" t="s">
        <v>181</v>
      </c>
      <c r="F650" s="2" t="s">
        <v>3827</v>
      </c>
      <c r="G650" s="2" t="s">
        <v>3</v>
      </c>
      <c r="H650" s="2" t="s">
        <v>3656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97</v>
      </c>
      <c r="P650" s="2" t="s">
        <v>1</v>
      </c>
      <c r="Q650" s="1">
        <v>0</v>
      </c>
      <c r="R650" s="1">
        <v>0</v>
      </c>
      <c r="S650" s="1">
        <v>0</v>
      </c>
      <c r="T650" s="1">
        <v>0</v>
      </c>
      <c r="U650" s="2" t="s">
        <v>0</v>
      </c>
      <c r="V650" s="1">
        <v>0</v>
      </c>
      <c r="W650" s="1">
        <v>0</v>
      </c>
      <c r="X650" s="2" t="s">
        <v>8</v>
      </c>
      <c r="Y650" s="1">
        <v>0</v>
      </c>
      <c r="Z650" s="1">
        <v>0</v>
      </c>
      <c r="AA650" s="2" t="s">
        <v>0</v>
      </c>
      <c r="AB650" s="1">
        <v>0</v>
      </c>
      <c r="AC650" s="1">
        <v>0</v>
      </c>
      <c r="AD650" s="2" t="s">
        <v>0</v>
      </c>
      <c r="AE650" s="1">
        <v>0</v>
      </c>
      <c r="AF650" s="2">
        <v>0</v>
      </c>
      <c r="AG650" s="2" t="s">
        <v>0</v>
      </c>
      <c r="AH650" s="1">
        <v>0</v>
      </c>
      <c r="AI650" s="1">
        <v>0</v>
      </c>
      <c r="AJ650" s="2" t="s">
        <v>0</v>
      </c>
      <c r="AK650" s="1">
        <v>0</v>
      </c>
      <c r="AL650" s="1">
        <v>0</v>
      </c>
      <c r="AM650" s="125" t="s">
        <v>1</v>
      </c>
      <c r="AN650" s="2" t="s">
        <v>1</v>
      </c>
      <c r="AO650" s="125" t="s">
        <v>1</v>
      </c>
      <c r="AP650" s="2" t="s">
        <v>1</v>
      </c>
      <c r="AQ650" s="5"/>
      <c r="AR650" s="5"/>
    </row>
    <row r="651" spans="1:44" x14ac:dyDescent="0.25">
      <c r="A651" s="2" t="s">
        <v>797</v>
      </c>
      <c r="B651" s="125">
        <v>44602</v>
      </c>
      <c r="C651" s="2" t="s">
        <v>6</v>
      </c>
      <c r="D651" s="2" t="s">
        <v>13</v>
      </c>
      <c r="E651" s="2" t="s">
        <v>179</v>
      </c>
      <c r="F651" s="2" t="s">
        <v>3828</v>
      </c>
      <c r="G651" s="2" t="s">
        <v>3</v>
      </c>
      <c r="H651" s="2" t="s">
        <v>3829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</v>
      </c>
      <c r="P651" s="2" t="s">
        <v>1</v>
      </c>
      <c r="Q651" s="1">
        <v>3830.0765999999981</v>
      </c>
      <c r="R651" s="1">
        <v>0</v>
      </c>
      <c r="S651" s="1">
        <v>3658.8827499999993</v>
      </c>
      <c r="T651" s="1">
        <v>0</v>
      </c>
      <c r="U651" s="2" t="s">
        <v>0</v>
      </c>
      <c r="V651" s="1">
        <v>0</v>
      </c>
      <c r="W651" s="1">
        <v>147.58085</v>
      </c>
      <c r="X651" s="2" t="s">
        <v>8</v>
      </c>
      <c r="Y651" s="1">
        <v>23.613</v>
      </c>
      <c r="Z651" s="1">
        <v>0</v>
      </c>
      <c r="AA651" s="2" t="s">
        <v>0</v>
      </c>
      <c r="AB651" s="1">
        <v>0</v>
      </c>
      <c r="AC651" s="1">
        <v>0</v>
      </c>
      <c r="AD651" s="2" t="s">
        <v>0</v>
      </c>
      <c r="AE651" s="1">
        <v>0</v>
      </c>
      <c r="AF651" s="2">
        <v>0</v>
      </c>
      <c r="AG651" s="2" t="s">
        <v>0</v>
      </c>
      <c r="AH651" s="1">
        <v>0</v>
      </c>
      <c r="AI651" s="1">
        <v>0</v>
      </c>
      <c r="AJ651" s="2" t="s">
        <v>0</v>
      </c>
      <c r="AK651" s="1">
        <v>0</v>
      </c>
      <c r="AL651" s="1">
        <v>0</v>
      </c>
      <c r="AM651" s="125" t="s">
        <v>1</v>
      </c>
      <c r="AN651" s="2" t="s">
        <v>1</v>
      </c>
      <c r="AO651" s="125" t="s">
        <v>1</v>
      </c>
      <c r="AP651" s="2" t="s">
        <v>1</v>
      </c>
      <c r="AQ651" s="5"/>
      <c r="AR651" s="5"/>
    </row>
    <row r="652" spans="1:44" x14ac:dyDescent="0.25">
      <c r="A652" s="2" t="s">
        <v>798</v>
      </c>
      <c r="B652" s="125">
        <v>44602</v>
      </c>
      <c r="C652" s="2" t="s">
        <v>6</v>
      </c>
      <c r="D652" s="2" t="s">
        <v>9</v>
      </c>
      <c r="E652" s="2" t="s">
        <v>3031</v>
      </c>
      <c r="F652" s="2" t="s">
        <v>3830</v>
      </c>
      <c r="G652" s="2" t="s">
        <v>3</v>
      </c>
      <c r="H652" s="2" t="s">
        <v>3831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2</v>
      </c>
      <c r="P652" s="2" t="s">
        <v>1</v>
      </c>
      <c r="Q652" s="1">
        <v>331.65464999999995</v>
      </c>
      <c r="R652" s="1">
        <v>0</v>
      </c>
      <c r="S652" s="1">
        <v>164.54505</v>
      </c>
      <c r="T652" s="1">
        <v>0</v>
      </c>
      <c r="U652" s="2" t="s">
        <v>0</v>
      </c>
      <c r="V652" s="1">
        <v>0</v>
      </c>
      <c r="W652" s="1">
        <v>144.06</v>
      </c>
      <c r="X652" s="2" t="s">
        <v>0</v>
      </c>
      <c r="Y652" s="1">
        <v>23.049599999999998</v>
      </c>
      <c r="Z652" s="1">
        <v>0</v>
      </c>
      <c r="AA652" s="2" t="s">
        <v>0</v>
      </c>
      <c r="AB652" s="1">
        <v>0</v>
      </c>
      <c r="AC652" s="1">
        <v>0</v>
      </c>
      <c r="AD652" s="2" t="s">
        <v>0</v>
      </c>
      <c r="AE652" s="1">
        <v>0</v>
      </c>
      <c r="AF652" s="2">
        <v>0</v>
      </c>
      <c r="AG652" s="2" t="s">
        <v>0</v>
      </c>
      <c r="AH652" s="1">
        <v>0</v>
      </c>
      <c r="AI652" s="1">
        <v>0</v>
      </c>
      <c r="AJ652" s="2" t="s">
        <v>0</v>
      </c>
      <c r="AK652" s="1">
        <v>0</v>
      </c>
      <c r="AL652" s="1">
        <v>0</v>
      </c>
      <c r="AM652" s="125" t="s">
        <v>1</v>
      </c>
      <c r="AN652" s="2" t="s">
        <v>1</v>
      </c>
      <c r="AO652" s="125" t="s">
        <v>1</v>
      </c>
      <c r="AP652" s="2" t="s">
        <v>1</v>
      </c>
      <c r="AQ652" s="5"/>
      <c r="AR652" s="5"/>
    </row>
    <row r="653" spans="1:44" x14ac:dyDescent="0.25">
      <c r="A653" s="2" t="s">
        <v>799</v>
      </c>
      <c r="B653" s="125">
        <v>44602</v>
      </c>
      <c r="C653" s="2" t="s">
        <v>6</v>
      </c>
      <c r="D653" s="2" t="s">
        <v>9</v>
      </c>
      <c r="E653" s="2" t="s">
        <v>3031</v>
      </c>
      <c r="F653" s="2" t="s">
        <v>3830</v>
      </c>
      <c r="G653" s="2" t="s">
        <v>3</v>
      </c>
      <c r="H653" s="2" t="s">
        <v>3832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472.67149999999998</v>
      </c>
      <c r="R653" s="1">
        <v>0</v>
      </c>
      <c r="S653" s="1">
        <v>278.97640000000007</v>
      </c>
      <c r="T653" s="1">
        <v>0</v>
      </c>
      <c r="U653" s="2" t="s">
        <v>0</v>
      </c>
      <c r="V653" s="1">
        <v>0</v>
      </c>
      <c r="W653" s="1">
        <v>166.9785</v>
      </c>
      <c r="X653" s="2" t="s">
        <v>0</v>
      </c>
      <c r="Y653" s="1">
        <v>26.7166</v>
      </c>
      <c r="Z653" s="1">
        <v>0</v>
      </c>
      <c r="AA653" s="2" t="s">
        <v>0</v>
      </c>
      <c r="AB653" s="1">
        <v>0</v>
      </c>
      <c r="AC653" s="1">
        <v>0</v>
      </c>
      <c r="AD653" s="2" t="s">
        <v>0</v>
      </c>
      <c r="AE653" s="1">
        <v>0</v>
      </c>
      <c r="AF653" s="2">
        <v>0</v>
      </c>
      <c r="AG653" s="2" t="s">
        <v>0</v>
      </c>
      <c r="AH653" s="1">
        <v>0</v>
      </c>
      <c r="AI653" s="1">
        <v>0</v>
      </c>
      <c r="AJ653" s="2" t="s">
        <v>0</v>
      </c>
      <c r="AK653" s="1">
        <v>0</v>
      </c>
      <c r="AL653" s="1">
        <v>0</v>
      </c>
      <c r="AM653" s="125" t="s">
        <v>1</v>
      </c>
      <c r="AN653" s="2" t="s">
        <v>1</v>
      </c>
      <c r="AO653" s="125" t="s">
        <v>1</v>
      </c>
      <c r="AP653" s="2" t="s">
        <v>1</v>
      </c>
      <c r="AQ653" s="5"/>
      <c r="AR653" s="5"/>
    </row>
    <row r="654" spans="1:44" x14ac:dyDescent="0.25">
      <c r="A654" s="2" t="s">
        <v>800</v>
      </c>
      <c r="B654" s="125">
        <v>44602</v>
      </c>
      <c r="C654" s="2" t="s">
        <v>6</v>
      </c>
      <c r="D654" s="2" t="s">
        <v>9</v>
      </c>
      <c r="E654" s="2" t="s">
        <v>3031</v>
      </c>
      <c r="F654" s="2" t="s">
        <v>3830</v>
      </c>
      <c r="G654" s="2" t="s">
        <v>3</v>
      </c>
      <c r="H654" s="2" t="s">
        <v>3833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353.67919999999998</v>
      </c>
      <c r="R654" s="1">
        <v>0</v>
      </c>
      <c r="S654" s="1">
        <v>190.06039999999996</v>
      </c>
      <c r="T654" s="1">
        <v>0</v>
      </c>
      <c r="U654" s="2" t="s">
        <v>0</v>
      </c>
      <c r="V654" s="1">
        <v>0</v>
      </c>
      <c r="W654" s="1">
        <v>141.05070000000001</v>
      </c>
      <c r="X654" s="2" t="s">
        <v>8</v>
      </c>
      <c r="Y654" s="1">
        <v>22.568100000000001</v>
      </c>
      <c r="Z654" s="1">
        <v>0</v>
      </c>
      <c r="AA654" s="2" t="s">
        <v>0</v>
      </c>
      <c r="AB654" s="1">
        <v>0</v>
      </c>
      <c r="AC654" s="1">
        <v>0</v>
      </c>
      <c r="AD654" s="2" t="s">
        <v>0</v>
      </c>
      <c r="AE654" s="1">
        <v>0</v>
      </c>
      <c r="AF654" s="2">
        <v>0</v>
      </c>
      <c r="AG654" s="2" t="s">
        <v>0</v>
      </c>
      <c r="AH654" s="1">
        <v>0</v>
      </c>
      <c r="AI654" s="1">
        <v>0</v>
      </c>
      <c r="AJ654" s="2" t="s">
        <v>0</v>
      </c>
      <c r="AK654" s="1">
        <v>0</v>
      </c>
      <c r="AL654" s="1">
        <v>0</v>
      </c>
      <c r="AM654" s="125" t="s">
        <v>1</v>
      </c>
      <c r="AN654" s="2" t="s">
        <v>1</v>
      </c>
      <c r="AO654" s="125" t="s">
        <v>1</v>
      </c>
      <c r="AP654" s="2" t="s">
        <v>1</v>
      </c>
      <c r="AQ654" s="5"/>
      <c r="AR654" s="5"/>
    </row>
    <row r="655" spans="1:44" x14ac:dyDescent="0.25">
      <c r="A655" s="2" t="s">
        <v>801</v>
      </c>
      <c r="B655" s="125">
        <v>44602</v>
      </c>
      <c r="C655" s="2" t="s">
        <v>6</v>
      </c>
      <c r="D655" s="2" t="s">
        <v>9</v>
      </c>
      <c r="E655" s="2" t="s">
        <v>3031</v>
      </c>
      <c r="F655" s="2" t="s">
        <v>3830</v>
      </c>
      <c r="G655" s="2" t="s">
        <v>3</v>
      </c>
      <c r="H655" s="2" t="s">
        <v>3834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</v>
      </c>
      <c r="P655" s="2" t="s">
        <v>1</v>
      </c>
      <c r="Q655" s="1">
        <v>332.03819999999996</v>
      </c>
      <c r="R655" s="1">
        <v>0</v>
      </c>
      <c r="S655" s="1">
        <v>285.46370000000002</v>
      </c>
      <c r="T655" s="1">
        <v>0</v>
      </c>
      <c r="U655" s="2" t="s">
        <v>0</v>
      </c>
      <c r="V655" s="1">
        <v>0</v>
      </c>
      <c r="W655" s="1">
        <v>40.150399999999998</v>
      </c>
      <c r="X655" s="2" t="s">
        <v>8</v>
      </c>
      <c r="Y655" s="1">
        <v>6.4241000000000001</v>
      </c>
      <c r="Z655" s="1">
        <v>0</v>
      </c>
      <c r="AA655" s="2" t="s">
        <v>0</v>
      </c>
      <c r="AB655" s="1">
        <v>0</v>
      </c>
      <c r="AC655" s="1">
        <v>0</v>
      </c>
      <c r="AD655" s="2" t="s">
        <v>0</v>
      </c>
      <c r="AE655" s="1">
        <v>0</v>
      </c>
      <c r="AF655" s="2">
        <v>0</v>
      </c>
      <c r="AG655" s="2" t="s">
        <v>0</v>
      </c>
      <c r="AH655" s="1">
        <v>0</v>
      </c>
      <c r="AI655" s="1">
        <v>0</v>
      </c>
      <c r="AJ655" s="2" t="s">
        <v>0</v>
      </c>
      <c r="AK655" s="1">
        <v>0</v>
      </c>
      <c r="AL655" s="1">
        <v>0</v>
      </c>
      <c r="AM655" s="125" t="s">
        <v>1</v>
      </c>
      <c r="AN655" s="2" t="s">
        <v>1</v>
      </c>
      <c r="AO655" s="125" t="s">
        <v>1</v>
      </c>
      <c r="AP655" s="2" t="s">
        <v>1</v>
      </c>
      <c r="AQ655" s="5"/>
      <c r="AR655" s="5"/>
    </row>
    <row r="656" spans="1:44" x14ac:dyDescent="0.25">
      <c r="A656" s="2" t="s">
        <v>802</v>
      </c>
      <c r="B656" s="125">
        <v>44602</v>
      </c>
      <c r="C656" s="2" t="s">
        <v>6</v>
      </c>
      <c r="D656" s="2" t="s">
        <v>9</v>
      </c>
      <c r="E656" s="2" t="s">
        <v>3031</v>
      </c>
      <c r="F656" s="2" t="s">
        <v>3830</v>
      </c>
      <c r="G656" s="2" t="s">
        <v>3</v>
      </c>
      <c r="H656" s="2" t="s">
        <v>3835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203.48955000000001</v>
      </c>
      <c r="R656" s="1">
        <v>0</v>
      </c>
      <c r="S656" s="1">
        <v>183.14664999999999</v>
      </c>
      <c r="T656" s="1">
        <v>0</v>
      </c>
      <c r="U656" s="2" t="s">
        <v>0</v>
      </c>
      <c r="V656" s="1">
        <v>0</v>
      </c>
      <c r="W656" s="1">
        <v>17.536999999999999</v>
      </c>
      <c r="X656" s="2" t="s">
        <v>0</v>
      </c>
      <c r="Y656" s="1">
        <v>2.8058999999999998</v>
      </c>
      <c r="Z656" s="1">
        <v>0</v>
      </c>
      <c r="AA656" s="2" t="s">
        <v>0</v>
      </c>
      <c r="AB656" s="1">
        <v>0</v>
      </c>
      <c r="AC656" s="1">
        <v>0</v>
      </c>
      <c r="AD656" s="2" t="s">
        <v>0</v>
      </c>
      <c r="AE656" s="1">
        <v>0</v>
      </c>
      <c r="AF656" s="2">
        <v>0</v>
      </c>
      <c r="AG656" s="2" t="s">
        <v>0</v>
      </c>
      <c r="AH656" s="1">
        <v>0</v>
      </c>
      <c r="AI656" s="1">
        <v>0</v>
      </c>
      <c r="AJ656" s="2" t="s">
        <v>0</v>
      </c>
      <c r="AK656" s="1">
        <v>0</v>
      </c>
      <c r="AL656" s="1">
        <v>0</v>
      </c>
      <c r="AM656" s="125" t="s">
        <v>1</v>
      </c>
      <c r="AN656" s="2" t="s">
        <v>1</v>
      </c>
      <c r="AO656" s="125" t="s">
        <v>1</v>
      </c>
      <c r="AP656" s="2" t="s">
        <v>1</v>
      </c>
      <c r="AQ656" s="5"/>
      <c r="AR656" s="5"/>
    </row>
    <row r="657" spans="1:44" x14ac:dyDescent="0.25">
      <c r="A657" s="2" t="s">
        <v>803</v>
      </c>
      <c r="B657" s="125">
        <v>44603</v>
      </c>
      <c r="C657" s="2" t="s">
        <v>26</v>
      </c>
      <c r="D657" s="2" t="s">
        <v>48</v>
      </c>
      <c r="E657" s="2" t="s">
        <v>219</v>
      </c>
      <c r="F657" s="2" t="s">
        <v>1782</v>
      </c>
      <c r="G657" s="2" t="s">
        <v>3</v>
      </c>
      <c r="H657" s="2" t="s">
        <v>3836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2</v>
      </c>
      <c r="P657" s="2" t="s">
        <v>1</v>
      </c>
      <c r="Q657" s="1">
        <v>421.36880000000002</v>
      </c>
      <c r="R657" s="1">
        <v>0</v>
      </c>
      <c r="S657" s="1">
        <v>342.72080000000005</v>
      </c>
      <c r="T657" s="1">
        <v>0</v>
      </c>
      <c r="U657" s="2" t="s">
        <v>0</v>
      </c>
      <c r="V657" s="1">
        <v>0</v>
      </c>
      <c r="W657" s="1">
        <v>67.800000000000011</v>
      </c>
      <c r="X657" s="2" t="s">
        <v>0</v>
      </c>
      <c r="Y657" s="1">
        <v>10.847999999999999</v>
      </c>
      <c r="Z657" s="1">
        <v>0</v>
      </c>
      <c r="AA657" s="2" t="s">
        <v>0</v>
      </c>
      <c r="AB657" s="1">
        <v>0</v>
      </c>
      <c r="AC657" s="1">
        <v>0</v>
      </c>
      <c r="AD657" s="2" t="s">
        <v>0</v>
      </c>
      <c r="AE657" s="1">
        <v>0</v>
      </c>
      <c r="AF657" s="2">
        <v>0</v>
      </c>
      <c r="AG657" s="2" t="s">
        <v>0</v>
      </c>
      <c r="AH657" s="1">
        <v>0</v>
      </c>
      <c r="AI657" s="1">
        <v>0</v>
      </c>
      <c r="AJ657" s="2" t="s">
        <v>0</v>
      </c>
      <c r="AK657" s="1">
        <v>0</v>
      </c>
      <c r="AL657" s="1">
        <v>0</v>
      </c>
      <c r="AM657" s="125" t="s">
        <v>1</v>
      </c>
      <c r="AN657" s="2" t="s">
        <v>1</v>
      </c>
      <c r="AO657" s="125" t="s">
        <v>1</v>
      </c>
      <c r="AP657" s="2" t="s">
        <v>1</v>
      </c>
      <c r="AQ657" s="5"/>
      <c r="AR657" s="5"/>
    </row>
    <row r="658" spans="1:44" x14ac:dyDescent="0.25">
      <c r="A658" s="2" t="s">
        <v>804</v>
      </c>
      <c r="B658" s="125">
        <v>44603</v>
      </c>
      <c r="C658" s="2" t="s">
        <v>26</v>
      </c>
      <c r="D658" s="2" t="s">
        <v>48</v>
      </c>
      <c r="E658" s="2" t="s">
        <v>219</v>
      </c>
      <c r="F658" s="2" t="s">
        <v>1784</v>
      </c>
      <c r="G658" s="2" t="s">
        <v>3</v>
      </c>
      <c r="H658" s="2" t="s">
        <v>3837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1062</v>
      </c>
      <c r="P658" s="2" t="s">
        <v>725</v>
      </c>
      <c r="Q658" s="1">
        <v>111.5804</v>
      </c>
      <c r="R658" s="1">
        <v>0</v>
      </c>
      <c r="S658" s="1">
        <v>0</v>
      </c>
      <c r="T658" s="1">
        <v>96.19</v>
      </c>
      <c r="U658" s="2" t="s">
        <v>8</v>
      </c>
      <c r="V658" s="1">
        <v>15.3904</v>
      </c>
      <c r="W658" s="1">
        <v>0</v>
      </c>
      <c r="X658" s="2" t="s">
        <v>0</v>
      </c>
      <c r="Y658" s="1">
        <v>0</v>
      </c>
      <c r="Z658" s="1">
        <v>0</v>
      </c>
      <c r="AA658" s="2" t="s">
        <v>0</v>
      </c>
      <c r="AB658" s="1">
        <v>0</v>
      </c>
      <c r="AC658" s="1">
        <v>0</v>
      </c>
      <c r="AD658" s="2" t="s">
        <v>0</v>
      </c>
      <c r="AE658" s="1">
        <v>0</v>
      </c>
      <c r="AF658" s="2">
        <v>0</v>
      </c>
      <c r="AG658" s="2" t="s">
        <v>0</v>
      </c>
      <c r="AH658" s="1">
        <v>0</v>
      </c>
      <c r="AI658" s="1">
        <v>0</v>
      </c>
      <c r="AJ658" s="2" t="s">
        <v>0</v>
      </c>
      <c r="AK658" s="1">
        <v>0</v>
      </c>
      <c r="AL658" s="1">
        <v>0</v>
      </c>
      <c r="AM658" s="125" t="s">
        <v>1</v>
      </c>
      <c r="AN658" s="2" t="s">
        <v>1</v>
      </c>
      <c r="AO658" s="125" t="s">
        <v>1</v>
      </c>
      <c r="AP658" s="2" t="s">
        <v>1</v>
      </c>
      <c r="AQ658" s="5"/>
      <c r="AR658" s="5"/>
    </row>
    <row r="659" spans="1:44" x14ac:dyDescent="0.25">
      <c r="A659" s="2" t="s">
        <v>805</v>
      </c>
      <c r="B659" s="125">
        <v>44603</v>
      </c>
      <c r="C659" s="2" t="s">
        <v>26</v>
      </c>
      <c r="D659" s="2" t="s">
        <v>48</v>
      </c>
      <c r="E659" s="2" t="s">
        <v>219</v>
      </c>
      <c r="F659" s="2" t="s">
        <v>1782</v>
      </c>
      <c r="G659" s="2" t="s">
        <v>3</v>
      </c>
      <c r="H659" s="2" t="s">
        <v>3838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2</v>
      </c>
      <c r="P659" s="2" t="s">
        <v>1</v>
      </c>
      <c r="Q659" s="1">
        <v>1517.2104780000002</v>
      </c>
      <c r="R659" s="1">
        <v>0</v>
      </c>
      <c r="S659" s="1">
        <v>967.86834999999985</v>
      </c>
      <c r="T659" s="1">
        <v>0</v>
      </c>
      <c r="U659" s="2" t="s">
        <v>0</v>
      </c>
      <c r="V659" s="1">
        <v>0</v>
      </c>
      <c r="W659" s="1">
        <v>473.57080000000008</v>
      </c>
      <c r="X659" s="2" t="s">
        <v>8</v>
      </c>
      <c r="Y659" s="1">
        <v>75.771327999999968</v>
      </c>
      <c r="Z659" s="1">
        <v>0</v>
      </c>
      <c r="AA659" s="2" t="s">
        <v>0</v>
      </c>
      <c r="AB659" s="1">
        <v>0</v>
      </c>
      <c r="AC659" s="1">
        <v>0</v>
      </c>
      <c r="AD659" s="2" t="s">
        <v>0</v>
      </c>
      <c r="AE659" s="1">
        <v>0</v>
      </c>
      <c r="AF659" s="2">
        <v>0</v>
      </c>
      <c r="AG659" s="2" t="s">
        <v>0</v>
      </c>
      <c r="AH659" s="1">
        <v>0</v>
      </c>
      <c r="AI659" s="1">
        <v>0</v>
      </c>
      <c r="AJ659" s="2" t="s">
        <v>0</v>
      </c>
      <c r="AK659" s="1">
        <v>0</v>
      </c>
      <c r="AL659" s="1">
        <v>0</v>
      </c>
      <c r="AM659" s="125" t="s">
        <v>1</v>
      </c>
      <c r="AN659" s="2" t="s">
        <v>1</v>
      </c>
      <c r="AO659" s="125" t="s">
        <v>1</v>
      </c>
      <c r="AP659" s="2" t="s">
        <v>1</v>
      </c>
      <c r="AQ659" s="5"/>
      <c r="AR659" s="5"/>
    </row>
    <row r="660" spans="1:44" x14ac:dyDescent="0.25">
      <c r="A660" s="2" t="s">
        <v>806</v>
      </c>
      <c r="B660" s="125">
        <v>44603</v>
      </c>
      <c r="C660" s="2" t="s">
        <v>1081</v>
      </c>
      <c r="D660" s="2" t="s">
        <v>48</v>
      </c>
      <c r="E660" s="2" t="s">
        <v>1082</v>
      </c>
      <c r="F660" s="2" t="s">
        <v>3839</v>
      </c>
      <c r="G660" s="2" t="s">
        <v>3</v>
      </c>
      <c r="H660" s="2" t="s">
        <v>3840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2512.8337499999993</v>
      </c>
      <c r="R660" s="1">
        <v>0</v>
      </c>
      <c r="S660" s="1">
        <v>1999.5902999999994</v>
      </c>
      <c r="T660" s="1">
        <v>0</v>
      </c>
      <c r="U660" s="2" t="s">
        <v>0</v>
      </c>
      <c r="V660" s="1">
        <v>0</v>
      </c>
      <c r="W660" s="1">
        <v>442.45125000000013</v>
      </c>
      <c r="X660" s="2" t="s">
        <v>8</v>
      </c>
      <c r="Y660" s="1">
        <v>70.792200000000008</v>
      </c>
      <c r="Z660" s="1">
        <v>0</v>
      </c>
      <c r="AA660" s="2" t="s">
        <v>0</v>
      </c>
      <c r="AB660" s="1">
        <v>0</v>
      </c>
      <c r="AC660" s="1">
        <v>0</v>
      </c>
      <c r="AD660" s="2" t="s">
        <v>0</v>
      </c>
      <c r="AE660" s="1">
        <v>0</v>
      </c>
      <c r="AF660" s="2">
        <v>0</v>
      </c>
      <c r="AG660" s="2" t="s">
        <v>0</v>
      </c>
      <c r="AH660" s="1">
        <v>0</v>
      </c>
      <c r="AI660" s="1">
        <v>0</v>
      </c>
      <c r="AJ660" s="2" t="s">
        <v>0</v>
      </c>
      <c r="AK660" s="1">
        <v>0</v>
      </c>
      <c r="AL660" s="1">
        <v>0</v>
      </c>
      <c r="AM660" s="125" t="s">
        <v>1</v>
      </c>
      <c r="AN660" s="2" t="s">
        <v>1</v>
      </c>
      <c r="AO660" s="125" t="s">
        <v>1</v>
      </c>
      <c r="AP660" s="2" t="s">
        <v>1</v>
      </c>
      <c r="AQ660" s="5"/>
      <c r="AR660" s="5"/>
    </row>
    <row r="661" spans="1:44" x14ac:dyDescent="0.25">
      <c r="A661" s="2" t="s">
        <v>807</v>
      </c>
      <c r="B661" s="125">
        <v>44603</v>
      </c>
      <c r="C661" s="2" t="s">
        <v>6</v>
      </c>
      <c r="D661" s="2" t="s">
        <v>48</v>
      </c>
      <c r="E661" s="2" t="s">
        <v>228</v>
      </c>
      <c r="F661" s="2" t="s">
        <v>3841</v>
      </c>
      <c r="G661" s="2" t="s">
        <v>3</v>
      </c>
      <c r="H661" s="2" t="s">
        <v>3842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</v>
      </c>
      <c r="P661" s="2" t="s">
        <v>1</v>
      </c>
      <c r="Q661" s="1">
        <v>1512.0048999999997</v>
      </c>
      <c r="R661" s="1">
        <v>0</v>
      </c>
      <c r="S661" s="1">
        <v>1293.6428500000002</v>
      </c>
      <c r="T661" s="1">
        <v>0</v>
      </c>
      <c r="U661" s="2" t="s">
        <v>0</v>
      </c>
      <c r="V661" s="1">
        <v>0</v>
      </c>
      <c r="W661" s="1">
        <v>188.24305000000001</v>
      </c>
      <c r="X661" s="2" t="s">
        <v>0</v>
      </c>
      <c r="Y661" s="1">
        <v>30.119000000000003</v>
      </c>
      <c r="Z661" s="1">
        <v>0</v>
      </c>
      <c r="AA661" s="2" t="s">
        <v>0</v>
      </c>
      <c r="AB661" s="1">
        <v>0</v>
      </c>
      <c r="AC661" s="1">
        <v>0</v>
      </c>
      <c r="AD661" s="2" t="s">
        <v>0</v>
      </c>
      <c r="AE661" s="1">
        <v>0</v>
      </c>
      <c r="AF661" s="2">
        <v>0</v>
      </c>
      <c r="AG661" s="2" t="s">
        <v>0</v>
      </c>
      <c r="AH661" s="1">
        <v>0</v>
      </c>
      <c r="AI661" s="1">
        <v>0</v>
      </c>
      <c r="AJ661" s="2" t="s">
        <v>0</v>
      </c>
      <c r="AK661" s="1">
        <v>0</v>
      </c>
      <c r="AL661" s="1">
        <v>0</v>
      </c>
      <c r="AM661" s="125" t="s">
        <v>1</v>
      </c>
      <c r="AN661" s="2" t="s">
        <v>1</v>
      </c>
      <c r="AO661" s="125" t="s">
        <v>1</v>
      </c>
      <c r="AP661" s="2" t="s">
        <v>1</v>
      </c>
      <c r="AQ661" s="5"/>
      <c r="AR661" s="5"/>
    </row>
    <row r="662" spans="1:44" x14ac:dyDescent="0.25">
      <c r="A662" s="2" t="s">
        <v>808</v>
      </c>
      <c r="B662" s="125">
        <v>44603</v>
      </c>
      <c r="C662" s="2" t="s">
        <v>6</v>
      </c>
      <c r="D662" s="2" t="s">
        <v>48</v>
      </c>
      <c r="E662" s="2" t="s">
        <v>228</v>
      </c>
      <c r="F662" s="2" t="s">
        <v>3841</v>
      </c>
      <c r="G662" s="2" t="s">
        <v>3</v>
      </c>
      <c r="H662" s="2" t="s">
        <v>3843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1569</v>
      </c>
      <c r="P662" s="2" t="s">
        <v>3762</v>
      </c>
      <c r="Q662" s="1">
        <v>1079.5700999999999</v>
      </c>
      <c r="R662" s="1">
        <v>0</v>
      </c>
      <c r="S662" s="1">
        <v>1020.2129000000001</v>
      </c>
      <c r="T662" s="1">
        <v>51.17</v>
      </c>
      <c r="U662" s="2" t="s">
        <v>8</v>
      </c>
      <c r="V662" s="1">
        <v>8.1872000000000007</v>
      </c>
      <c r="W662" s="1">
        <v>0</v>
      </c>
      <c r="X662" s="2" t="s">
        <v>0</v>
      </c>
      <c r="Y662" s="1">
        <v>0</v>
      </c>
      <c r="Z662" s="1">
        <v>0</v>
      </c>
      <c r="AA662" s="2" t="s">
        <v>0</v>
      </c>
      <c r="AB662" s="1">
        <v>0</v>
      </c>
      <c r="AC662" s="1">
        <v>0</v>
      </c>
      <c r="AD662" s="2" t="s">
        <v>0</v>
      </c>
      <c r="AE662" s="1">
        <v>0</v>
      </c>
      <c r="AF662" s="2">
        <v>0</v>
      </c>
      <c r="AG662" s="2" t="s">
        <v>0</v>
      </c>
      <c r="AH662" s="1">
        <v>0</v>
      </c>
      <c r="AI662" s="1">
        <v>0</v>
      </c>
      <c r="AJ662" s="2" t="s">
        <v>0</v>
      </c>
      <c r="AK662" s="1">
        <v>0</v>
      </c>
      <c r="AL662" s="1">
        <v>0</v>
      </c>
      <c r="AM662" s="125" t="s">
        <v>1</v>
      </c>
      <c r="AN662" s="2" t="s">
        <v>1</v>
      </c>
      <c r="AO662" s="125" t="s">
        <v>1</v>
      </c>
      <c r="AP662" s="2" t="s">
        <v>1</v>
      </c>
      <c r="AQ662" s="5"/>
      <c r="AR662" s="5"/>
    </row>
    <row r="663" spans="1:44" x14ac:dyDescent="0.25">
      <c r="A663" s="2" t="s">
        <v>809</v>
      </c>
      <c r="B663" s="125">
        <v>44603</v>
      </c>
      <c r="C663" s="2" t="s">
        <v>6</v>
      </c>
      <c r="D663" s="2" t="s">
        <v>48</v>
      </c>
      <c r="E663" s="2" t="s">
        <v>228</v>
      </c>
      <c r="F663" s="2" t="s">
        <v>3841</v>
      </c>
      <c r="G663" s="2" t="s">
        <v>3</v>
      </c>
      <c r="H663" s="2" t="s">
        <v>3844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1627.1694759999996</v>
      </c>
      <c r="R663" s="1">
        <v>0</v>
      </c>
      <c r="S663" s="1">
        <v>1338.8487499999997</v>
      </c>
      <c r="T663" s="1">
        <v>0</v>
      </c>
      <c r="U663" s="2" t="s">
        <v>0</v>
      </c>
      <c r="V663" s="1">
        <v>0</v>
      </c>
      <c r="W663" s="1">
        <f>249.71235-1.16</f>
        <v>248.55234999999999</v>
      </c>
      <c r="X663" s="2" t="s">
        <v>0</v>
      </c>
      <c r="Y663" s="1">
        <f>+W663*0.16</f>
        <v>39.768375999999996</v>
      </c>
      <c r="Z663" s="1">
        <v>0</v>
      </c>
      <c r="AA663" s="2" t="s">
        <v>0</v>
      </c>
      <c r="AB663" s="1">
        <v>0</v>
      </c>
      <c r="AC663" s="1">
        <v>0</v>
      </c>
      <c r="AD663" s="2" t="s">
        <v>0</v>
      </c>
      <c r="AE663" s="1">
        <v>0</v>
      </c>
      <c r="AF663" s="2">
        <v>0</v>
      </c>
      <c r="AG663" s="2" t="s">
        <v>0</v>
      </c>
      <c r="AH663" s="1">
        <v>0</v>
      </c>
      <c r="AI663" s="1">
        <v>0</v>
      </c>
      <c r="AJ663" s="2" t="s">
        <v>0</v>
      </c>
      <c r="AK663" s="1">
        <v>0</v>
      </c>
      <c r="AL663" s="1">
        <v>0</v>
      </c>
      <c r="AM663" s="125" t="s">
        <v>1</v>
      </c>
      <c r="AN663" s="2" t="s">
        <v>1</v>
      </c>
      <c r="AO663" s="125" t="s">
        <v>1</v>
      </c>
      <c r="AP663" s="2" t="s">
        <v>1</v>
      </c>
      <c r="AQ663" s="5"/>
      <c r="AR663" s="5"/>
    </row>
    <row r="664" spans="1:44" x14ac:dyDescent="0.25">
      <c r="A664" s="2" t="s">
        <v>810</v>
      </c>
      <c r="B664" s="125">
        <v>44603</v>
      </c>
      <c r="C664" s="2" t="s">
        <v>6</v>
      </c>
      <c r="D664" s="2" t="s">
        <v>48</v>
      </c>
      <c r="E664" s="2" t="s">
        <v>2845</v>
      </c>
      <c r="F664" s="2" t="s">
        <v>3774</v>
      </c>
      <c r="G664" s="2" t="s">
        <v>1296</v>
      </c>
      <c r="H664" s="2"/>
      <c r="I664" s="2" t="s">
        <v>3845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2</v>
      </c>
      <c r="P664" s="2" t="s">
        <v>1</v>
      </c>
      <c r="Q664" s="1">
        <f>SUM(S664:Z664)</f>
        <v>-5.56</v>
      </c>
      <c r="R664" s="1">
        <v>0</v>
      </c>
      <c r="S664" s="1">
        <v>-5.56</v>
      </c>
      <c r="T664" s="1">
        <v>0</v>
      </c>
      <c r="U664" s="2" t="s">
        <v>0</v>
      </c>
      <c r="V664" s="1">
        <v>0</v>
      </c>
      <c r="W664" s="1">
        <v>0</v>
      </c>
      <c r="X664" s="2" t="s">
        <v>0</v>
      </c>
      <c r="Y664" s="1">
        <f>+W664*0.16</f>
        <v>0</v>
      </c>
      <c r="Z664" s="1">
        <v>0</v>
      </c>
      <c r="AA664" s="2" t="s">
        <v>0</v>
      </c>
      <c r="AB664" s="1">
        <v>0</v>
      </c>
      <c r="AC664" s="1">
        <v>0</v>
      </c>
      <c r="AD664" s="2" t="s">
        <v>0</v>
      </c>
      <c r="AE664" s="1">
        <v>0</v>
      </c>
      <c r="AF664" s="2">
        <v>0</v>
      </c>
      <c r="AG664" s="2" t="s">
        <v>0</v>
      </c>
      <c r="AH664" s="1">
        <v>0</v>
      </c>
      <c r="AI664" s="1">
        <v>0</v>
      </c>
      <c r="AJ664" s="2" t="s">
        <v>0</v>
      </c>
      <c r="AK664" s="1">
        <v>0</v>
      </c>
      <c r="AL664" s="1">
        <v>0</v>
      </c>
      <c r="AM664" s="125" t="s">
        <v>1</v>
      </c>
      <c r="AN664" s="2" t="s">
        <v>1</v>
      </c>
      <c r="AO664" s="125" t="s">
        <v>1</v>
      </c>
      <c r="AP664" s="2">
        <v>0</v>
      </c>
      <c r="AQ664" s="5"/>
      <c r="AR664" s="5"/>
    </row>
    <row r="665" spans="1:44" x14ac:dyDescent="0.25">
      <c r="A665" s="2" t="s">
        <v>811</v>
      </c>
      <c r="B665" s="125">
        <v>44603</v>
      </c>
      <c r="C665" s="2" t="s">
        <v>26</v>
      </c>
      <c r="D665" s="2" t="s">
        <v>41</v>
      </c>
      <c r="E665" s="2" t="s">
        <v>210</v>
      </c>
      <c r="F665" s="2" t="s">
        <v>1882</v>
      </c>
      <c r="G665" s="2" t="s">
        <v>3</v>
      </c>
      <c r="H665" s="2" t="s">
        <v>3846</v>
      </c>
      <c r="I665" s="1" t="s">
        <v>1</v>
      </c>
      <c r="J665" s="1" t="s">
        <v>1</v>
      </c>
      <c r="K665" s="1" t="s">
        <v>1</v>
      </c>
      <c r="L665" s="1" t="s">
        <v>1</v>
      </c>
      <c r="M665" s="1">
        <v>0</v>
      </c>
      <c r="N665" s="2" t="s">
        <v>1</v>
      </c>
      <c r="O665" s="2" t="s">
        <v>2</v>
      </c>
      <c r="P665" s="2" t="s">
        <v>1</v>
      </c>
      <c r="Q665" s="1">
        <v>3697.6260560000005</v>
      </c>
      <c r="R665" s="1">
        <v>0</v>
      </c>
      <c r="S665" s="1">
        <v>2804.02745</v>
      </c>
      <c r="T665" s="1">
        <v>0</v>
      </c>
      <c r="U665" s="2" t="s">
        <v>0</v>
      </c>
      <c r="V665" s="1">
        <v>0</v>
      </c>
      <c r="W665" s="1">
        <v>770.34365000000025</v>
      </c>
      <c r="X665" s="2" t="s">
        <v>0</v>
      </c>
      <c r="Y665" s="1">
        <v>123.25495599999999</v>
      </c>
      <c r="Z665" s="1">
        <v>0</v>
      </c>
      <c r="AA665" s="2" t="s">
        <v>0</v>
      </c>
      <c r="AB665" s="1">
        <v>0</v>
      </c>
      <c r="AC665" s="1">
        <v>0</v>
      </c>
      <c r="AD665" s="2" t="s">
        <v>0</v>
      </c>
      <c r="AE665" s="1">
        <v>0</v>
      </c>
      <c r="AF665" s="2">
        <v>0</v>
      </c>
      <c r="AG665" s="2" t="s">
        <v>0</v>
      </c>
      <c r="AH665" s="1">
        <v>0</v>
      </c>
      <c r="AI665" s="1">
        <v>0</v>
      </c>
      <c r="AJ665" s="2" t="s">
        <v>0</v>
      </c>
      <c r="AK665" s="1">
        <v>0</v>
      </c>
      <c r="AL665" s="1">
        <v>0</v>
      </c>
      <c r="AM665" s="125" t="s">
        <v>1</v>
      </c>
      <c r="AN665" s="2" t="s">
        <v>1</v>
      </c>
      <c r="AO665" s="125" t="s">
        <v>1</v>
      </c>
      <c r="AP665" s="2" t="s">
        <v>1</v>
      </c>
      <c r="AQ665" s="5"/>
      <c r="AR665" s="5"/>
    </row>
    <row r="666" spans="1:44" x14ac:dyDescent="0.25">
      <c r="A666" s="2" t="s">
        <v>812</v>
      </c>
      <c r="B666" s="125">
        <v>44603</v>
      </c>
      <c r="C666" s="2" t="s">
        <v>26</v>
      </c>
      <c r="D666" s="2" t="s">
        <v>41</v>
      </c>
      <c r="E666" s="2" t="s">
        <v>210</v>
      </c>
      <c r="F666" s="2" t="s">
        <v>1884</v>
      </c>
      <c r="G666" s="2" t="s">
        <v>12</v>
      </c>
      <c r="H666" s="2" t="s">
        <v>1</v>
      </c>
      <c r="I666" s="1" t="s">
        <v>1321</v>
      </c>
      <c r="J666" s="1" t="s">
        <v>1</v>
      </c>
      <c r="K666" s="1" t="s">
        <v>3847</v>
      </c>
      <c r="L666" s="1" t="s">
        <v>3848</v>
      </c>
      <c r="M666" s="1">
        <v>15.12</v>
      </c>
      <c r="N666" s="2" t="s">
        <v>11</v>
      </c>
      <c r="O666" s="2" t="s">
        <v>3849</v>
      </c>
      <c r="P666" s="2" t="s">
        <v>3850</v>
      </c>
      <c r="Q666" s="1">
        <v>-2.3431999999999999</v>
      </c>
      <c r="R666" s="1">
        <v>0</v>
      </c>
      <c r="S666" s="1">
        <v>0</v>
      </c>
      <c r="T666" s="1">
        <v>0</v>
      </c>
      <c r="U666" s="2" t="s">
        <v>0</v>
      </c>
      <c r="V666" s="1">
        <v>0</v>
      </c>
      <c r="W666" s="1">
        <v>-2.02</v>
      </c>
      <c r="X666" s="2" t="s">
        <v>8</v>
      </c>
      <c r="Y666" s="1">
        <v>-0.32319999999999999</v>
      </c>
      <c r="Z666" s="1">
        <v>0</v>
      </c>
      <c r="AA666" s="2" t="s">
        <v>0</v>
      </c>
      <c r="AB666" s="1">
        <v>0</v>
      </c>
      <c r="AC666" s="1">
        <v>0</v>
      </c>
      <c r="AD666" s="2" t="s">
        <v>0</v>
      </c>
      <c r="AE666" s="1">
        <v>0</v>
      </c>
      <c r="AF666" s="2">
        <v>0</v>
      </c>
      <c r="AG666" s="2" t="s">
        <v>0</v>
      </c>
      <c r="AH666" s="1">
        <v>0</v>
      </c>
      <c r="AI666" s="1">
        <v>0</v>
      </c>
      <c r="AJ666" s="2" t="s">
        <v>0</v>
      </c>
      <c r="AK666" s="1">
        <v>0</v>
      </c>
      <c r="AL666" s="1">
        <v>0</v>
      </c>
      <c r="AM666" s="125" t="s">
        <v>1</v>
      </c>
      <c r="AN666" s="2" t="s">
        <v>1</v>
      </c>
      <c r="AO666" s="125" t="s">
        <v>1</v>
      </c>
      <c r="AP666" s="2" t="s">
        <v>1</v>
      </c>
      <c r="AQ666" s="5"/>
      <c r="AR666" s="5"/>
    </row>
    <row r="667" spans="1:44" x14ac:dyDescent="0.25">
      <c r="A667" s="2" t="s">
        <v>813</v>
      </c>
      <c r="B667" s="125">
        <v>44603</v>
      </c>
      <c r="C667" s="2" t="s">
        <v>1081</v>
      </c>
      <c r="D667" s="2" t="s">
        <v>41</v>
      </c>
      <c r="E667" s="2" t="s">
        <v>1083</v>
      </c>
      <c r="F667" s="2" t="s">
        <v>3839</v>
      </c>
      <c r="G667" s="2" t="s">
        <v>3</v>
      </c>
      <c r="H667" s="2" t="s">
        <v>3851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4379.7161419999993</v>
      </c>
      <c r="R667" s="1">
        <v>0</v>
      </c>
      <c r="S667" s="1">
        <v>3392.2273499999992</v>
      </c>
      <c r="T667" s="1">
        <v>0</v>
      </c>
      <c r="U667" s="2" t="s">
        <v>0</v>
      </c>
      <c r="V667" s="1">
        <v>0</v>
      </c>
      <c r="W667" s="1">
        <v>851.28350000000023</v>
      </c>
      <c r="X667" s="2" t="s">
        <v>8</v>
      </c>
      <c r="Y667" s="1">
        <v>136.20529199999996</v>
      </c>
      <c r="Z667" s="1">
        <v>0</v>
      </c>
      <c r="AA667" s="2" t="s">
        <v>0</v>
      </c>
      <c r="AB667" s="1">
        <v>0</v>
      </c>
      <c r="AC667" s="1">
        <v>0</v>
      </c>
      <c r="AD667" s="2" t="s">
        <v>0</v>
      </c>
      <c r="AE667" s="1">
        <v>0</v>
      </c>
      <c r="AF667" s="2">
        <v>0</v>
      </c>
      <c r="AG667" s="2" t="s">
        <v>0</v>
      </c>
      <c r="AH667" s="1">
        <v>0</v>
      </c>
      <c r="AI667" s="1">
        <v>0</v>
      </c>
      <c r="AJ667" s="2" t="s">
        <v>0</v>
      </c>
      <c r="AK667" s="1">
        <v>0</v>
      </c>
      <c r="AL667" s="1">
        <v>0</v>
      </c>
      <c r="AM667" s="125" t="s">
        <v>1</v>
      </c>
      <c r="AN667" s="2" t="s">
        <v>1</v>
      </c>
      <c r="AO667" s="125" t="s">
        <v>1</v>
      </c>
      <c r="AP667" s="2" t="s">
        <v>1</v>
      </c>
      <c r="AQ667" s="5"/>
      <c r="AR667" s="5"/>
    </row>
    <row r="668" spans="1:44" x14ac:dyDescent="0.25">
      <c r="A668" s="2" t="s">
        <v>814</v>
      </c>
      <c r="B668" s="125">
        <v>44603</v>
      </c>
      <c r="C668" s="2" t="s">
        <v>6</v>
      </c>
      <c r="D668" s="2" t="s">
        <v>41</v>
      </c>
      <c r="E668" s="2" t="s">
        <v>217</v>
      </c>
      <c r="F668" s="2" t="s">
        <v>1144</v>
      </c>
      <c r="G668" s="2" t="s">
        <v>3</v>
      </c>
      <c r="H668" s="2" t="s">
        <v>3852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66.520799999999994</v>
      </c>
      <c r="R668" s="1">
        <v>0</v>
      </c>
      <c r="S668" s="1">
        <v>13.880000000000003</v>
      </c>
      <c r="T668" s="1">
        <v>0</v>
      </c>
      <c r="U668" s="2" t="s">
        <v>0</v>
      </c>
      <c r="V668" s="1">
        <v>0</v>
      </c>
      <c r="W668" s="1">
        <v>45.379999999999995</v>
      </c>
      <c r="X668" s="2" t="s">
        <v>8</v>
      </c>
      <c r="Y668" s="1">
        <v>7.2608000000000006</v>
      </c>
      <c r="Z668" s="1">
        <v>0</v>
      </c>
      <c r="AA668" s="2" t="s">
        <v>0</v>
      </c>
      <c r="AB668" s="1">
        <v>0</v>
      </c>
      <c r="AC668" s="1">
        <v>0</v>
      </c>
      <c r="AD668" s="2" t="s">
        <v>0</v>
      </c>
      <c r="AE668" s="1">
        <v>0</v>
      </c>
      <c r="AF668" s="2">
        <v>0</v>
      </c>
      <c r="AG668" s="2" t="s">
        <v>0</v>
      </c>
      <c r="AH668" s="1">
        <v>0</v>
      </c>
      <c r="AI668" s="1">
        <v>0</v>
      </c>
      <c r="AJ668" s="2" t="s">
        <v>0</v>
      </c>
      <c r="AK668" s="1">
        <v>0</v>
      </c>
      <c r="AL668" s="1">
        <v>0</v>
      </c>
      <c r="AM668" s="125" t="s">
        <v>1</v>
      </c>
      <c r="AN668" s="2" t="s">
        <v>1</v>
      </c>
      <c r="AO668" s="125" t="s">
        <v>1</v>
      </c>
      <c r="AP668" s="2" t="s">
        <v>1</v>
      </c>
      <c r="AQ668" s="5"/>
      <c r="AR668" s="5"/>
    </row>
    <row r="669" spans="1:44" x14ac:dyDescent="0.25">
      <c r="A669" s="2" t="s">
        <v>815</v>
      </c>
      <c r="B669" s="125">
        <v>44603</v>
      </c>
      <c r="C669" s="2" t="s">
        <v>6</v>
      </c>
      <c r="D669" s="2" t="s">
        <v>41</v>
      </c>
      <c r="E669" s="2" t="s">
        <v>217</v>
      </c>
      <c r="F669" s="2" t="s">
        <v>1144</v>
      </c>
      <c r="G669" s="2" t="s">
        <v>3</v>
      </c>
      <c r="H669" s="2" t="s">
        <v>3853</v>
      </c>
      <c r="I669" s="1" t="s">
        <v>1</v>
      </c>
      <c r="J669" s="1" t="s">
        <v>1</v>
      </c>
      <c r="K669" s="1" t="s">
        <v>1</v>
      </c>
      <c r="L669" s="1" t="s">
        <v>1</v>
      </c>
      <c r="M669" s="1">
        <v>0</v>
      </c>
      <c r="N669" s="2" t="s">
        <v>1</v>
      </c>
      <c r="O669" s="2" t="s">
        <v>3854</v>
      </c>
      <c r="P669" s="2" t="s">
        <v>3855</v>
      </c>
      <c r="Q669" s="1">
        <v>121.50525</v>
      </c>
      <c r="R669" s="1">
        <v>0</v>
      </c>
      <c r="S669" s="1">
        <v>121.50525</v>
      </c>
      <c r="T669" s="1">
        <v>0</v>
      </c>
      <c r="U669" s="2" t="s">
        <v>0</v>
      </c>
      <c r="V669" s="1">
        <v>0</v>
      </c>
      <c r="W669" s="1">
        <v>0</v>
      </c>
      <c r="X669" s="2" t="s">
        <v>0</v>
      </c>
      <c r="Y669" s="1">
        <v>0</v>
      </c>
      <c r="Z669" s="1">
        <v>0</v>
      </c>
      <c r="AA669" s="2" t="s">
        <v>0</v>
      </c>
      <c r="AB669" s="1">
        <v>0</v>
      </c>
      <c r="AC669" s="1">
        <v>0</v>
      </c>
      <c r="AD669" s="2" t="s">
        <v>0</v>
      </c>
      <c r="AE669" s="1">
        <v>0</v>
      </c>
      <c r="AF669" s="2">
        <v>0</v>
      </c>
      <c r="AG669" s="2" t="s">
        <v>0</v>
      </c>
      <c r="AH669" s="1">
        <v>0</v>
      </c>
      <c r="AI669" s="1">
        <v>0</v>
      </c>
      <c r="AJ669" s="2" t="s">
        <v>0</v>
      </c>
      <c r="AK669" s="1">
        <v>0</v>
      </c>
      <c r="AL669" s="1">
        <v>0</v>
      </c>
      <c r="AM669" s="125" t="s">
        <v>1</v>
      </c>
      <c r="AN669" s="2" t="s">
        <v>1</v>
      </c>
      <c r="AO669" s="125" t="s">
        <v>1</v>
      </c>
      <c r="AP669" s="2" t="s">
        <v>1</v>
      </c>
      <c r="AQ669" s="5"/>
      <c r="AR669" s="5"/>
    </row>
    <row r="670" spans="1:44" x14ac:dyDescent="0.25">
      <c r="A670" s="2" t="s">
        <v>816</v>
      </c>
      <c r="B670" s="125">
        <v>44603</v>
      </c>
      <c r="C670" s="2" t="s">
        <v>6</v>
      </c>
      <c r="D670" s="2" t="s">
        <v>41</v>
      </c>
      <c r="E670" s="2" t="s">
        <v>217</v>
      </c>
      <c r="F670" s="2" t="s">
        <v>1144</v>
      </c>
      <c r="G670" s="2" t="s">
        <v>3</v>
      </c>
      <c r="H670" s="2" t="s">
        <v>3856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596.47365000000002</v>
      </c>
      <c r="R670" s="1">
        <v>0</v>
      </c>
      <c r="S670" s="1">
        <v>414.33315000000016</v>
      </c>
      <c r="T670" s="1">
        <v>0</v>
      </c>
      <c r="U670" s="2" t="s">
        <v>0</v>
      </c>
      <c r="V670" s="1">
        <v>0</v>
      </c>
      <c r="W670" s="1">
        <v>157.01769999999999</v>
      </c>
      <c r="X670" s="2" t="s">
        <v>0</v>
      </c>
      <c r="Y670" s="1">
        <v>25.122800000000002</v>
      </c>
      <c r="Z670" s="1">
        <v>0</v>
      </c>
      <c r="AA670" s="2" t="s">
        <v>0</v>
      </c>
      <c r="AB670" s="1">
        <v>0</v>
      </c>
      <c r="AC670" s="1">
        <v>0</v>
      </c>
      <c r="AD670" s="2" t="s">
        <v>0</v>
      </c>
      <c r="AE670" s="1">
        <v>0</v>
      </c>
      <c r="AF670" s="2">
        <v>0</v>
      </c>
      <c r="AG670" s="2" t="s">
        <v>0</v>
      </c>
      <c r="AH670" s="1">
        <v>0</v>
      </c>
      <c r="AI670" s="1">
        <v>0</v>
      </c>
      <c r="AJ670" s="2" t="s">
        <v>0</v>
      </c>
      <c r="AK670" s="1">
        <v>0</v>
      </c>
      <c r="AL670" s="1">
        <v>0</v>
      </c>
      <c r="AM670" s="125" t="s">
        <v>1</v>
      </c>
      <c r="AN670" s="2" t="s">
        <v>1</v>
      </c>
      <c r="AO670" s="125" t="s">
        <v>1</v>
      </c>
      <c r="AP670" s="2" t="s">
        <v>1</v>
      </c>
      <c r="AQ670" s="5"/>
      <c r="AR670" s="5"/>
    </row>
    <row r="671" spans="1:44" x14ac:dyDescent="0.25">
      <c r="A671" s="2" t="s">
        <v>817</v>
      </c>
      <c r="B671" s="125">
        <v>44603</v>
      </c>
      <c r="C671" s="2" t="s">
        <v>6</v>
      </c>
      <c r="D671" s="2" t="s">
        <v>41</v>
      </c>
      <c r="E671" s="2" t="s">
        <v>217</v>
      </c>
      <c r="F671" s="2" t="s">
        <v>1144</v>
      </c>
      <c r="G671" s="2" t="s">
        <v>3</v>
      </c>
      <c r="H671" s="2" t="s">
        <v>3857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728</v>
      </c>
      <c r="P671" s="2" t="s">
        <v>883</v>
      </c>
      <c r="Q671" s="1">
        <v>74.770949999999999</v>
      </c>
      <c r="R671" s="1">
        <v>0</v>
      </c>
      <c r="S671" s="1">
        <v>52.54</v>
      </c>
      <c r="T671" s="1">
        <v>19.164650000000002</v>
      </c>
      <c r="U671" s="2" t="s">
        <v>8</v>
      </c>
      <c r="V671" s="1">
        <v>3.0663</v>
      </c>
      <c r="W671" s="1">
        <v>0</v>
      </c>
      <c r="X671" s="2" t="s">
        <v>0</v>
      </c>
      <c r="Y671" s="1">
        <v>0</v>
      </c>
      <c r="Z671" s="1">
        <v>0</v>
      </c>
      <c r="AA671" s="2" t="s">
        <v>0</v>
      </c>
      <c r="AB671" s="1">
        <v>0</v>
      </c>
      <c r="AC671" s="1">
        <v>0</v>
      </c>
      <c r="AD671" s="2" t="s">
        <v>0</v>
      </c>
      <c r="AE671" s="1">
        <v>0</v>
      </c>
      <c r="AF671" s="2">
        <v>0</v>
      </c>
      <c r="AG671" s="2" t="s">
        <v>0</v>
      </c>
      <c r="AH671" s="1">
        <v>0</v>
      </c>
      <c r="AI671" s="1">
        <v>0</v>
      </c>
      <c r="AJ671" s="2" t="s">
        <v>0</v>
      </c>
      <c r="AK671" s="1">
        <v>0</v>
      </c>
      <c r="AL671" s="1">
        <v>0</v>
      </c>
      <c r="AM671" s="125" t="s">
        <v>1</v>
      </c>
      <c r="AN671" s="2" t="s">
        <v>1</v>
      </c>
      <c r="AO671" s="125" t="s">
        <v>1</v>
      </c>
      <c r="AP671" s="2" t="s">
        <v>1</v>
      </c>
      <c r="AQ671" s="5"/>
      <c r="AR671" s="5"/>
    </row>
    <row r="672" spans="1:44" x14ac:dyDescent="0.25">
      <c r="A672" s="2" t="s">
        <v>818</v>
      </c>
      <c r="B672" s="125">
        <v>44603</v>
      </c>
      <c r="C672" s="2" t="s">
        <v>6</v>
      </c>
      <c r="D672" s="2" t="s">
        <v>41</v>
      </c>
      <c r="E672" s="2" t="s">
        <v>217</v>
      </c>
      <c r="F672" s="2" t="s">
        <v>1144</v>
      </c>
      <c r="G672" s="2" t="s">
        <v>3</v>
      </c>
      <c r="H672" s="2" t="s">
        <v>3858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4699.8862899999995</v>
      </c>
      <c r="R672" s="1">
        <v>0</v>
      </c>
      <c r="S672" s="1">
        <v>3715.1562000000013</v>
      </c>
      <c r="T672" s="1">
        <v>0</v>
      </c>
      <c r="U672" s="2" t="s">
        <v>0</v>
      </c>
      <c r="V672" s="1">
        <v>0</v>
      </c>
      <c r="W672" s="1">
        <v>848.90525000000002</v>
      </c>
      <c r="X672" s="2" t="s">
        <v>8</v>
      </c>
      <c r="Y672" s="1">
        <v>135.82483999999999</v>
      </c>
      <c r="Z672" s="1">
        <v>0</v>
      </c>
      <c r="AA672" s="2" t="s">
        <v>0</v>
      </c>
      <c r="AB672" s="1">
        <v>0</v>
      </c>
      <c r="AC672" s="1">
        <v>0</v>
      </c>
      <c r="AD672" s="2" t="s">
        <v>0</v>
      </c>
      <c r="AE672" s="1">
        <v>0</v>
      </c>
      <c r="AF672" s="2">
        <v>0</v>
      </c>
      <c r="AG672" s="2" t="s">
        <v>0</v>
      </c>
      <c r="AH672" s="1">
        <v>0</v>
      </c>
      <c r="AI672" s="1">
        <v>0</v>
      </c>
      <c r="AJ672" s="2" t="s">
        <v>0</v>
      </c>
      <c r="AK672" s="1">
        <v>0</v>
      </c>
      <c r="AL672" s="1">
        <v>0</v>
      </c>
      <c r="AM672" s="125" t="s">
        <v>1</v>
      </c>
      <c r="AN672" s="2" t="s">
        <v>1</v>
      </c>
      <c r="AO672" s="125" t="s">
        <v>1</v>
      </c>
      <c r="AP672" s="2" t="s">
        <v>1</v>
      </c>
      <c r="AQ672" s="5"/>
      <c r="AR672" s="5"/>
    </row>
    <row r="673" spans="1:44" x14ac:dyDescent="0.25">
      <c r="A673" s="2" t="s">
        <v>819</v>
      </c>
      <c r="B673" s="125">
        <v>44603</v>
      </c>
      <c r="C673" s="2" t="s">
        <v>6</v>
      </c>
      <c r="D673" s="2" t="s">
        <v>41</v>
      </c>
      <c r="E673" s="2" t="s">
        <v>217</v>
      </c>
      <c r="F673" s="2" t="s">
        <v>1144</v>
      </c>
      <c r="G673" s="2" t="s">
        <v>12</v>
      </c>
      <c r="H673" s="2" t="s">
        <v>1</v>
      </c>
      <c r="I673" s="1" t="s">
        <v>3859</v>
      </c>
      <c r="J673" s="1" t="s">
        <v>1</v>
      </c>
      <c r="K673" s="1" t="s">
        <v>3860</v>
      </c>
      <c r="L673" s="1" t="s">
        <v>3861</v>
      </c>
      <c r="M673" s="1">
        <v>29.58</v>
      </c>
      <c r="N673" s="2" t="s">
        <v>11</v>
      </c>
      <c r="O673" s="2" t="s">
        <v>3862</v>
      </c>
      <c r="P673" s="2" t="s">
        <v>3863</v>
      </c>
      <c r="Q673" s="1">
        <v>-12.96</v>
      </c>
      <c r="R673" s="1">
        <v>0</v>
      </c>
      <c r="S673" s="1">
        <v>-12.96</v>
      </c>
      <c r="T673" s="1">
        <v>0</v>
      </c>
      <c r="U673" s="2" t="s">
        <v>0</v>
      </c>
      <c r="V673" s="1">
        <v>0</v>
      </c>
      <c r="W673" s="1">
        <v>0</v>
      </c>
      <c r="X673" s="2" t="s">
        <v>0</v>
      </c>
      <c r="Y673" s="1">
        <v>0</v>
      </c>
      <c r="Z673" s="1">
        <v>0</v>
      </c>
      <c r="AA673" s="2" t="s">
        <v>0</v>
      </c>
      <c r="AB673" s="1">
        <v>0</v>
      </c>
      <c r="AC673" s="1">
        <v>0</v>
      </c>
      <c r="AD673" s="2" t="s">
        <v>0</v>
      </c>
      <c r="AE673" s="1">
        <v>0</v>
      </c>
      <c r="AF673" s="2">
        <v>0</v>
      </c>
      <c r="AG673" s="2" t="s">
        <v>0</v>
      </c>
      <c r="AH673" s="1">
        <v>0</v>
      </c>
      <c r="AI673" s="1">
        <v>0</v>
      </c>
      <c r="AJ673" s="2" t="s">
        <v>0</v>
      </c>
      <c r="AK673" s="1">
        <v>0</v>
      </c>
      <c r="AL673" s="1">
        <v>0</v>
      </c>
      <c r="AM673" s="125" t="s">
        <v>1</v>
      </c>
      <c r="AN673" s="2" t="s">
        <v>1</v>
      </c>
      <c r="AO673" s="125" t="s">
        <v>1</v>
      </c>
      <c r="AP673" s="2" t="s">
        <v>1</v>
      </c>
      <c r="AQ673" s="5"/>
      <c r="AR673" s="5"/>
    </row>
    <row r="674" spans="1:44" x14ac:dyDescent="0.25">
      <c r="A674" s="2" t="s">
        <v>820</v>
      </c>
      <c r="B674" s="125">
        <v>44603</v>
      </c>
      <c r="C674" s="2" t="s">
        <v>34</v>
      </c>
      <c r="D674" s="2" t="s">
        <v>41</v>
      </c>
      <c r="E674" s="2" t="s">
        <v>215</v>
      </c>
      <c r="F674" s="2" t="s">
        <v>2263</v>
      </c>
      <c r="G674" s="2" t="s">
        <v>3</v>
      </c>
      <c r="H674" s="2" t="s">
        <v>3864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</v>
      </c>
      <c r="P674" s="2" t="s">
        <v>1</v>
      </c>
      <c r="Q674" s="1">
        <v>2141.8489999999997</v>
      </c>
      <c r="R674" s="1">
        <v>0</v>
      </c>
      <c r="S674" s="1">
        <v>1975.1570000000004</v>
      </c>
      <c r="T674" s="1">
        <v>0</v>
      </c>
      <c r="U674" s="2" t="s">
        <v>0</v>
      </c>
      <c r="V674" s="1">
        <v>0</v>
      </c>
      <c r="W674" s="1">
        <v>143.69999999999999</v>
      </c>
      <c r="X674" s="2" t="s">
        <v>0</v>
      </c>
      <c r="Y674" s="1">
        <v>22.991999999999994</v>
      </c>
      <c r="Z674" s="1">
        <v>0</v>
      </c>
      <c r="AA674" s="2" t="s">
        <v>0</v>
      </c>
      <c r="AB674" s="1">
        <v>0</v>
      </c>
      <c r="AC674" s="1">
        <v>0</v>
      </c>
      <c r="AD674" s="2" t="s">
        <v>0</v>
      </c>
      <c r="AE674" s="1">
        <v>0</v>
      </c>
      <c r="AF674" s="2">
        <v>0</v>
      </c>
      <c r="AG674" s="2" t="s">
        <v>0</v>
      </c>
      <c r="AH674" s="1">
        <v>0</v>
      </c>
      <c r="AI674" s="1">
        <v>0</v>
      </c>
      <c r="AJ674" s="2" t="s">
        <v>0</v>
      </c>
      <c r="AK674" s="1">
        <v>0</v>
      </c>
      <c r="AL674" s="1">
        <v>0</v>
      </c>
      <c r="AM674" s="125" t="s">
        <v>1</v>
      </c>
      <c r="AN674" s="2" t="s">
        <v>1</v>
      </c>
      <c r="AO674" s="125" t="s">
        <v>1</v>
      </c>
      <c r="AP674" s="2" t="s">
        <v>1</v>
      </c>
      <c r="AQ674" s="5"/>
      <c r="AR674" s="5"/>
    </row>
    <row r="675" spans="1:44" x14ac:dyDescent="0.25">
      <c r="A675" s="2" t="s">
        <v>821</v>
      </c>
      <c r="B675" s="125">
        <v>44603</v>
      </c>
      <c r="C675" s="2" t="s">
        <v>34</v>
      </c>
      <c r="D675" s="2" t="s">
        <v>41</v>
      </c>
      <c r="E675" s="2" t="s">
        <v>215</v>
      </c>
      <c r="F675" s="2" t="s">
        <v>3865</v>
      </c>
      <c r="G675" s="2" t="s">
        <v>3</v>
      </c>
      <c r="H675" s="2" t="s">
        <v>3866</v>
      </c>
      <c r="I675" s="1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1094</v>
      </c>
      <c r="P675" s="2" t="s">
        <v>1266</v>
      </c>
      <c r="Q675" s="1">
        <v>63.96</v>
      </c>
      <c r="R675" s="1">
        <v>0</v>
      </c>
      <c r="S675" s="1">
        <v>63.96</v>
      </c>
      <c r="T675" s="1">
        <v>0</v>
      </c>
      <c r="U675" s="2" t="s">
        <v>0</v>
      </c>
      <c r="V675" s="1">
        <v>0</v>
      </c>
      <c r="W675" s="1">
        <v>0</v>
      </c>
      <c r="X675" s="2" t="s">
        <v>0</v>
      </c>
      <c r="Y675" s="1">
        <v>0</v>
      </c>
      <c r="Z675" s="1">
        <v>0</v>
      </c>
      <c r="AA675" s="2" t="s">
        <v>0</v>
      </c>
      <c r="AB675" s="1">
        <v>0</v>
      </c>
      <c r="AC675" s="1">
        <v>0</v>
      </c>
      <c r="AD675" s="2" t="s">
        <v>0</v>
      </c>
      <c r="AE675" s="1">
        <v>0</v>
      </c>
      <c r="AF675" s="2">
        <v>0</v>
      </c>
      <c r="AG675" s="2" t="s">
        <v>0</v>
      </c>
      <c r="AH675" s="1">
        <v>0</v>
      </c>
      <c r="AI675" s="1">
        <v>0</v>
      </c>
      <c r="AJ675" s="2" t="s">
        <v>0</v>
      </c>
      <c r="AK675" s="1">
        <v>0</v>
      </c>
      <c r="AL675" s="1">
        <v>0</v>
      </c>
      <c r="AM675" s="125" t="s">
        <v>1</v>
      </c>
      <c r="AN675" s="2" t="s">
        <v>1</v>
      </c>
      <c r="AO675" s="125" t="s">
        <v>1</v>
      </c>
      <c r="AP675" s="2" t="s">
        <v>1</v>
      </c>
      <c r="AQ675" s="5"/>
      <c r="AR675" s="5"/>
    </row>
    <row r="676" spans="1:44" x14ac:dyDescent="0.25">
      <c r="A676" s="2" t="s">
        <v>822</v>
      </c>
      <c r="B676" s="125">
        <v>44603</v>
      </c>
      <c r="C676" s="2" t="s">
        <v>34</v>
      </c>
      <c r="D676" s="2" t="s">
        <v>41</v>
      </c>
      <c r="E676" s="2" t="s">
        <v>215</v>
      </c>
      <c r="F676" s="2" t="s">
        <v>2263</v>
      </c>
      <c r="G676" s="2" t="s">
        <v>3</v>
      </c>
      <c r="H676" s="2" t="s">
        <v>3867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2</v>
      </c>
      <c r="P676" s="2" t="s">
        <v>1</v>
      </c>
      <c r="Q676" s="1">
        <v>1823.8329999999999</v>
      </c>
      <c r="R676" s="1">
        <v>0</v>
      </c>
      <c r="S676" s="1">
        <v>1679.2970000000003</v>
      </c>
      <c r="T676" s="1">
        <v>0</v>
      </c>
      <c r="U676" s="2" t="s">
        <v>0</v>
      </c>
      <c r="V676" s="1">
        <v>0</v>
      </c>
      <c r="W676" s="1">
        <v>124.6</v>
      </c>
      <c r="X676" s="2" t="s">
        <v>0</v>
      </c>
      <c r="Y676" s="1">
        <v>19.936000000000003</v>
      </c>
      <c r="Z676" s="1">
        <v>0</v>
      </c>
      <c r="AA676" s="2" t="s">
        <v>0</v>
      </c>
      <c r="AB676" s="1">
        <v>0</v>
      </c>
      <c r="AC676" s="1">
        <v>0</v>
      </c>
      <c r="AD676" s="2" t="s">
        <v>0</v>
      </c>
      <c r="AE676" s="1">
        <v>0</v>
      </c>
      <c r="AF676" s="2">
        <v>0</v>
      </c>
      <c r="AG676" s="2" t="s">
        <v>0</v>
      </c>
      <c r="AH676" s="1">
        <v>0</v>
      </c>
      <c r="AI676" s="1">
        <v>0</v>
      </c>
      <c r="AJ676" s="2" t="s">
        <v>0</v>
      </c>
      <c r="AK676" s="1">
        <v>0</v>
      </c>
      <c r="AL676" s="1">
        <v>0</v>
      </c>
      <c r="AM676" s="125" t="s">
        <v>1</v>
      </c>
      <c r="AN676" s="2" t="s">
        <v>1</v>
      </c>
      <c r="AO676" s="125" t="s">
        <v>1</v>
      </c>
      <c r="AP676" s="2" t="s">
        <v>1</v>
      </c>
      <c r="AQ676" s="5"/>
      <c r="AR676" s="5"/>
    </row>
    <row r="677" spans="1:44" x14ac:dyDescent="0.25">
      <c r="A677" s="2" t="s">
        <v>823</v>
      </c>
      <c r="B677" s="125">
        <v>44603</v>
      </c>
      <c r="C677" s="2" t="s">
        <v>34</v>
      </c>
      <c r="D677" s="2" t="s">
        <v>41</v>
      </c>
      <c r="E677" s="2" t="s">
        <v>215</v>
      </c>
      <c r="F677" s="2" t="s">
        <v>3865</v>
      </c>
      <c r="G677" s="2" t="s">
        <v>12</v>
      </c>
      <c r="H677" s="2" t="s">
        <v>1</v>
      </c>
      <c r="I677" s="1" t="s">
        <v>1297</v>
      </c>
      <c r="J677" s="1" t="s">
        <v>1</v>
      </c>
      <c r="K677" s="1" t="s">
        <v>3868</v>
      </c>
      <c r="L677" s="1" t="s">
        <v>3861</v>
      </c>
      <c r="M677" s="1">
        <v>12.19</v>
      </c>
      <c r="N677" s="2" t="s">
        <v>11</v>
      </c>
      <c r="O677" s="2" t="s">
        <v>3869</v>
      </c>
      <c r="P677" s="2" t="s">
        <v>3870</v>
      </c>
      <c r="Q677" s="1">
        <v>-12.19265</v>
      </c>
      <c r="R677" s="1">
        <v>0</v>
      </c>
      <c r="S677" s="1">
        <v>-12.19265</v>
      </c>
      <c r="T677" s="1">
        <v>0</v>
      </c>
      <c r="U677" s="2" t="s">
        <v>0</v>
      </c>
      <c r="V677" s="1">
        <v>0</v>
      </c>
      <c r="W677" s="1">
        <v>0</v>
      </c>
      <c r="X677" s="2" t="s">
        <v>0</v>
      </c>
      <c r="Y677" s="1">
        <v>0</v>
      </c>
      <c r="Z677" s="1">
        <v>0</v>
      </c>
      <c r="AA677" s="2" t="s">
        <v>0</v>
      </c>
      <c r="AB677" s="1">
        <v>0</v>
      </c>
      <c r="AC677" s="1">
        <v>0</v>
      </c>
      <c r="AD677" s="2" t="s">
        <v>0</v>
      </c>
      <c r="AE677" s="1">
        <v>0</v>
      </c>
      <c r="AF677" s="2">
        <v>0</v>
      </c>
      <c r="AG677" s="2" t="s">
        <v>0</v>
      </c>
      <c r="AH677" s="1">
        <v>0</v>
      </c>
      <c r="AI677" s="1">
        <v>0</v>
      </c>
      <c r="AJ677" s="2" t="s">
        <v>0</v>
      </c>
      <c r="AK677" s="1">
        <v>0</v>
      </c>
      <c r="AL677" s="1">
        <v>0</v>
      </c>
      <c r="AM677" s="125" t="s">
        <v>1</v>
      </c>
      <c r="AN677" s="2" t="s">
        <v>1</v>
      </c>
      <c r="AO677" s="125" t="s">
        <v>1</v>
      </c>
      <c r="AP677" s="2" t="s">
        <v>1</v>
      </c>
      <c r="AQ677" s="5"/>
      <c r="AR677" s="5"/>
    </row>
    <row r="678" spans="1:44" x14ac:dyDescent="0.25">
      <c r="A678" s="2" t="s">
        <v>824</v>
      </c>
      <c r="B678" s="125">
        <v>44603</v>
      </c>
      <c r="C678" s="2" t="s">
        <v>26</v>
      </c>
      <c r="D678" s="2" t="s">
        <v>37</v>
      </c>
      <c r="E678" s="2" t="s">
        <v>4</v>
      </c>
      <c r="F678" s="2" t="s">
        <v>1358</v>
      </c>
      <c r="G678" s="2" t="s">
        <v>3</v>
      </c>
      <c r="H678" s="2" t="s">
        <v>3871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1</v>
      </c>
      <c r="Q678" s="1">
        <v>432.79845799999998</v>
      </c>
      <c r="R678" s="1">
        <v>0</v>
      </c>
      <c r="S678" s="1">
        <v>259.18264999999997</v>
      </c>
      <c r="T678" s="1">
        <v>0</v>
      </c>
      <c r="U678" s="2" t="s">
        <v>0</v>
      </c>
      <c r="V678" s="1">
        <v>0</v>
      </c>
      <c r="W678" s="1">
        <v>149.6688</v>
      </c>
      <c r="X678" s="2" t="s">
        <v>0</v>
      </c>
      <c r="Y678" s="1">
        <v>23.947007999999997</v>
      </c>
      <c r="Z678" s="1">
        <v>0</v>
      </c>
      <c r="AA678" s="2" t="s">
        <v>0</v>
      </c>
      <c r="AB678" s="1">
        <v>0</v>
      </c>
      <c r="AC678" s="1">
        <v>0</v>
      </c>
      <c r="AD678" s="2" t="s">
        <v>0</v>
      </c>
      <c r="AE678" s="1">
        <v>0</v>
      </c>
      <c r="AF678" s="2">
        <v>0</v>
      </c>
      <c r="AG678" s="2" t="s">
        <v>0</v>
      </c>
      <c r="AH678" s="1">
        <v>0</v>
      </c>
      <c r="AI678" s="1">
        <v>0</v>
      </c>
      <c r="AJ678" s="2" t="s">
        <v>0</v>
      </c>
      <c r="AK678" s="1">
        <v>0</v>
      </c>
      <c r="AL678" s="1">
        <v>0</v>
      </c>
      <c r="AM678" s="125" t="s">
        <v>1</v>
      </c>
      <c r="AN678" s="2" t="s">
        <v>1</v>
      </c>
      <c r="AO678" s="125" t="s">
        <v>1</v>
      </c>
      <c r="AP678" s="2" t="s">
        <v>1</v>
      </c>
      <c r="AQ678" s="5"/>
      <c r="AR678" s="5"/>
    </row>
    <row r="679" spans="1:44" x14ac:dyDescent="0.25">
      <c r="A679" s="2" t="s">
        <v>825</v>
      </c>
      <c r="B679" s="125">
        <v>44603</v>
      </c>
      <c r="C679" s="2" t="s">
        <v>26</v>
      </c>
      <c r="D679" s="2" t="s">
        <v>37</v>
      </c>
      <c r="E679" s="2" t="s">
        <v>4</v>
      </c>
      <c r="F679" s="2" t="s">
        <v>1358</v>
      </c>
      <c r="G679" s="2" t="s">
        <v>3</v>
      </c>
      <c r="H679" s="2" t="s">
        <v>3872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1546.992706</v>
      </c>
      <c r="R679" s="1">
        <v>0</v>
      </c>
      <c r="S679" s="1">
        <v>1079.2977500000002</v>
      </c>
      <c r="T679" s="1">
        <v>0</v>
      </c>
      <c r="U679" s="2" t="s">
        <v>0</v>
      </c>
      <c r="V679" s="1">
        <v>0</v>
      </c>
      <c r="W679" s="1">
        <v>403.18529999999998</v>
      </c>
      <c r="X679" s="2" t="s">
        <v>8</v>
      </c>
      <c r="Y679" s="1">
        <v>64.509656000000007</v>
      </c>
      <c r="Z679" s="1">
        <v>0</v>
      </c>
      <c r="AA679" s="2" t="s">
        <v>0</v>
      </c>
      <c r="AB679" s="1">
        <v>0</v>
      </c>
      <c r="AC679" s="1">
        <v>0</v>
      </c>
      <c r="AD679" s="2" t="s">
        <v>0</v>
      </c>
      <c r="AE679" s="1">
        <v>0</v>
      </c>
      <c r="AF679" s="2">
        <v>0</v>
      </c>
      <c r="AG679" s="2" t="s">
        <v>0</v>
      </c>
      <c r="AH679" s="1">
        <v>0</v>
      </c>
      <c r="AI679" s="1">
        <v>0</v>
      </c>
      <c r="AJ679" s="2" t="s">
        <v>0</v>
      </c>
      <c r="AK679" s="1">
        <v>0</v>
      </c>
      <c r="AL679" s="1">
        <v>0</v>
      </c>
      <c r="AM679" s="125" t="s">
        <v>1</v>
      </c>
      <c r="AN679" s="2" t="s">
        <v>1</v>
      </c>
      <c r="AO679" s="125" t="s">
        <v>1</v>
      </c>
      <c r="AP679" s="2" t="s">
        <v>1</v>
      </c>
      <c r="AQ679" s="5"/>
      <c r="AR679" s="5"/>
    </row>
    <row r="680" spans="1:44" x14ac:dyDescent="0.25">
      <c r="A680" s="2" t="s">
        <v>826</v>
      </c>
      <c r="B680" s="125">
        <v>44603</v>
      </c>
      <c r="C680" s="2" t="s">
        <v>26</v>
      </c>
      <c r="D680" s="2" t="s">
        <v>37</v>
      </c>
      <c r="E680" s="2" t="s">
        <v>4</v>
      </c>
      <c r="F680" s="2" t="s">
        <v>2849</v>
      </c>
      <c r="G680" s="2" t="s">
        <v>12</v>
      </c>
      <c r="H680" s="2" t="s">
        <v>1</v>
      </c>
      <c r="I680" s="1" t="s">
        <v>3873</v>
      </c>
      <c r="J680" s="1" t="s">
        <v>1</v>
      </c>
      <c r="K680" s="1" t="s">
        <v>3874</v>
      </c>
      <c r="L680" s="1" t="s">
        <v>3848</v>
      </c>
      <c r="M680" s="1">
        <v>95.29</v>
      </c>
      <c r="N680" s="2" t="s">
        <v>11</v>
      </c>
      <c r="O680" s="2" t="s">
        <v>3875</v>
      </c>
      <c r="P680" s="2" t="s">
        <v>3876</v>
      </c>
      <c r="Q680" s="1">
        <v>-3.15</v>
      </c>
      <c r="R680" s="1">
        <v>0</v>
      </c>
      <c r="S680" s="1">
        <v>-3.15</v>
      </c>
      <c r="T680" s="1">
        <v>0</v>
      </c>
      <c r="U680" s="2" t="s">
        <v>0</v>
      </c>
      <c r="V680" s="1">
        <v>0</v>
      </c>
      <c r="W680" s="1">
        <v>0</v>
      </c>
      <c r="X680" s="2" t="s">
        <v>0</v>
      </c>
      <c r="Y680" s="1">
        <v>0</v>
      </c>
      <c r="Z680" s="1">
        <v>0</v>
      </c>
      <c r="AA680" s="2" t="s">
        <v>0</v>
      </c>
      <c r="AB680" s="1">
        <v>0</v>
      </c>
      <c r="AC680" s="1">
        <v>0</v>
      </c>
      <c r="AD680" s="2" t="s">
        <v>0</v>
      </c>
      <c r="AE680" s="1">
        <v>0</v>
      </c>
      <c r="AF680" s="2">
        <v>0</v>
      </c>
      <c r="AG680" s="2" t="s">
        <v>0</v>
      </c>
      <c r="AH680" s="1">
        <v>0</v>
      </c>
      <c r="AI680" s="1">
        <v>0</v>
      </c>
      <c r="AJ680" s="2" t="s">
        <v>0</v>
      </c>
      <c r="AK680" s="1">
        <v>0</v>
      </c>
      <c r="AL680" s="1">
        <v>0</v>
      </c>
      <c r="AM680" s="125" t="s">
        <v>1</v>
      </c>
      <c r="AN680" s="2" t="s">
        <v>1</v>
      </c>
      <c r="AO680" s="125" t="s">
        <v>1</v>
      </c>
      <c r="AP680" s="2" t="s">
        <v>1</v>
      </c>
      <c r="AQ680" s="5"/>
      <c r="AR680" s="5"/>
    </row>
    <row r="681" spans="1:44" x14ac:dyDescent="0.25">
      <c r="A681" s="2" t="s">
        <v>827</v>
      </c>
      <c r="B681" s="125">
        <v>44603</v>
      </c>
      <c r="C681" s="2" t="s">
        <v>1081</v>
      </c>
      <c r="D681" s="2" t="s">
        <v>37</v>
      </c>
      <c r="E681" s="2" t="s">
        <v>1084</v>
      </c>
      <c r="F681" s="2" t="s">
        <v>3839</v>
      </c>
      <c r="G681" s="2" t="s">
        <v>3</v>
      </c>
      <c r="H681" s="2" t="s">
        <v>3877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4643.4441839999963</v>
      </c>
      <c r="R681" s="1">
        <v>0</v>
      </c>
      <c r="S681" s="1">
        <v>3857.9797999999973</v>
      </c>
      <c r="T681" s="1">
        <v>0</v>
      </c>
      <c r="U681" s="2" t="s">
        <v>0</v>
      </c>
      <c r="V681" s="1">
        <v>0</v>
      </c>
      <c r="W681" s="1">
        <v>677.1244999999999</v>
      </c>
      <c r="X681" s="2" t="s">
        <v>0</v>
      </c>
      <c r="Y681" s="1">
        <v>108.33988399999998</v>
      </c>
      <c r="Z681" s="1">
        <v>0</v>
      </c>
      <c r="AA681" s="2" t="s">
        <v>0</v>
      </c>
      <c r="AB681" s="1">
        <v>0</v>
      </c>
      <c r="AC681" s="1">
        <v>0</v>
      </c>
      <c r="AD681" s="2" t="s">
        <v>0</v>
      </c>
      <c r="AE681" s="1">
        <v>0</v>
      </c>
      <c r="AF681" s="2">
        <v>0</v>
      </c>
      <c r="AG681" s="2" t="s">
        <v>0</v>
      </c>
      <c r="AH681" s="1">
        <v>0</v>
      </c>
      <c r="AI681" s="1">
        <v>0</v>
      </c>
      <c r="AJ681" s="2" t="s">
        <v>0</v>
      </c>
      <c r="AK681" s="1">
        <v>0</v>
      </c>
      <c r="AL681" s="1">
        <v>0</v>
      </c>
      <c r="AM681" s="125" t="s">
        <v>1</v>
      </c>
      <c r="AN681" s="2" t="s">
        <v>1</v>
      </c>
      <c r="AO681" s="125" t="s">
        <v>1</v>
      </c>
      <c r="AP681" s="2" t="s">
        <v>1</v>
      </c>
      <c r="AQ681" s="5"/>
      <c r="AR681" s="5"/>
    </row>
    <row r="682" spans="1:44" x14ac:dyDescent="0.25">
      <c r="A682" s="2" t="s">
        <v>828</v>
      </c>
      <c r="B682" s="125">
        <v>44603</v>
      </c>
      <c r="C682" s="2" t="s">
        <v>6</v>
      </c>
      <c r="D682" s="2" t="s">
        <v>37</v>
      </c>
      <c r="E682" s="2" t="s">
        <v>208</v>
      </c>
      <c r="F682" s="2" t="s">
        <v>3717</v>
      </c>
      <c r="G682" s="2" t="s">
        <v>3</v>
      </c>
      <c r="H682" s="2" t="s">
        <v>3878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4373.3325039999972</v>
      </c>
      <c r="R682" s="1">
        <v>0</v>
      </c>
      <c r="S682" s="1">
        <v>3428.5474999999988</v>
      </c>
      <c r="T682" s="1">
        <v>0</v>
      </c>
      <c r="U682" s="2" t="s">
        <v>0</v>
      </c>
      <c r="V682" s="1">
        <v>0</v>
      </c>
      <c r="W682" s="1">
        <v>814.46979999999985</v>
      </c>
      <c r="X682" s="2" t="s">
        <v>0</v>
      </c>
      <c r="Y682" s="1">
        <v>130.31520399999999</v>
      </c>
      <c r="Z682" s="1">
        <v>0</v>
      </c>
      <c r="AA682" s="2" t="s">
        <v>0</v>
      </c>
      <c r="AB682" s="1">
        <v>0</v>
      </c>
      <c r="AC682" s="1">
        <v>0</v>
      </c>
      <c r="AD682" s="2" t="s">
        <v>0</v>
      </c>
      <c r="AE682" s="1">
        <v>0</v>
      </c>
      <c r="AF682" s="2">
        <v>0</v>
      </c>
      <c r="AG682" s="2" t="s">
        <v>0</v>
      </c>
      <c r="AH682" s="1">
        <v>0</v>
      </c>
      <c r="AI682" s="1">
        <v>0</v>
      </c>
      <c r="AJ682" s="2" t="s">
        <v>0</v>
      </c>
      <c r="AK682" s="1">
        <v>0</v>
      </c>
      <c r="AL682" s="1">
        <v>0</v>
      </c>
      <c r="AM682" s="125" t="s">
        <v>1</v>
      </c>
      <c r="AN682" s="2" t="s">
        <v>1</v>
      </c>
      <c r="AO682" s="125" t="s">
        <v>1</v>
      </c>
      <c r="AP682" s="2" t="s">
        <v>1</v>
      </c>
      <c r="AQ682" s="5"/>
      <c r="AR682" s="5"/>
    </row>
    <row r="683" spans="1:44" x14ac:dyDescent="0.25">
      <c r="A683" s="2" t="s">
        <v>829</v>
      </c>
      <c r="B683" s="125">
        <v>44603</v>
      </c>
      <c r="C683" s="2" t="s">
        <v>6</v>
      </c>
      <c r="D683" s="2" t="s">
        <v>37</v>
      </c>
      <c r="E683" s="2" t="s">
        <v>208</v>
      </c>
      <c r="F683" s="2" t="s">
        <v>3717</v>
      </c>
      <c r="G683" s="2" t="s">
        <v>12</v>
      </c>
      <c r="H683" s="2" t="s">
        <v>1</v>
      </c>
      <c r="I683" s="1" t="s">
        <v>3879</v>
      </c>
      <c r="J683" s="1" t="s">
        <v>1</v>
      </c>
      <c r="K683" s="1" t="s">
        <v>3880</v>
      </c>
      <c r="L683" s="1" t="s">
        <v>3861</v>
      </c>
      <c r="M683" s="1">
        <v>25.45</v>
      </c>
      <c r="N683" s="2" t="s">
        <v>11</v>
      </c>
      <c r="O683" s="2" t="s">
        <v>3881</v>
      </c>
      <c r="P683" s="2" t="s">
        <v>3882</v>
      </c>
      <c r="Q683" s="1">
        <v>-25.448650000000001</v>
      </c>
      <c r="R683" s="1">
        <v>0</v>
      </c>
      <c r="S683" s="1">
        <v>-25.448650000000001</v>
      </c>
      <c r="T683" s="1">
        <v>0</v>
      </c>
      <c r="U683" s="2" t="s">
        <v>0</v>
      </c>
      <c r="V683" s="1">
        <v>0</v>
      </c>
      <c r="W683" s="1">
        <v>0</v>
      </c>
      <c r="X683" s="2" t="s">
        <v>0</v>
      </c>
      <c r="Y683" s="1">
        <v>0</v>
      </c>
      <c r="Z683" s="1">
        <v>0</v>
      </c>
      <c r="AA683" s="2" t="s">
        <v>0</v>
      </c>
      <c r="AB683" s="1">
        <v>0</v>
      </c>
      <c r="AC683" s="1">
        <v>0</v>
      </c>
      <c r="AD683" s="2" t="s">
        <v>0</v>
      </c>
      <c r="AE683" s="1">
        <v>0</v>
      </c>
      <c r="AF683" s="2">
        <v>0</v>
      </c>
      <c r="AG683" s="2" t="s">
        <v>0</v>
      </c>
      <c r="AH683" s="1">
        <v>0</v>
      </c>
      <c r="AI683" s="1">
        <v>0</v>
      </c>
      <c r="AJ683" s="2" t="s">
        <v>0</v>
      </c>
      <c r="AK683" s="1">
        <v>0</v>
      </c>
      <c r="AL683" s="1">
        <v>0</v>
      </c>
      <c r="AM683" s="125" t="s">
        <v>1</v>
      </c>
      <c r="AN683" s="2" t="s">
        <v>1</v>
      </c>
      <c r="AO683" s="125" t="s">
        <v>1</v>
      </c>
      <c r="AP683" s="2" t="s">
        <v>1</v>
      </c>
      <c r="AQ683" s="5"/>
      <c r="AR683" s="5"/>
    </row>
    <row r="684" spans="1:44" x14ac:dyDescent="0.25">
      <c r="A684" s="2" t="s">
        <v>830</v>
      </c>
      <c r="B684" s="125">
        <v>44603</v>
      </c>
      <c r="C684" s="2" t="s">
        <v>34</v>
      </c>
      <c r="D684" s="2" t="s">
        <v>37</v>
      </c>
      <c r="E684" s="2" t="s">
        <v>206</v>
      </c>
      <c r="F684" s="2" t="s">
        <v>1359</v>
      </c>
      <c r="G684" s="2" t="s">
        <v>3</v>
      </c>
      <c r="H684" s="2" t="s">
        <v>3883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2</v>
      </c>
      <c r="P684" s="2" t="s">
        <v>1</v>
      </c>
      <c r="Q684" s="1">
        <v>1940.3364500000005</v>
      </c>
      <c r="R684" s="1">
        <v>0</v>
      </c>
      <c r="S684" s="1">
        <v>1805.8703000000007</v>
      </c>
      <c r="T684" s="1">
        <v>0</v>
      </c>
      <c r="U684" s="2" t="s">
        <v>0</v>
      </c>
      <c r="V684" s="1">
        <v>0</v>
      </c>
      <c r="W684" s="1">
        <v>115.91905</v>
      </c>
      <c r="X684" s="2" t="s">
        <v>0</v>
      </c>
      <c r="Y684" s="1">
        <v>18.547099999999997</v>
      </c>
      <c r="Z684" s="1">
        <v>0</v>
      </c>
      <c r="AA684" s="2" t="s">
        <v>0</v>
      </c>
      <c r="AB684" s="1">
        <v>0</v>
      </c>
      <c r="AC684" s="1">
        <v>0</v>
      </c>
      <c r="AD684" s="2" t="s">
        <v>0</v>
      </c>
      <c r="AE684" s="1">
        <v>0</v>
      </c>
      <c r="AF684" s="2">
        <v>0</v>
      </c>
      <c r="AG684" s="2" t="s">
        <v>0</v>
      </c>
      <c r="AH684" s="1">
        <v>0</v>
      </c>
      <c r="AI684" s="1">
        <v>0</v>
      </c>
      <c r="AJ684" s="2" t="s">
        <v>0</v>
      </c>
      <c r="AK684" s="1">
        <v>0</v>
      </c>
      <c r="AL684" s="1">
        <v>0</v>
      </c>
      <c r="AM684" s="125" t="s">
        <v>1</v>
      </c>
      <c r="AN684" s="2" t="s">
        <v>1</v>
      </c>
      <c r="AO684" s="125" t="s">
        <v>1</v>
      </c>
      <c r="AP684" s="2" t="s">
        <v>1</v>
      </c>
      <c r="AQ684" s="5"/>
      <c r="AR684" s="5"/>
    </row>
    <row r="685" spans="1:44" x14ac:dyDescent="0.25">
      <c r="A685" s="2" t="s">
        <v>831</v>
      </c>
      <c r="B685" s="125">
        <v>44603</v>
      </c>
      <c r="C685" s="2" t="s">
        <v>26</v>
      </c>
      <c r="D685" s="2" t="s">
        <v>32</v>
      </c>
      <c r="E685" s="2" t="s">
        <v>31</v>
      </c>
      <c r="F685" s="2" t="s">
        <v>1882</v>
      </c>
      <c r="G685" s="2" t="s">
        <v>3</v>
      </c>
      <c r="H685" s="2" t="s">
        <v>3884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2441.9595600000002</v>
      </c>
      <c r="R685" s="1">
        <v>0</v>
      </c>
      <c r="S685" s="1">
        <v>1667.6874</v>
      </c>
      <c r="T685" s="1">
        <v>0</v>
      </c>
      <c r="U685" s="2" t="s">
        <v>0</v>
      </c>
      <c r="V685" s="1">
        <v>0</v>
      </c>
      <c r="W685" s="1">
        <v>667.47599999999989</v>
      </c>
      <c r="X685" s="2" t="s">
        <v>0</v>
      </c>
      <c r="Y685" s="1">
        <v>106.79616000000001</v>
      </c>
      <c r="Z685" s="1">
        <v>0</v>
      </c>
      <c r="AA685" s="2" t="s">
        <v>0</v>
      </c>
      <c r="AB685" s="1">
        <v>0</v>
      </c>
      <c r="AC685" s="1">
        <v>0</v>
      </c>
      <c r="AD685" s="2" t="s">
        <v>0</v>
      </c>
      <c r="AE685" s="1">
        <v>0</v>
      </c>
      <c r="AF685" s="2">
        <v>0</v>
      </c>
      <c r="AG685" s="2" t="s">
        <v>0</v>
      </c>
      <c r="AH685" s="1">
        <v>0</v>
      </c>
      <c r="AI685" s="1">
        <v>0</v>
      </c>
      <c r="AJ685" s="2" t="s">
        <v>0</v>
      </c>
      <c r="AK685" s="1">
        <v>0</v>
      </c>
      <c r="AL685" s="1">
        <v>0</v>
      </c>
      <c r="AM685" s="125" t="s">
        <v>1</v>
      </c>
      <c r="AN685" s="2" t="s">
        <v>1</v>
      </c>
      <c r="AO685" s="125" t="s">
        <v>1</v>
      </c>
      <c r="AP685" s="2" t="s">
        <v>1</v>
      </c>
      <c r="AQ685" s="5"/>
      <c r="AR685" s="5"/>
    </row>
    <row r="686" spans="1:44" x14ac:dyDescent="0.25">
      <c r="A686" s="2" t="s">
        <v>832</v>
      </c>
      <c r="B686" s="125">
        <v>44603</v>
      </c>
      <c r="C686" s="2" t="s">
        <v>26</v>
      </c>
      <c r="D686" s="2" t="s">
        <v>32</v>
      </c>
      <c r="E686" s="2" t="s">
        <v>31</v>
      </c>
      <c r="F686" s="2" t="s">
        <v>1884</v>
      </c>
      <c r="G686" s="2" t="s">
        <v>3</v>
      </c>
      <c r="H686" s="2" t="s">
        <v>3885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1106</v>
      </c>
      <c r="P686" s="2" t="s">
        <v>1068</v>
      </c>
      <c r="Q686" s="1">
        <v>30.403600000000001</v>
      </c>
      <c r="R686" s="1">
        <v>0</v>
      </c>
      <c r="S686" s="1">
        <v>0</v>
      </c>
      <c r="T686" s="1">
        <v>26.21</v>
      </c>
      <c r="U686" s="2" t="s">
        <v>8</v>
      </c>
      <c r="V686" s="1">
        <v>4.1936</v>
      </c>
      <c r="W686" s="1">
        <v>0</v>
      </c>
      <c r="X686" s="2" t="s">
        <v>0</v>
      </c>
      <c r="Y686" s="1">
        <v>0</v>
      </c>
      <c r="Z686" s="1">
        <v>0</v>
      </c>
      <c r="AA686" s="2" t="s">
        <v>0</v>
      </c>
      <c r="AB686" s="1">
        <v>0</v>
      </c>
      <c r="AC686" s="1">
        <v>0</v>
      </c>
      <c r="AD686" s="2" t="s">
        <v>0</v>
      </c>
      <c r="AE686" s="1">
        <v>0</v>
      </c>
      <c r="AF686" s="2">
        <v>0</v>
      </c>
      <c r="AG686" s="2" t="s">
        <v>0</v>
      </c>
      <c r="AH686" s="1">
        <v>0</v>
      </c>
      <c r="AI686" s="1">
        <v>0</v>
      </c>
      <c r="AJ686" s="2" t="s">
        <v>0</v>
      </c>
      <c r="AK686" s="1">
        <v>0</v>
      </c>
      <c r="AL686" s="1">
        <v>0</v>
      </c>
      <c r="AM686" s="125" t="s">
        <v>1</v>
      </c>
      <c r="AN686" s="2" t="s">
        <v>1</v>
      </c>
      <c r="AO686" s="125" t="s">
        <v>1</v>
      </c>
      <c r="AP686" s="2" t="s">
        <v>1</v>
      </c>
      <c r="AQ686" s="5"/>
      <c r="AR686" s="5"/>
    </row>
    <row r="687" spans="1:44" x14ac:dyDescent="0.25">
      <c r="A687" s="2" t="s">
        <v>833</v>
      </c>
      <c r="B687" s="125">
        <v>44603</v>
      </c>
      <c r="C687" s="2" t="s">
        <v>26</v>
      </c>
      <c r="D687" s="2" t="s">
        <v>32</v>
      </c>
      <c r="E687" s="2" t="s">
        <v>31</v>
      </c>
      <c r="F687" s="2" t="s">
        <v>1882</v>
      </c>
      <c r="G687" s="2" t="s">
        <v>3</v>
      </c>
      <c r="H687" s="2" t="s">
        <v>3886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1379.8687360000001</v>
      </c>
      <c r="R687" s="1">
        <v>0</v>
      </c>
      <c r="S687" s="1">
        <v>938.86784999999963</v>
      </c>
      <c r="T687" s="1">
        <v>0</v>
      </c>
      <c r="U687" s="2" t="s">
        <v>0</v>
      </c>
      <c r="V687" s="1">
        <v>0</v>
      </c>
      <c r="W687" s="1">
        <v>380.17315000000008</v>
      </c>
      <c r="X687" s="2" t="s">
        <v>8</v>
      </c>
      <c r="Y687" s="1">
        <v>60.827735999999987</v>
      </c>
      <c r="Z687" s="1">
        <v>0</v>
      </c>
      <c r="AA687" s="2" t="s">
        <v>0</v>
      </c>
      <c r="AB687" s="1">
        <v>0</v>
      </c>
      <c r="AC687" s="1">
        <v>0</v>
      </c>
      <c r="AD687" s="2" t="s">
        <v>0</v>
      </c>
      <c r="AE687" s="1">
        <v>0</v>
      </c>
      <c r="AF687" s="2">
        <v>0</v>
      </c>
      <c r="AG687" s="2" t="s">
        <v>0</v>
      </c>
      <c r="AH687" s="1">
        <v>0</v>
      </c>
      <c r="AI687" s="1">
        <v>0</v>
      </c>
      <c r="AJ687" s="2" t="s">
        <v>0</v>
      </c>
      <c r="AK687" s="1">
        <v>0</v>
      </c>
      <c r="AL687" s="1">
        <v>0</v>
      </c>
      <c r="AM687" s="125" t="s">
        <v>1</v>
      </c>
      <c r="AN687" s="2" t="s">
        <v>1</v>
      </c>
      <c r="AO687" s="125" t="s">
        <v>1</v>
      </c>
      <c r="AP687" s="2" t="s">
        <v>1</v>
      </c>
      <c r="AQ687" s="5"/>
      <c r="AR687" s="5"/>
    </row>
    <row r="688" spans="1:44" x14ac:dyDescent="0.25">
      <c r="A688" s="2" t="s">
        <v>834</v>
      </c>
      <c r="B688" s="125">
        <v>44603</v>
      </c>
      <c r="C688" s="2" t="s">
        <v>6</v>
      </c>
      <c r="D688" s="2" t="s">
        <v>32</v>
      </c>
      <c r="E688" s="2" t="s">
        <v>202</v>
      </c>
      <c r="F688" s="2" t="s">
        <v>1209</v>
      </c>
      <c r="G688" s="2" t="s">
        <v>3</v>
      </c>
      <c r="H688" s="2" t="s">
        <v>3887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6900.3674099999971</v>
      </c>
      <c r="R688" s="1">
        <v>0</v>
      </c>
      <c r="S688" s="1">
        <v>5256.5437499999989</v>
      </c>
      <c r="T688" s="1">
        <v>0</v>
      </c>
      <c r="U688" s="2" t="s">
        <v>0</v>
      </c>
      <c r="V688" s="1">
        <v>0</v>
      </c>
      <c r="W688" s="1">
        <v>1417.0892999999999</v>
      </c>
      <c r="X688" s="2" t="s">
        <v>8</v>
      </c>
      <c r="Y688" s="1">
        <v>226.73436000000012</v>
      </c>
      <c r="Z688" s="1">
        <v>0</v>
      </c>
      <c r="AA688" s="2" t="s">
        <v>0</v>
      </c>
      <c r="AB688" s="1">
        <v>0</v>
      </c>
      <c r="AC688" s="1">
        <v>0</v>
      </c>
      <c r="AD688" s="2" t="s">
        <v>0</v>
      </c>
      <c r="AE688" s="1">
        <v>0</v>
      </c>
      <c r="AF688" s="2">
        <v>0</v>
      </c>
      <c r="AG688" s="2" t="s">
        <v>0</v>
      </c>
      <c r="AH688" s="1">
        <v>0</v>
      </c>
      <c r="AI688" s="1">
        <v>0</v>
      </c>
      <c r="AJ688" s="2" t="s">
        <v>0</v>
      </c>
      <c r="AK688" s="1">
        <v>0</v>
      </c>
      <c r="AL688" s="1">
        <v>0</v>
      </c>
      <c r="AM688" s="125" t="s">
        <v>1</v>
      </c>
      <c r="AN688" s="2" t="s">
        <v>1</v>
      </c>
      <c r="AO688" s="125" t="s">
        <v>1</v>
      </c>
      <c r="AP688" s="2" t="s">
        <v>1</v>
      </c>
      <c r="AQ688" s="5"/>
      <c r="AR688" s="5"/>
    </row>
    <row r="689" spans="1:44" x14ac:dyDescent="0.25">
      <c r="A689" s="2" t="s">
        <v>835</v>
      </c>
      <c r="B689" s="125">
        <v>44603</v>
      </c>
      <c r="C689" s="2" t="s">
        <v>34</v>
      </c>
      <c r="D689" s="2" t="s">
        <v>32</v>
      </c>
      <c r="E689" s="2" t="s">
        <v>200</v>
      </c>
      <c r="F689" s="2" t="s">
        <v>3888</v>
      </c>
      <c r="G689" s="2" t="s">
        <v>3</v>
      </c>
      <c r="H689" s="2" t="s">
        <v>3889</v>
      </c>
      <c r="I689" s="1" t="s">
        <v>1</v>
      </c>
      <c r="J689" s="1" t="s">
        <v>1</v>
      </c>
      <c r="K689" s="1" t="s">
        <v>1</v>
      </c>
      <c r="L689" s="1" t="s">
        <v>1</v>
      </c>
      <c r="M689" s="1">
        <v>0</v>
      </c>
      <c r="N689" s="2" t="s">
        <v>1</v>
      </c>
      <c r="O689" s="2" t="s">
        <v>2</v>
      </c>
      <c r="P689" s="2" t="s">
        <v>1</v>
      </c>
      <c r="Q689" s="1">
        <v>1380.57375</v>
      </c>
      <c r="R689" s="1">
        <v>0</v>
      </c>
      <c r="S689" s="1">
        <v>1181.5061500000002</v>
      </c>
      <c r="T689" s="1">
        <v>0</v>
      </c>
      <c r="U689" s="2" t="s">
        <v>0</v>
      </c>
      <c r="V689" s="1">
        <v>0</v>
      </c>
      <c r="W689" s="1">
        <v>171.61</v>
      </c>
      <c r="X689" s="2" t="s">
        <v>0</v>
      </c>
      <c r="Y689" s="1">
        <v>27.457599999999996</v>
      </c>
      <c r="Z689" s="1">
        <v>0</v>
      </c>
      <c r="AA689" s="2" t="s">
        <v>0</v>
      </c>
      <c r="AB689" s="1">
        <v>0</v>
      </c>
      <c r="AC689" s="1">
        <v>0</v>
      </c>
      <c r="AD689" s="2" t="s">
        <v>0</v>
      </c>
      <c r="AE689" s="1">
        <v>0</v>
      </c>
      <c r="AF689" s="2">
        <v>0</v>
      </c>
      <c r="AG689" s="2" t="s">
        <v>0</v>
      </c>
      <c r="AH689" s="1">
        <v>0</v>
      </c>
      <c r="AI689" s="1">
        <v>0</v>
      </c>
      <c r="AJ689" s="2" t="s">
        <v>0</v>
      </c>
      <c r="AK689" s="1">
        <v>0</v>
      </c>
      <c r="AL689" s="1">
        <v>0</v>
      </c>
      <c r="AM689" s="125" t="s">
        <v>1</v>
      </c>
      <c r="AN689" s="2" t="s">
        <v>1</v>
      </c>
      <c r="AO689" s="125" t="s">
        <v>1</v>
      </c>
      <c r="AP689" s="2" t="s">
        <v>1</v>
      </c>
      <c r="AQ689" s="5"/>
      <c r="AR689" s="5"/>
    </row>
    <row r="690" spans="1:44" x14ac:dyDescent="0.25">
      <c r="A690" s="2" t="s">
        <v>836</v>
      </c>
      <c r="B690" s="125">
        <v>44603</v>
      </c>
      <c r="C690" s="2" t="s">
        <v>34</v>
      </c>
      <c r="D690" s="2" t="s">
        <v>32</v>
      </c>
      <c r="E690" s="2" t="s">
        <v>200</v>
      </c>
      <c r="F690" s="2" t="s">
        <v>1190</v>
      </c>
      <c r="G690" s="2" t="s">
        <v>3</v>
      </c>
      <c r="H690" s="2" t="s">
        <v>3890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1255</v>
      </c>
      <c r="P690" s="2" t="s">
        <v>1309</v>
      </c>
      <c r="Q690" s="1">
        <v>21.470800000000001</v>
      </c>
      <c r="R690" s="1">
        <v>0</v>
      </c>
      <c r="S690" s="1">
        <v>21.32</v>
      </c>
      <c r="T690" s="1">
        <v>0.13</v>
      </c>
      <c r="U690" s="2" t="s">
        <v>8</v>
      </c>
      <c r="V690" s="1">
        <v>2.0799999999999999E-2</v>
      </c>
      <c r="W690" s="1">
        <v>0</v>
      </c>
      <c r="X690" s="2" t="s">
        <v>0</v>
      </c>
      <c r="Y690" s="1">
        <v>0</v>
      </c>
      <c r="Z690" s="1">
        <v>0</v>
      </c>
      <c r="AA690" s="2" t="s">
        <v>0</v>
      </c>
      <c r="AB690" s="1">
        <v>0</v>
      </c>
      <c r="AC690" s="1">
        <v>0</v>
      </c>
      <c r="AD690" s="2" t="s">
        <v>0</v>
      </c>
      <c r="AE690" s="1">
        <v>0</v>
      </c>
      <c r="AF690" s="2">
        <v>0</v>
      </c>
      <c r="AG690" s="2" t="s">
        <v>0</v>
      </c>
      <c r="AH690" s="1">
        <v>0</v>
      </c>
      <c r="AI690" s="1">
        <v>0</v>
      </c>
      <c r="AJ690" s="2" t="s">
        <v>0</v>
      </c>
      <c r="AK690" s="1">
        <v>0</v>
      </c>
      <c r="AL690" s="1">
        <v>0</v>
      </c>
      <c r="AM690" s="125" t="s">
        <v>1</v>
      </c>
      <c r="AN690" s="2" t="s">
        <v>1</v>
      </c>
      <c r="AO690" s="125" t="s">
        <v>1</v>
      </c>
      <c r="AP690" s="2" t="s">
        <v>1</v>
      </c>
      <c r="AQ690" s="5"/>
      <c r="AR690" s="5"/>
    </row>
    <row r="691" spans="1:44" x14ac:dyDescent="0.25">
      <c r="A691" s="2" t="s">
        <v>837</v>
      </c>
      <c r="B691" s="125">
        <v>44603</v>
      </c>
      <c r="C691" s="2" t="s">
        <v>34</v>
      </c>
      <c r="D691" s="2" t="s">
        <v>32</v>
      </c>
      <c r="E691" s="2" t="s">
        <v>200</v>
      </c>
      <c r="F691" s="2" t="s">
        <v>3888</v>
      </c>
      <c r="G691" s="2" t="s">
        <v>3</v>
      </c>
      <c r="H691" s="2" t="s">
        <v>3891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</v>
      </c>
      <c r="P691" s="2" t="s">
        <v>1</v>
      </c>
      <c r="Q691" s="1">
        <v>203.20070000000001</v>
      </c>
      <c r="R691" s="1">
        <v>0</v>
      </c>
      <c r="S691" s="1">
        <v>178.56229999999999</v>
      </c>
      <c r="T691" s="1">
        <v>0</v>
      </c>
      <c r="U691" s="2" t="s">
        <v>0</v>
      </c>
      <c r="V691" s="1">
        <v>0</v>
      </c>
      <c r="W691" s="1">
        <v>21.24</v>
      </c>
      <c r="X691" s="2" t="s">
        <v>8</v>
      </c>
      <c r="Y691" s="1">
        <v>3.3984000000000001</v>
      </c>
      <c r="Z691" s="1">
        <v>0</v>
      </c>
      <c r="AA691" s="2" t="s">
        <v>0</v>
      </c>
      <c r="AB691" s="1">
        <v>0</v>
      </c>
      <c r="AC691" s="1">
        <v>0</v>
      </c>
      <c r="AD691" s="2" t="s">
        <v>0</v>
      </c>
      <c r="AE691" s="1">
        <v>0</v>
      </c>
      <c r="AF691" s="2">
        <v>0</v>
      </c>
      <c r="AG691" s="2" t="s">
        <v>0</v>
      </c>
      <c r="AH691" s="1">
        <v>0</v>
      </c>
      <c r="AI691" s="1">
        <v>0</v>
      </c>
      <c r="AJ691" s="2" t="s">
        <v>0</v>
      </c>
      <c r="AK691" s="1">
        <v>0</v>
      </c>
      <c r="AL691" s="1">
        <v>0</v>
      </c>
      <c r="AM691" s="125" t="s">
        <v>1</v>
      </c>
      <c r="AN691" s="2" t="s">
        <v>1</v>
      </c>
      <c r="AO691" s="125" t="s">
        <v>1</v>
      </c>
      <c r="AP691" s="2" t="s">
        <v>1</v>
      </c>
      <c r="AQ691" s="5"/>
      <c r="AR691" s="5"/>
    </row>
    <row r="692" spans="1:44" x14ac:dyDescent="0.25">
      <c r="A692" s="2" t="s">
        <v>838</v>
      </c>
      <c r="B692" s="125">
        <v>44603</v>
      </c>
      <c r="C692" s="2" t="s">
        <v>26</v>
      </c>
      <c r="D692" s="2" t="s">
        <v>25</v>
      </c>
      <c r="E692" s="2" t="s">
        <v>249</v>
      </c>
      <c r="F692" s="2" t="s">
        <v>1366</v>
      </c>
      <c r="G692" s="2" t="s">
        <v>3</v>
      </c>
      <c r="H692" s="2" t="s">
        <v>3892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1563.584028</v>
      </c>
      <c r="R692" s="1">
        <v>0</v>
      </c>
      <c r="S692" s="1">
        <v>1179.8407</v>
      </c>
      <c r="T692" s="1">
        <v>0</v>
      </c>
      <c r="U692" s="2" t="s">
        <v>0</v>
      </c>
      <c r="V692" s="1">
        <v>0</v>
      </c>
      <c r="W692" s="1">
        <v>330.81320000000005</v>
      </c>
      <c r="X692" s="2" t="s">
        <v>0</v>
      </c>
      <c r="Y692" s="1">
        <v>52.930127999999996</v>
      </c>
      <c r="Z692" s="1">
        <v>0</v>
      </c>
      <c r="AA692" s="2" t="s">
        <v>0</v>
      </c>
      <c r="AB692" s="1">
        <v>0</v>
      </c>
      <c r="AC692" s="1">
        <v>0</v>
      </c>
      <c r="AD692" s="2" t="s">
        <v>0</v>
      </c>
      <c r="AE692" s="1">
        <v>0</v>
      </c>
      <c r="AF692" s="2">
        <v>0</v>
      </c>
      <c r="AG692" s="2" t="s">
        <v>0</v>
      </c>
      <c r="AH692" s="1">
        <v>0</v>
      </c>
      <c r="AI692" s="1">
        <v>0</v>
      </c>
      <c r="AJ692" s="2" t="s">
        <v>0</v>
      </c>
      <c r="AK692" s="1">
        <v>0</v>
      </c>
      <c r="AL692" s="1">
        <v>0</v>
      </c>
      <c r="AM692" s="125" t="s">
        <v>1</v>
      </c>
      <c r="AN692" s="2" t="s">
        <v>1</v>
      </c>
      <c r="AO692" s="125" t="s">
        <v>1</v>
      </c>
      <c r="AP692" s="2" t="s">
        <v>1</v>
      </c>
      <c r="AQ692" s="5"/>
      <c r="AR692" s="5"/>
    </row>
    <row r="693" spans="1:44" x14ac:dyDescent="0.25">
      <c r="A693" s="2" t="s">
        <v>839</v>
      </c>
      <c r="B693" s="125">
        <v>44603</v>
      </c>
      <c r="C693" s="2" t="s">
        <v>6</v>
      </c>
      <c r="D693" s="2" t="s">
        <v>25</v>
      </c>
      <c r="E693" s="2" t="s">
        <v>196</v>
      </c>
      <c r="F693" s="2" t="s">
        <v>3893</v>
      </c>
      <c r="G693" s="2" t="s">
        <v>3</v>
      </c>
      <c r="H693" s="2" t="s">
        <v>3894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7447.4204959999979</v>
      </c>
      <c r="R693" s="1">
        <v>0</v>
      </c>
      <c r="S693" s="1">
        <v>5879.4184999999998</v>
      </c>
      <c r="T693" s="1">
        <v>0</v>
      </c>
      <c r="U693" s="2" t="s">
        <v>0</v>
      </c>
      <c r="V693" s="1">
        <v>0</v>
      </c>
      <c r="W693" s="1">
        <v>1351.7257999999999</v>
      </c>
      <c r="X693" s="2" t="s">
        <v>8</v>
      </c>
      <c r="Y693" s="1">
        <v>216.276196</v>
      </c>
      <c r="Z693" s="1">
        <v>0</v>
      </c>
      <c r="AA693" s="2" t="s">
        <v>0</v>
      </c>
      <c r="AB693" s="1">
        <v>0</v>
      </c>
      <c r="AC693" s="1">
        <v>0</v>
      </c>
      <c r="AD693" s="2" t="s">
        <v>0</v>
      </c>
      <c r="AE693" s="1">
        <v>0</v>
      </c>
      <c r="AF693" s="2">
        <v>0</v>
      </c>
      <c r="AG693" s="2" t="s">
        <v>0</v>
      </c>
      <c r="AH693" s="1">
        <v>0</v>
      </c>
      <c r="AI693" s="1">
        <v>0</v>
      </c>
      <c r="AJ693" s="2" t="s">
        <v>0</v>
      </c>
      <c r="AK693" s="1">
        <v>0</v>
      </c>
      <c r="AL693" s="1">
        <v>0</v>
      </c>
      <c r="AM693" s="125" t="s">
        <v>1</v>
      </c>
      <c r="AN693" s="2" t="s">
        <v>1</v>
      </c>
      <c r="AO693" s="125" t="s">
        <v>1</v>
      </c>
      <c r="AP693" s="2" t="s">
        <v>1</v>
      </c>
      <c r="AQ693" s="5"/>
      <c r="AR693" s="5"/>
    </row>
    <row r="694" spans="1:44" x14ac:dyDescent="0.25">
      <c r="A694" s="2" t="s">
        <v>840</v>
      </c>
      <c r="B694" s="125">
        <v>44603</v>
      </c>
      <c r="C694" s="2" t="s">
        <v>6</v>
      </c>
      <c r="D694" s="2" t="s">
        <v>25</v>
      </c>
      <c r="E694" s="2" t="s">
        <v>196</v>
      </c>
      <c r="F694" s="2" t="s">
        <v>3893</v>
      </c>
      <c r="G694" s="2" t="s">
        <v>12</v>
      </c>
      <c r="H694" s="2" t="s">
        <v>1</v>
      </c>
      <c r="I694" s="1" t="s">
        <v>3895</v>
      </c>
      <c r="J694" s="1" t="s">
        <v>1</v>
      </c>
      <c r="K694" s="1" t="s">
        <v>3896</v>
      </c>
      <c r="L694" s="1" t="s">
        <v>3861</v>
      </c>
      <c r="M694" s="1">
        <v>63.94</v>
      </c>
      <c r="N694" s="2" t="s">
        <v>11</v>
      </c>
      <c r="O694" s="2" t="s">
        <v>3897</v>
      </c>
      <c r="P694" s="2" t="s">
        <v>3898</v>
      </c>
      <c r="Q694" s="1">
        <v>-21.32</v>
      </c>
      <c r="R694" s="1">
        <v>0</v>
      </c>
      <c r="S694" s="1">
        <v>-21.32</v>
      </c>
      <c r="T694" s="1">
        <v>0</v>
      </c>
      <c r="U694" s="2" t="s">
        <v>0</v>
      </c>
      <c r="V694" s="1">
        <v>0</v>
      </c>
      <c r="W694" s="1">
        <v>0</v>
      </c>
      <c r="X694" s="2" t="s">
        <v>0</v>
      </c>
      <c r="Y694" s="1">
        <v>0</v>
      </c>
      <c r="Z694" s="1">
        <v>0</v>
      </c>
      <c r="AA694" s="2" t="s">
        <v>0</v>
      </c>
      <c r="AB694" s="1">
        <v>0</v>
      </c>
      <c r="AC694" s="1">
        <v>0</v>
      </c>
      <c r="AD694" s="2" t="s">
        <v>0</v>
      </c>
      <c r="AE694" s="1">
        <v>0</v>
      </c>
      <c r="AF694" s="2">
        <v>0</v>
      </c>
      <c r="AG694" s="2" t="s">
        <v>0</v>
      </c>
      <c r="AH694" s="1">
        <v>0</v>
      </c>
      <c r="AI694" s="1">
        <v>0</v>
      </c>
      <c r="AJ694" s="2" t="s">
        <v>0</v>
      </c>
      <c r="AK694" s="1">
        <v>0</v>
      </c>
      <c r="AL694" s="1">
        <v>0</v>
      </c>
      <c r="AM694" s="125" t="s">
        <v>1</v>
      </c>
      <c r="AN694" s="2" t="s">
        <v>1</v>
      </c>
      <c r="AO694" s="125" t="s">
        <v>1</v>
      </c>
      <c r="AP694" s="2" t="s">
        <v>1</v>
      </c>
      <c r="AQ694" s="5"/>
      <c r="AR694" s="5"/>
    </row>
    <row r="695" spans="1:44" x14ac:dyDescent="0.25">
      <c r="A695" s="2" t="s">
        <v>841</v>
      </c>
      <c r="B695" s="125">
        <v>44603</v>
      </c>
      <c r="C695" s="2" t="s">
        <v>26</v>
      </c>
      <c r="D695" s="2" t="s">
        <v>23</v>
      </c>
      <c r="E695" s="2" t="s">
        <v>354</v>
      </c>
      <c r="F695" s="2" t="s">
        <v>1206</v>
      </c>
      <c r="G695" s="2" t="s">
        <v>3</v>
      </c>
      <c r="H695" s="2" t="s">
        <v>3899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2</v>
      </c>
      <c r="P695" s="2" t="s">
        <v>1</v>
      </c>
      <c r="Q695" s="1">
        <v>1718.3360580000003</v>
      </c>
      <c r="R695" s="1">
        <v>0</v>
      </c>
      <c r="S695" s="1">
        <v>1316.5729000000001</v>
      </c>
      <c r="T695" s="1">
        <v>0</v>
      </c>
      <c r="U695" s="2" t="s">
        <v>0</v>
      </c>
      <c r="V695" s="1">
        <v>0</v>
      </c>
      <c r="W695" s="1">
        <v>346.34755000000001</v>
      </c>
      <c r="X695" s="2" t="s">
        <v>0</v>
      </c>
      <c r="Y695" s="1">
        <v>55.415608000000006</v>
      </c>
      <c r="Z695" s="1">
        <v>0</v>
      </c>
      <c r="AA695" s="2" t="s">
        <v>0</v>
      </c>
      <c r="AB695" s="1">
        <v>0</v>
      </c>
      <c r="AC695" s="1">
        <v>0</v>
      </c>
      <c r="AD695" s="2" t="s">
        <v>0</v>
      </c>
      <c r="AE695" s="1">
        <v>0</v>
      </c>
      <c r="AF695" s="2">
        <v>0</v>
      </c>
      <c r="AG695" s="2" t="s">
        <v>0</v>
      </c>
      <c r="AH695" s="1">
        <v>0</v>
      </c>
      <c r="AI695" s="1">
        <v>0</v>
      </c>
      <c r="AJ695" s="2" t="s">
        <v>0</v>
      </c>
      <c r="AK695" s="1">
        <v>0</v>
      </c>
      <c r="AL695" s="1">
        <v>0</v>
      </c>
      <c r="AM695" s="125" t="s">
        <v>1</v>
      </c>
      <c r="AN695" s="2" t="s">
        <v>1</v>
      </c>
      <c r="AO695" s="125" t="s">
        <v>1</v>
      </c>
      <c r="AP695" s="2" t="s">
        <v>1</v>
      </c>
      <c r="AQ695" s="5"/>
      <c r="AR695" s="5"/>
    </row>
    <row r="696" spans="1:44" x14ac:dyDescent="0.25">
      <c r="A696" s="2" t="s">
        <v>842</v>
      </c>
      <c r="B696" s="125">
        <v>44603</v>
      </c>
      <c r="C696" s="2" t="s">
        <v>26</v>
      </c>
      <c r="D696" s="2" t="s">
        <v>23</v>
      </c>
      <c r="E696" s="2" t="s">
        <v>354</v>
      </c>
      <c r="F696" s="2" t="s">
        <v>1287</v>
      </c>
      <c r="G696" s="2" t="s">
        <v>3</v>
      </c>
      <c r="H696" s="2" t="s">
        <v>3900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2017</v>
      </c>
      <c r="P696" s="2" t="s">
        <v>2018</v>
      </c>
      <c r="Q696" s="1">
        <v>40.167999999999999</v>
      </c>
      <c r="R696" s="1">
        <v>0</v>
      </c>
      <c r="S696" s="1">
        <v>40.167999999999999</v>
      </c>
      <c r="T696" s="1">
        <v>0</v>
      </c>
      <c r="U696" s="2" t="s">
        <v>0</v>
      </c>
      <c r="V696" s="1">
        <v>0</v>
      </c>
      <c r="W696" s="1">
        <v>0</v>
      </c>
      <c r="X696" s="2" t="s">
        <v>0</v>
      </c>
      <c r="Y696" s="1">
        <v>0</v>
      </c>
      <c r="Z696" s="1">
        <v>0</v>
      </c>
      <c r="AA696" s="2" t="s">
        <v>0</v>
      </c>
      <c r="AB696" s="1">
        <v>0</v>
      </c>
      <c r="AC696" s="1">
        <v>0</v>
      </c>
      <c r="AD696" s="2" t="s">
        <v>0</v>
      </c>
      <c r="AE696" s="1">
        <v>0</v>
      </c>
      <c r="AF696" s="2">
        <v>0</v>
      </c>
      <c r="AG696" s="2" t="s">
        <v>0</v>
      </c>
      <c r="AH696" s="1">
        <v>0</v>
      </c>
      <c r="AI696" s="1">
        <v>0</v>
      </c>
      <c r="AJ696" s="2" t="s">
        <v>0</v>
      </c>
      <c r="AK696" s="1">
        <v>0</v>
      </c>
      <c r="AL696" s="1">
        <v>0</v>
      </c>
      <c r="AM696" s="125" t="s">
        <v>1</v>
      </c>
      <c r="AN696" s="2" t="s">
        <v>1</v>
      </c>
      <c r="AO696" s="125" t="s">
        <v>1</v>
      </c>
      <c r="AP696" s="2" t="s">
        <v>1</v>
      </c>
      <c r="AQ696" s="5"/>
      <c r="AR696" s="5"/>
    </row>
    <row r="697" spans="1:44" x14ac:dyDescent="0.25">
      <c r="A697" s="2" t="s">
        <v>843</v>
      </c>
      <c r="B697" s="125">
        <v>44603</v>
      </c>
      <c r="C697" s="2" t="s">
        <v>26</v>
      </c>
      <c r="D697" s="2" t="s">
        <v>23</v>
      </c>
      <c r="E697" s="2" t="s">
        <v>354</v>
      </c>
      <c r="F697" s="2" t="s">
        <v>1206</v>
      </c>
      <c r="G697" s="2" t="s">
        <v>3</v>
      </c>
      <c r="H697" s="2" t="s">
        <v>3901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</v>
      </c>
      <c r="P697" s="2" t="s">
        <v>1</v>
      </c>
      <c r="Q697" s="1">
        <v>532.01378399999999</v>
      </c>
      <c r="R697" s="1">
        <v>0</v>
      </c>
      <c r="S697" s="1">
        <v>320.42700000000002</v>
      </c>
      <c r="T697" s="1">
        <v>0</v>
      </c>
      <c r="U697" s="2" t="s">
        <v>0</v>
      </c>
      <c r="V697" s="1">
        <v>0</v>
      </c>
      <c r="W697" s="1">
        <v>182.4024</v>
      </c>
      <c r="X697" s="2" t="s">
        <v>8</v>
      </c>
      <c r="Y697" s="1">
        <v>29.184384000000001</v>
      </c>
      <c r="Z697" s="1">
        <v>0</v>
      </c>
      <c r="AA697" s="2" t="s">
        <v>0</v>
      </c>
      <c r="AB697" s="1">
        <v>0</v>
      </c>
      <c r="AC697" s="1">
        <v>0</v>
      </c>
      <c r="AD697" s="2" t="s">
        <v>0</v>
      </c>
      <c r="AE697" s="1">
        <v>0</v>
      </c>
      <c r="AF697" s="2">
        <v>0</v>
      </c>
      <c r="AG697" s="2" t="s">
        <v>0</v>
      </c>
      <c r="AH697" s="1">
        <v>0</v>
      </c>
      <c r="AI697" s="1">
        <v>0</v>
      </c>
      <c r="AJ697" s="2" t="s">
        <v>0</v>
      </c>
      <c r="AK697" s="1">
        <v>0</v>
      </c>
      <c r="AL697" s="1">
        <v>0</v>
      </c>
      <c r="AM697" s="125" t="s">
        <v>1</v>
      </c>
      <c r="AN697" s="2" t="s">
        <v>1</v>
      </c>
      <c r="AO697" s="125" t="s">
        <v>1</v>
      </c>
      <c r="AP697" s="2" t="s">
        <v>1</v>
      </c>
      <c r="AQ697" s="5"/>
      <c r="AR697" s="5"/>
    </row>
    <row r="698" spans="1:44" x14ac:dyDescent="0.25">
      <c r="A698" s="2" t="s">
        <v>844</v>
      </c>
      <c r="B698" s="125">
        <v>44603</v>
      </c>
      <c r="C698" s="2" t="s">
        <v>26</v>
      </c>
      <c r="D698" s="2" t="s">
        <v>23</v>
      </c>
      <c r="E698" s="2" t="s">
        <v>354</v>
      </c>
      <c r="F698" s="2" t="s">
        <v>1287</v>
      </c>
      <c r="G698" s="2" t="s">
        <v>12</v>
      </c>
      <c r="H698" s="2" t="s">
        <v>1</v>
      </c>
      <c r="I698" s="1" t="s">
        <v>1242</v>
      </c>
      <c r="J698" s="1" t="s">
        <v>1</v>
      </c>
      <c r="K698" s="1" t="s">
        <v>3902</v>
      </c>
      <c r="L698" s="1" t="s">
        <v>3848</v>
      </c>
      <c r="M698" s="1">
        <v>9.77</v>
      </c>
      <c r="N698" s="2" t="s">
        <v>11</v>
      </c>
      <c r="O698" s="2" t="s">
        <v>3903</v>
      </c>
      <c r="P698" s="2" t="s">
        <v>3904</v>
      </c>
      <c r="Q698" s="1">
        <v>-4.0484</v>
      </c>
      <c r="R698" s="1">
        <v>0</v>
      </c>
      <c r="S698" s="1">
        <v>0</v>
      </c>
      <c r="T698" s="1">
        <v>0</v>
      </c>
      <c r="U698" s="2" t="s">
        <v>0</v>
      </c>
      <c r="V698" s="1">
        <v>0</v>
      </c>
      <c r="W698" s="1">
        <v>-3.49</v>
      </c>
      <c r="X698" s="2" t="s">
        <v>8</v>
      </c>
      <c r="Y698" s="1">
        <v>-0.55840000000000001</v>
      </c>
      <c r="Z698" s="1">
        <v>0</v>
      </c>
      <c r="AA698" s="2" t="s">
        <v>0</v>
      </c>
      <c r="AB698" s="1">
        <v>0</v>
      </c>
      <c r="AC698" s="1">
        <v>0</v>
      </c>
      <c r="AD698" s="2" t="s">
        <v>0</v>
      </c>
      <c r="AE698" s="1">
        <v>0</v>
      </c>
      <c r="AF698" s="2">
        <v>0</v>
      </c>
      <c r="AG698" s="2" t="s">
        <v>0</v>
      </c>
      <c r="AH698" s="1">
        <v>0</v>
      </c>
      <c r="AI698" s="1">
        <v>0</v>
      </c>
      <c r="AJ698" s="2" t="s">
        <v>0</v>
      </c>
      <c r="AK698" s="1">
        <v>0</v>
      </c>
      <c r="AL698" s="1">
        <v>0</v>
      </c>
      <c r="AM698" s="125" t="s">
        <v>1</v>
      </c>
      <c r="AN698" s="2" t="s">
        <v>1</v>
      </c>
      <c r="AO698" s="125" t="s">
        <v>1</v>
      </c>
      <c r="AP698" s="2" t="s">
        <v>1</v>
      </c>
      <c r="AQ698" s="5"/>
      <c r="AR698" s="5"/>
    </row>
    <row r="699" spans="1:44" x14ac:dyDescent="0.25">
      <c r="A699" s="2" t="s">
        <v>845</v>
      </c>
      <c r="B699" s="125">
        <v>44603</v>
      </c>
      <c r="C699" s="2" t="s">
        <v>6</v>
      </c>
      <c r="D699" s="2" t="s">
        <v>23</v>
      </c>
      <c r="E699" s="2" t="s">
        <v>192</v>
      </c>
      <c r="F699" s="2" t="s">
        <v>1222</v>
      </c>
      <c r="G699" s="2" t="s">
        <v>3</v>
      </c>
      <c r="H699" s="2" t="s">
        <v>3905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1036.583034</v>
      </c>
      <c r="R699" s="1">
        <v>0</v>
      </c>
      <c r="S699" s="1">
        <v>760.86254999999983</v>
      </c>
      <c r="T699" s="1">
        <v>0</v>
      </c>
      <c r="U699" s="2" t="s">
        <v>0</v>
      </c>
      <c r="V699" s="1">
        <v>0</v>
      </c>
      <c r="W699" s="1">
        <v>237.6901</v>
      </c>
      <c r="X699" s="2" t="s">
        <v>8</v>
      </c>
      <c r="Y699" s="1">
        <v>38.030383999999991</v>
      </c>
      <c r="Z699" s="1">
        <v>0</v>
      </c>
      <c r="AA699" s="2" t="s">
        <v>0</v>
      </c>
      <c r="AB699" s="1">
        <v>0</v>
      </c>
      <c r="AC699" s="1">
        <v>0</v>
      </c>
      <c r="AD699" s="2" t="s">
        <v>0</v>
      </c>
      <c r="AE699" s="1">
        <v>0</v>
      </c>
      <c r="AF699" s="2">
        <v>0</v>
      </c>
      <c r="AG699" s="2" t="s">
        <v>0</v>
      </c>
      <c r="AH699" s="1">
        <v>0</v>
      </c>
      <c r="AI699" s="1">
        <v>0</v>
      </c>
      <c r="AJ699" s="2" t="s">
        <v>0</v>
      </c>
      <c r="AK699" s="1">
        <v>0</v>
      </c>
      <c r="AL699" s="1">
        <v>0</v>
      </c>
      <c r="AM699" s="125" t="s">
        <v>1</v>
      </c>
      <c r="AN699" s="2" t="s">
        <v>1</v>
      </c>
      <c r="AO699" s="125" t="s">
        <v>1</v>
      </c>
      <c r="AP699" s="2" t="s">
        <v>1</v>
      </c>
      <c r="AQ699" s="5"/>
      <c r="AR699" s="5"/>
    </row>
    <row r="700" spans="1:44" x14ac:dyDescent="0.25">
      <c r="A700" s="2" t="s">
        <v>846</v>
      </c>
      <c r="B700" s="125">
        <v>44603</v>
      </c>
      <c r="C700" s="2" t="s">
        <v>6</v>
      </c>
      <c r="D700" s="2" t="s">
        <v>23</v>
      </c>
      <c r="E700" s="2" t="s">
        <v>192</v>
      </c>
      <c r="F700" s="2" t="s">
        <v>1222</v>
      </c>
      <c r="G700" s="2" t="s">
        <v>3</v>
      </c>
      <c r="H700" s="2" t="s">
        <v>3906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1099</v>
      </c>
      <c r="P700" s="2" t="s">
        <v>1101</v>
      </c>
      <c r="Q700" s="1">
        <v>21.32</v>
      </c>
      <c r="R700" s="1">
        <v>0</v>
      </c>
      <c r="S700" s="1">
        <v>21.32</v>
      </c>
      <c r="T700" s="1">
        <v>0</v>
      </c>
      <c r="U700" s="2" t="s">
        <v>0</v>
      </c>
      <c r="V700" s="1">
        <v>0</v>
      </c>
      <c r="W700" s="1">
        <v>0</v>
      </c>
      <c r="X700" s="2" t="s">
        <v>0</v>
      </c>
      <c r="Y700" s="1">
        <v>0</v>
      </c>
      <c r="Z700" s="1">
        <v>0</v>
      </c>
      <c r="AA700" s="2" t="s">
        <v>0</v>
      </c>
      <c r="AB700" s="1">
        <v>0</v>
      </c>
      <c r="AC700" s="1">
        <v>0</v>
      </c>
      <c r="AD700" s="2" t="s">
        <v>0</v>
      </c>
      <c r="AE700" s="1">
        <v>0</v>
      </c>
      <c r="AF700" s="2">
        <v>0</v>
      </c>
      <c r="AG700" s="2" t="s">
        <v>0</v>
      </c>
      <c r="AH700" s="1">
        <v>0</v>
      </c>
      <c r="AI700" s="1">
        <v>0</v>
      </c>
      <c r="AJ700" s="2" t="s">
        <v>0</v>
      </c>
      <c r="AK700" s="1">
        <v>0</v>
      </c>
      <c r="AL700" s="1">
        <v>0</v>
      </c>
      <c r="AM700" s="125" t="s">
        <v>1</v>
      </c>
      <c r="AN700" s="2" t="s">
        <v>1</v>
      </c>
      <c r="AO700" s="125" t="s">
        <v>1</v>
      </c>
      <c r="AP700" s="2" t="s">
        <v>1</v>
      </c>
      <c r="AQ700" s="5"/>
      <c r="AR700" s="5"/>
    </row>
    <row r="701" spans="1:44" x14ac:dyDescent="0.25">
      <c r="A701" s="2" t="s">
        <v>847</v>
      </c>
      <c r="B701" s="125">
        <v>44603</v>
      </c>
      <c r="C701" s="2" t="s">
        <v>6</v>
      </c>
      <c r="D701" s="2" t="s">
        <v>23</v>
      </c>
      <c r="E701" s="2" t="s">
        <v>192</v>
      </c>
      <c r="F701" s="2" t="s">
        <v>1222</v>
      </c>
      <c r="G701" s="2" t="s">
        <v>3</v>
      </c>
      <c r="H701" s="2" t="s">
        <v>3907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1747.3509140000003</v>
      </c>
      <c r="R701" s="1">
        <v>0</v>
      </c>
      <c r="S701" s="1">
        <v>1355.1264000000001</v>
      </c>
      <c r="T701" s="1">
        <v>0</v>
      </c>
      <c r="U701" s="2" t="s">
        <v>0</v>
      </c>
      <c r="V701" s="1">
        <v>0</v>
      </c>
      <c r="W701" s="1">
        <v>338.12464999999997</v>
      </c>
      <c r="X701" s="2" t="s">
        <v>0</v>
      </c>
      <c r="Y701" s="1">
        <v>54.09986399999999</v>
      </c>
      <c r="Z701" s="1">
        <v>0</v>
      </c>
      <c r="AA701" s="2" t="s">
        <v>0</v>
      </c>
      <c r="AB701" s="1">
        <v>0</v>
      </c>
      <c r="AC701" s="1">
        <v>0</v>
      </c>
      <c r="AD701" s="2" t="s">
        <v>0</v>
      </c>
      <c r="AE701" s="1">
        <v>0</v>
      </c>
      <c r="AF701" s="2">
        <v>0</v>
      </c>
      <c r="AG701" s="2" t="s">
        <v>0</v>
      </c>
      <c r="AH701" s="1">
        <v>0</v>
      </c>
      <c r="AI701" s="1">
        <v>0</v>
      </c>
      <c r="AJ701" s="2" t="s">
        <v>0</v>
      </c>
      <c r="AK701" s="1">
        <v>0</v>
      </c>
      <c r="AL701" s="1">
        <v>0</v>
      </c>
      <c r="AM701" s="125" t="s">
        <v>1</v>
      </c>
      <c r="AN701" s="2" t="s">
        <v>1</v>
      </c>
      <c r="AO701" s="125" t="s">
        <v>1</v>
      </c>
      <c r="AP701" s="2" t="s">
        <v>1</v>
      </c>
      <c r="AQ701" s="5"/>
      <c r="AR701" s="5"/>
    </row>
    <row r="702" spans="1:44" x14ac:dyDescent="0.25">
      <c r="A702" s="2" t="s">
        <v>848</v>
      </c>
      <c r="B702" s="125">
        <v>44603</v>
      </c>
      <c r="C702" s="2" t="s">
        <v>6</v>
      </c>
      <c r="D702" s="2" t="s">
        <v>23</v>
      </c>
      <c r="E702" s="2" t="s">
        <v>192</v>
      </c>
      <c r="F702" s="2" t="s">
        <v>1222</v>
      </c>
      <c r="G702" s="2" t="s">
        <v>3</v>
      </c>
      <c r="H702" s="2" t="s">
        <v>3908</v>
      </c>
      <c r="I702" s="1" t="s">
        <v>1</v>
      </c>
      <c r="J702" s="1" t="s">
        <v>1</v>
      </c>
      <c r="K702" s="1" t="s">
        <v>1</v>
      </c>
      <c r="L702" s="1" t="s">
        <v>1</v>
      </c>
      <c r="M702" s="1">
        <v>0</v>
      </c>
      <c r="N702" s="2" t="s">
        <v>1</v>
      </c>
      <c r="O702" s="2" t="s">
        <v>1165</v>
      </c>
      <c r="P702" s="2" t="s">
        <v>3909</v>
      </c>
      <c r="Q702" s="1">
        <v>73.547426000000002</v>
      </c>
      <c r="R702" s="1">
        <v>0</v>
      </c>
      <c r="S702" s="1">
        <v>54.024800000000006</v>
      </c>
      <c r="T702" s="1">
        <v>16.82985</v>
      </c>
      <c r="U702" s="2" t="s">
        <v>8</v>
      </c>
      <c r="V702" s="1">
        <v>2.6927759999999998</v>
      </c>
      <c r="W702" s="1">
        <v>0</v>
      </c>
      <c r="X702" s="2" t="s">
        <v>0</v>
      </c>
      <c r="Y702" s="1">
        <v>0</v>
      </c>
      <c r="Z702" s="1">
        <v>0</v>
      </c>
      <c r="AA702" s="2" t="s">
        <v>0</v>
      </c>
      <c r="AB702" s="1">
        <v>0</v>
      </c>
      <c r="AC702" s="1">
        <v>0</v>
      </c>
      <c r="AD702" s="2" t="s">
        <v>0</v>
      </c>
      <c r="AE702" s="1">
        <v>0</v>
      </c>
      <c r="AF702" s="2">
        <v>0</v>
      </c>
      <c r="AG702" s="2" t="s">
        <v>0</v>
      </c>
      <c r="AH702" s="1">
        <v>0</v>
      </c>
      <c r="AI702" s="1">
        <v>0</v>
      </c>
      <c r="AJ702" s="2" t="s">
        <v>0</v>
      </c>
      <c r="AK702" s="1">
        <v>0</v>
      </c>
      <c r="AL702" s="1">
        <v>0</v>
      </c>
      <c r="AM702" s="125" t="s">
        <v>1</v>
      </c>
      <c r="AN702" s="2" t="s">
        <v>1</v>
      </c>
      <c r="AO702" s="125" t="s">
        <v>1</v>
      </c>
      <c r="AP702" s="2" t="s">
        <v>1</v>
      </c>
      <c r="AQ702" s="5"/>
      <c r="AR702" s="5"/>
    </row>
    <row r="703" spans="1:44" x14ac:dyDescent="0.25">
      <c r="A703" s="2" t="s">
        <v>849</v>
      </c>
      <c r="B703" s="125">
        <v>44603</v>
      </c>
      <c r="C703" s="2" t="s">
        <v>6</v>
      </c>
      <c r="D703" s="2" t="s">
        <v>23</v>
      </c>
      <c r="E703" s="2" t="s">
        <v>192</v>
      </c>
      <c r="F703" s="2" t="s">
        <v>1222</v>
      </c>
      <c r="G703" s="2" t="s">
        <v>3</v>
      </c>
      <c r="H703" s="2" t="s">
        <v>3910</v>
      </c>
      <c r="I703" s="1" t="s">
        <v>1</v>
      </c>
      <c r="J703" s="1" t="s">
        <v>1</v>
      </c>
      <c r="K703" s="1" t="s">
        <v>1</v>
      </c>
      <c r="L703" s="1" t="s">
        <v>1</v>
      </c>
      <c r="M703" s="1">
        <v>0</v>
      </c>
      <c r="N703" s="2" t="s">
        <v>1</v>
      </c>
      <c r="O703" s="2" t="s">
        <v>1165</v>
      </c>
      <c r="P703" s="2" t="s">
        <v>3909</v>
      </c>
      <c r="Q703" s="1">
        <v>48.984949999999998</v>
      </c>
      <c r="R703" s="1">
        <v>0</v>
      </c>
      <c r="S703" s="1">
        <v>25.216550000000002</v>
      </c>
      <c r="T703" s="1">
        <v>20.49</v>
      </c>
      <c r="U703" s="2" t="s">
        <v>8</v>
      </c>
      <c r="V703" s="1">
        <v>3.2784</v>
      </c>
      <c r="W703" s="1">
        <v>0</v>
      </c>
      <c r="X703" s="2" t="s">
        <v>0</v>
      </c>
      <c r="Y703" s="1">
        <v>0</v>
      </c>
      <c r="Z703" s="1">
        <v>0</v>
      </c>
      <c r="AA703" s="2" t="s">
        <v>0</v>
      </c>
      <c r="AB703" s="1">
        <v>0</v>
      </c>
      <c r="AC703" s="1">
        <v>0</v>
      </c>
      <c r="AD703" s="2" t="s">
        <v>0</v>
      </c>
      <c r="AE703" s="1">
        <v>0</v>
      </c>
      <c r="AF703" s="2">
        <v>0</v>
      </c>
      <c r="AG703" s="2" t="s">
        <v>0</v>
      </c>
      <c r="AH703" s="1">
        <v>0</v>
      </c>
      <c r="AI703" s="1">
        <v>0</v>
      </c>
      <c r="AJ703" s="2" t="s">
        <v>0</v>
      </c>
      <c r="AK703" s="1">
        <v>0</v>
      </c>
      <c r="AL703" s="1">
        <v>0</v>
      </c>
      <c r="AM703" s="125" t="s">
        <v>1</v>
      </c>
      <c r="AN703" s="2" t="s">
        <v>1</v>
      </c>
      <c r="AO703" s="125" t="s">
        <v>1</v>
      </c>
      <c r="AP703" s="2" t="s">
        <v>1</v>
      </c>
      <c r="AQ703" s="5"/>
      <c r="AR703" s="5"/>
    </row>
    <row r="704" spans="1:44" x14ac:dyDescent="0.25">
      <c r="A704" s="2" t="s">
        <v>850</v>
      </c>
      <c r="B704" s="125">
        <v>44603</v>
      </c>
      <c r="C704" s="2" t="s">
        <v>6</v>
      </c>
      <c r="D704" s="2" t="s">
        <v>23</v>
      </c>
      <c r="E704" s="2" t="s">
        <v>192</v>
      </c>
      <c r="F704" s="2" t="s">
        <v>1222</v>
      </c>
      <c r="G704" s="2" t="s">
        <v>3</v>
      </c>
      <c r="H704" s="2" t="s">
        <v>3911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1831.6678979999997</v>
      </c>
      <c r="R704" s="1">
        <v>0</v>
      </c>
      <c r="S704" s="1">
        <v>1407.6155500000002</v>
      </c>
      <c r="T704" s="1">
        <v>0</v>
      </c>
      <c r="U704" s="2" t="s">
        <v>0</v>
      </c>
      <c r="V704" s="1">
        <v>0</v>
      </c>
      <c r="W704" s="1">
        <v>365.56240000000008</v>
      </c>
      <c r="X704" s="2" t="s">
        <v>8</v>
      </c>
      <c r="Y704" s="1">
        <v>58.489947999999991</v>
      </c>
      <c r="Z704" s="1">
        <v>0</v>
      </c>
      <c r="AA704" s="2" t="s">
        <v>0</v>
      </c>
      <c r="AB704" s="1">
        <v>0</v>
      </c>
      <c r="AC704" s="1">
        <v>0</v>
      </c>
      <c r="AD704" s="2" t="s">
        <v>0</v>
      </c>
      <c r="AE704" s="1">
        <v>0</v>
      </c>
      <c r="AF704" s="2">
        <v>0</v>
      </c>
      <c r="AG704" s="2" t="s">
        <v>0</v>
      </c>
      <c r="AH704" s="1">
        <v>0</v>
      </c>
      <c r="AI704" s="1">
        <v>0</v>
      </c>
      <c r="AJ704" s="2" t="s">
        <v>0</v>
      </c>
      <c r="AK704" s="1">
        <v>0</v>
      </c>
      <c r="AL704" s="1">
        <v>0</v>
      </c>
      <c r="AM704" s="125" t="s">
        <v>1</v>
      </c>
      <c r="AN704" s="2" t="s">
        <v>1</v>
      </c>
      <c r="AO704" s="125" t="s">
        <v>1</v>
      </c>
      <c r="AP704" s="2" t="s">
        <v>1</v>
      </c>
      <c r="AQ704" s="5"/>
      <c r="AR704" s="5"/>
    </row>
    <row r="705" spans="1:44" x14ac:dyDescent="0.25">
      <c r="A705" s="2" t="s">
        <v>851</v>
      </c>
      <c r="B705" s="125">
        <v>44603</v>
      </c>
      <c r="C705" s="2" t="s">
        <v>6</v>
      </c>
      <c r="D705" s="2" t="s">
        <v>21</v>
      </c>
      <c r="E705" s="2" t="s">
        <v>190</v>
      </c>
      <c r="F705" s="2" t="s">
        <v>3912</v>
      </c>
      <c r="G705" s="2" t="s">
        <v>3</v>
      </c>
      <c r="H705" s="2" t="s">
        <v>3913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</v>
      </c>
      <c r="P705" s="2" t="s">
        <v>1</v>
      </c>
      <c r="Q705" s="1">
        <v>5434.2398620000013</v>
      </c>
      <c r="R705" s="1">
        <v>0</v>
      </c>
      <c r="S705" s="1">
        <v>4056.2711000000031</v>
      </c>
      <c r="T705" s="1">
        <v>0</v>
      </c>
      <c r="U705" s="2" t="s">
        <v>0</v>
      </c>
      <c r="V705" s="1">
        <v>0</v>
      </c>
      <c r="W705" s="1">
        <v>1187.9041499999998</v>
      </c>
      <c r="X705" s="2" t="s">
        <v>8</v>
      </c>
      <c r="Y705" s="1">
        <v>190.06461199999998</v>
      </c>
      <c r="Z705" s="1">
        <v>0</v>
      </c>
      <c r="AA705" s="2" t="s">
        <v>0</v>
      </c>
      <c r="AB705" s="1">
        <v>0</v>
      </c>
      <c r="AC705" s="1">
        <v>0</v>
      </c>
      <c r="AD705" s="2" t="s">
        <v>0</v>
      </c>
      <c r="AE705" s="1">
        <v>0</v>
      </c>
      <c r="AF705" s="2">
        <v>0</v>
      </c>
      <c r="AG705" s="2" t="s">
        <v>0</v>
      </c>
      <c r="AH705" s="1">
        <v>0</v>
      </c>
      <c r="AI705" s="1">
        <v>0</v>
      </c>
      <c r="AJ705" s="2" t="s">
        <v>0</v>
      </c>
      <c r="AK705" s="1">
        <v>0</v>
      </c>
      <c r="AL705" s="1">
        <v>0</v>
      </c>
      <c r="AM705" s="125" t="s">
        <v>1</v>
      </c>
      <c r="AN705" s="2" t="s">
        <v>1</v>
      </c>
      <c r="AO705" s="125" t="s">
        <v>1</v>
      </c>
      <c r="AP705" s="2" t="s">
        <v>1</v>
      </c>
      <c r="AQ705" s="5"/>
      <c r="AR705" s="5"/>
    </row>
    <row r="706" spans="1:44" x14ac:dyDescent="0.25">
      <c r="A706" s="2" t="s">
        <v>852</v>
      </c>
      <c r="B706" s="125">
        <v>44603</v>
      </c>
      <c r="C706" s="2" t="s">
        <v>26</v>
      </c>
      <c r="D706" s="2" t="s">
        <v>879</v>
      </c>
      <c r="E706" s="2" t="s">
        <v>881</v>
      </c>
      <c r="F706" s="2" t="s">
        <v>3914</v>
      </c>
      <c r="G706" s="2" t="s">
        <v>3</v>
      </c>
      <c r="H706" s="2" t="s">
        <v>3915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</v>
      </c>
      <c r="P706" s="2" t="s">
        <v>1</v>
      </c>
      <c r="Q706" s="1">
        <v>118.1472</v>
      </c>
      <c r="R706" s="1">
        <v>0</v>
      </c>
      <c r="S706" s="1">
        <v>16.450000000000003</v>
      </c>
      <c r="T706" s="1">
        <v>0</v>
      </c>
      <c r="U706" s="2" t="s">
        <v>0</v>
      </c>
      <c r="V706" s="1">
        <v>0</v>
      </c>
      <c r="W706" s="1">
        <v>87.67</v>
      </c>
      <c r="X706" s="2" t="s">
        <v>8</v>
      </c>
      <c r="Y706" s="1">
        <v>14.027200000000001</v>
      </c>
      <c r="Z706" s="1">
        <v>0</v>
      </c>
      <c r="AA706" s="2" t="s">
        <v>0</v>
      </c>
      <c r="AB706" s="1">
        <v>0</v>
      </c>
      <c r="AC706" s="1">
        <v>0</v>
      </c>
      <c r="AD706" s="2" t="s">
        <v>0</v>
      </c>
      <c r="AE706" s="1">
        <v>0</v>
      </c>
      <c r="AF706" s="2">
        <v>0</v>
      </c>
      <c r="AG706" s="2" t="s">
        <v>0</v>
      </c>
      <c r="AH706" s="1">
        <v>0</v>
      </c>
      <c r="AI706" s="1">
        <v>0</v>
      </c>
      <c r="AJ706" s="2" t="s">
        <v>0</v>
      </c>
      <c r="AK706" s="1">
        <v>0</v>
      </c>
      <c r="AL706" s="1">
        <v>0</v>
      </c>
      <c r="AM706" s="125" t="s">
        <v>1</v>
      </c>
      <c r="AN706" s="2" t="s">
        <v>1</v>
      </c>
      <c r="AO706" s="125" t="s">
        <v>1</v>
      </c>
      <c r="AP706" s="2" t="s">
        <v>1</v>
      </c>
      <c r="AQ706" s="5"/>
      <c r="AR706" s="5"/>
    </row>
    <row r="707" spans="1:44" x14ac:dyDescent="0.25">
      <c r="A707" s="2" t="s">
        <v>853</v>
      </c>
      <c r="B707" s="125">
        <v>44603</v>
      </c>
      <c r="C707" s="2" t="s">
        <v>6</v>
      </c>
      <c r="D707" s="2" t="s">
        <v>879</v>
      </c>
      <c r="E707" s="2" t="s">
        <v>880</v>
      </c>
      <c r="F707" s="2" t="s">
        <v>3916</v>
      </c>
      <c r="G707" s="2" t="s">
        <v>3</v>
      </c>
      <c r="H707" s="2" t="s">
        <v>3917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</v>
      </c>
      <c r="P707" s="2" t="s">
        <v>1</v>
      </c>
      <c r="Q707" s="1">
        <v>5521.0405219999993</v>
      </c>
      <c r="R707" s="1">
        <v>0</v>
      </c>
      <c r="S707" s="1">
        <v>3906.7869999999984</v>
      </c>
      <c r="T707" s="1">
        <v>0</v>
      </c>
      <c r="U707" s="2" t="s">
        <v>0</v>
      </c>
      <c r="V707" s="1">
        <v>0</v>
      </c>
      <c r="W707" s="1">
        <v>1391.5978499999999</v>
      </c>
      <c r="X707" s="2" t="s">
        <v>8</v>
      </c>
      <c r="Y707" s="1">
        <v>222.65567200000004</v>
      </c>
      <c r="Z707" s="1">
        <v>0</v>
      </c>
      <c r="AA707" s="2" t="s">
        <v>0</v>
      </c>
      <c r="AB707" s="1">
        <v>0</v>
      </c>
      <c r="AC707" s="1">
        <v>0</v>
      </c>
      <c r="AD707" s="2" t="s">
        <v>0</v>
      </c>
      <c r="AE707" s="1">
        <v>0</v>
      </c>
      <c r="AF707" s="2">
        <v>0</v>
      </c>
      <c r="AG707" s="2" t="s">
        <v>0</v>
      </c>
      <c r="AH707" s="1">
        <v>0</v>
      </c>
      <c r="AI707" s="1">
        <v>0</v>
      </c>
      <c r="AJ707" s="2" t="s">
        <v>0</v>
      </c>
      <c r="AK707" s="1">
        <v>0</v>
      </c>
      <c r="AL707" s="1">
        <v>0</v>
      </c>
      <c r="AM707" s="125" t="s">
        <v>1</v>
      </c>
      <c r="AN707" s="2" t="s">
        <v>1</v>
      </c>
      <c r="AO707" s="125" t="s">
        <v>1</v>
      </c>
      <c r="AP707" s="2" t="s">
        <v>1</v>
      </c>
      <c r="AQ707" s="5"/>
      <c r="AR707" s="5"/>
    </row>
    <row r="708" spans="1:44" x14ac:dyDescent="0.25">
      <c r="A708" s="2" t="s">
        <v>854</v>
      </c>
      <c r="B708" s="125">
        <v>44603</v>
      </c>
      <c r="C708" s="2" t="s">
        <v>6</v>
      </c>
      <c r="D708" s="2" t="s">
        <v>18</v>
      </c>
      <c r="E708" s="2" t="s">
        <v>183</v>
      </c>
      <c r="F708" s="2" t="s">
        <v>1194</v>
      </c>
      <c r="G708" s="2" t="s">
        <v>3</v>
      </c>
      <c r="H708" s="2" t="s">
        <v>3918</v>
      </c>
      <c r="I708" s="1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373.45959999999997</v>
      </c>
      <c r="R708" s="1">
        <v>0</v>
      </c>
      <c r="S708" s="1">
        <v>324.87939999999998</v>
      </c>
      <c r="T708" s="1">
        <v>0</v>
      </c>
      <c r="U708" s="2" t="s">
        <v>0</v>
      </c>
      <c r="V708" s="1">
        <v>0</v>
      </c>
      <c r="W708" s="1">
        <v>41.879499999999993</v>
      </c>
      <c r="X708" s="2" t="s">
        <v>0</v>
      </c>
      <c r="Y708" s="1">
        <v>6.7006999999999994</v>
      </c>
      <c r="Z708" s="1">
        <v>0</v>
      </c>
      <c r="AA708" s="2" t="s">
        <v>0</v>
      </c>
      <c r="AB708" s="1">
        <v>0</v>
      </c>
      <c r="AC708" s="1">
        <v>0</v>
      </c>
      <c r="AD708" s="2" t="s">
        <v>0</v>
      </c>
      <c r="AE708" s="1">
        <v>0</v>
      </c>
      <c r="AF708" s="2">
        <v>0</v>
      </c>
      <c r="AG708" s="2" t="s">
        <v>0</v>
      </c>
      <c r="AH708" s="1">
        <v>0</v>
      </c>
      <c r="AI708" s="1">
        <v>0</v>
      </c>
      <c r="AJ708" s="2" t="s">
        <v>0</v>
      </c>
      <c r="AK708" s="1">
        <v>0</v>
      </c>
      <c r="AL708" s="1">
        <v>0</v>
      </c>
      <c r="AM708" s="125" t="s">
        <v>1</v>
      </c>
      <c r="AN708" s="2" t="s">
        <v>1</v>
      </c>
      <c r="AO708" s="125" t="s">
        <v>1</v>
      </c>
      <c r="AP708" s="2" t="s">
        <v>1</v>
      </c>
      <c r="AQ708" s="5"/>
      <c r="AR708" s="5"/>
    </row>
    <row r="709" spans="1:44" x14ac:dyDescent="0.25">
      <c r="A709" s="2" t="s">
        <v>855</v>
      </c>
      <c r="B709" s="125">
        <v>44603</v>
      </c>
      <c r="C709" s="2" t="s">
        <v>6</v>
      </c>
      <c r="D709" s="2" t="s">
        <v>16</v>
      </c>
      <c r="E709" s="2" t="s">
        <v>181</v>
      </c>
      <c r="F709" s="2" t="s">
        <v>3919</v>
      </c>
      <c r="G709" s="2" t="s">
        <v>3</v>
      </c>
      <c r="H709" s="2" t="s">
        <v>3920</v>
      </c>
      <c r="I709" s="1" t="s">
        <v>1</v>
      </c>
      <c r="J709" s="1" t="s">
        <v>1</v>
      </c>
      <c r="K709" s="1" t="s">
        <v>1</v>
      </c>
      <c r="L709" s="1" t="s">
        <v>1</v>
      </c>
      <c r="M709" s="1">
        <v>0</v>
      </c>
      <c r="N709" s="2" t="s">
        <v>1</v>
      </c>
      <c r="O709" s="2" t="s">
        <v>2</v>
      </c>
      <c r="P709" s="2" t="s">
        <v>1</v>
      </c>
      <c r="Q709" s="1">
        <v>2296.3432319999997</v>
      </c>
      <c r="R709" s="1">
        <v>0</v>
      </c>
      <c r="S709" s="1">
        <v>1556.8702499999999</v>
      </c>
      <c r="T709" s="1">
        <v>0</v>
      </c>
      <c r="U709" s="2" t="s">
        <v>0</v>
      </c>
      <c r="V709" s="1">
        <v>0</v>
      </c>
      <c r="W709" s="1">
        <v>637.47665000000006</v>
      </c>
      <c r="X709" s="2" t="s">
        <v>8</v>
      </c>
      <c r="Y709" s="1">
        <v>101.996332</v>
      </c>
      <c r="Z709" s="1">
        <v>0</v>
      </c>
      <c r="AA709" s="2" t="s">
        <v>0</v>
      </c>
      <c r="AB709" s="1">
        <v>0</v>
      </c>
      <c r="AC709" s="1">
        <v>0</v>
      </c>
      <c r="AD709" s="2" t="s">
        <v>0</v>
      </c>
      <c r="AE709" s="1">
        <v>0</v>
      </c>
      <c r="AF709" s="2">
        <v>0</v>
      </c>
      <c r="AG709" s="2" t="s">
        <v>0</v>
      </c>
      <c r="AH709" s="1">
        <v>0</v>
      </c>
      <c r="AI709" s="1">
        <v>0</v>
      </c>
      <c r="AJ709" s="2" t="s">
        <v>0</v>
      </c>
      <c r="AK709" s="1">
        <v>0</v>
      </c>
      <c r="AL709" s="1">
        <v>0</v>
      </c>
      <c r="AM709" s="125" t="s">
        <v>1</v>
      </c>
      <c r="AN709" s="2" t="s">
        <v>1</v>
      </c>
      <c r="AO709" s="125" t="s">
        <v>1</v>
      </c>
      <c r="AP709" s="2" t="s">
        <v>1</v>
      </c>
      <c r="AQ709" s="5"/>
      <c r="AR709" s="5"/>
    </row>
    <row r="710" spans="1:44" x14ac:dyDescent="0.25">
      <c r="A710" s="2" t="s">
        <v>856</v>
      </c>
      <c r="B710" s="125">
        <v>44603</v>
      </c>
      <c r="C710" s="2" t="s">
        <v>6</v>
      </c>
      <c r="D710" s="2" t="s">
        <v>13</v>
      </c>
      <c r="E710" s="2" t="s">
        <v>179</v>
      </c>
      <c r="F710" s="2" t="s">
        <v>3921</v>
      </c>
      <c r="G710" s="2" t="s">
        <v>3</v>
      </c>
      <c r="H710" s="2" t="s">
        <v>3922</v>
      </c>
      <c r="I710" s="1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f>12.45+2285.2209</f>
        <v>2297.6708999999996</v>
      </c>
      <c r="R710" s="1">
        <v>0</v>
      </c>
      <c r="S710" s="1">
        <f>12.45+1993.30575</f>
        <v>2005.75575</v>
      </c>
      <c r="T710" s="1">
        <v>0</v>
      </c>
      <c r="U710" s="2" t="s">
        <v>0</v>
      </c>
      <c r="V710" s="1">
        <v>0</v>
      </c>
      <c r="W710" s="1">
        <v>251.65094999999997</v>
      </c>
      <c r="X710" s="2" t="s">
        <v>8</v>
      </c>
      <c r="Y710" s="1">
        <v>40.264199999999995</v>
      </c>
      <c r="Z710" s="1">
        <v>0</v>
      </c>
      <c r="AA710" s="2" t="s">
        <v>0</v>
      </c>
      <c r="AB710" s="1">
        <v>0</v>
      </c>
      <c r="AC710" s="1">
        <v>0</v>
      </c>
      <c r="AD710" s="2" t="s">
        <v>0</v>
      </c>
      <c r="AE710" s="1">
        <v>0</v>
      </c>
      <c r="AF710" s="2">
        <v>0</v>
      </c>
      <c r="AG710" s="2" t="s">
        <v>0</v>
      </c>
      <c r="AH710" s="1">
        <v>0</v>
      </c>
      <c r="AI710" s="1">
        <v>0</v>
      </c>
      <c r="AJ710" s="2" t="s">
        <v>0</v>
      </c>
      <c r="AK710" s="1">
        <v>0</v>
      </c>
      <c r="AL710" s="1">
        <v>0</v>
      </c>
      <c r="AM710" s="125" t="s">
        <v>1</v>
      </c>
      <c r="AN710" s="2" t="s">
        <v>1</v>
      </c>
      <c r="AO710" s="125" t="s">
        <v>1</v>
      </c>
      <c r="AP710" s="2" t="s">
        <v>1</v>
      </c>
      <c r="AQ710" s="5"/>
      <c r="AR710" s="5"/>
    </row>
    <row r="711" spans="1:44" x14ac:dyDescent="0.25">
      <c r="A711" s="2" t="s">
        <v>857</v>
      </c>
      <c r="B711" s="125">
        <v>44603</v>
      </c>
      <c r="C711" s="2" t="s">
        <v>6</v>
      </c>
      <c r="D711" s="2" t="s">
        <v>9</v>
      </c>
      <c r="E711" s="2" t="s">
        <v>3031</v>
      </c>
      <c r="F711" s="2" t="s">
        <v>3923</v>
      </c>
      <c r="G711" s="2" t="s">
        <v>3</v>
      </c>
      <c r="H711" s="2" t="s">
        <v>3924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2</v>
      </c>
      <c r="P711" s="2" t="s">
        <v>1</v>
      </c>
      <c r="Q711" s="1">
        <v>36.454799999999999</v>
      </c>
      <c r="R711" s="1">
        <v>0</v>
      </c>
      <c r="S711" s="1">
        <v>3.9400000000000013</v>
      </c>
      <c r="T711" s="1">
        <v>0</v>
      </c>
      <c r="U711" s="2" t="s">
        <v>0</v>
      </c>
      <c r="V711" s="1">
        <v>0</v>
      </c>
      <c r="W711" s="1">
        <v>28.03</v>
      </c>
      <c r="X711" s="2" t="s">
        <v>8</v>
      </c>
      <c r="Y711" s="1">
        <v>4.4847999999999999</v>
      </c>
      <c r="Z711" s="1">
        <v>0</v>
      </c>
      <c r="AA711" s="2" t="s">
        <v>0</v>
      </c>
      <c r="AB711" s="1">
        <v>0</v>
      </c>
      <c r="AC711" s="1">
        <v>0</v>
      </c>
      <c r="AD711" s="2" t="s">
        <v>0</v>
      </c>
      <c r="AE711" s="1">
        <v>0</v>
      </c>
      <c r="AF711" s="2">
        <v>0</v>
      </c>
      <c r="AG711" s="2" t="s">
        <v>0</v>
      </c>
      <c r="AH711" s="1">
        <v>0</v>
      </c>
      <c r="AI711" s="1">
        <v>0</v>
      </c>
      <c r="AJ711" s="2" t="s">
        <v>0</v>
      </c>
      <c r="AK711" s="1">
        <v>0</v>
      </c>
      <c r="AL711" s="1">
        <v>0</v>
      </c>
      <c r="AM711" s="125" t="s">
        <v>1</v>
      </c>
      <c r="AN711" s="2" t="s">
        <v>1</v>
      </c>
      <c r="AO711" s="125" t="s">
        <v>1</v>
      </c>
      <c r="AP711" s="2" t="s">
        <v>1</v>
      </c>
      <c r="AQ711" s="5"/>
      <c r="AR711" s="5"/>
    </row>
    <row r="712" spans="1:44" x14ac:dyDescent="0.25">
      <c r="A712" s="2" t="s">
        <v>858</v>
      </c>
      <c r="B712" s="125">
        <v>44603</v>
      </c>
      <c r="C712" s="2" t="s">
        <v>6</v>
      </c>
      <c r="D712" s="2" t="s">
        <v>9</v>
      </c>
      <c r="E712" s="2" t="s">
        <v>3031</v>
      </c>
      <c r="F712" s="2" t="s">
        <v>3923</v>
      </c>
      <c r="G712" s="2" t="s">
        <v>3</v>
      </c>
      <c r="H712" s="2" t="s">
        <v>3925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2</v>
      </c>
      <c r="P712" s="2" t="s">
        <v>1</v>
      </c>
      <c r="Q712" s="1">
        <v>31.064399999999999</v>
      </c>
      <c r="R712" s="1">
        <v>0</v>
      </c>
      <c r="S712" s="1">
        <v>0.80000000000000071</v>
      </c>
      <c r="T712" s="1">
        <v>0</v>
      </c>
      <c r="U712" s="2" t="s">
        <v>0</v>
      </c>
      <c r="V712" s="1">
        <v>0</v>
      </c>
      <c r="W712" s="1">
        <v>26.09</v>
      </c>
      <c r="X712" s="2" t="s">
        <v>0</v>
      </c>
      <c r="Y712" s="1">
        <v>4.1744000000000003</v>
      </c>
      <c r="Z712" s="1">
        <v>0</v>
      </c>
      <c r="AA712" s="2" t="s">
        <v>0</v>
      </c>
      <c r="AB712" s="1">
        <v>0</v>
      </c>
      <c r="AC712" s="1">
        <v>0</v>
      </c>
      <c r="AD712" s="2" t="s">
        <v>0</v>
      </c>
      <c r="AE712" s="1">
        <v>0</v>
      </c>
      <c r="AF712" s="2">
        <v>0</v>
      </c>
      <c r="AG712" s="2" t="s">
        <v>0</v>
      </c>
      <c r="AH712" s="1">
        <v>0</v>
      </c>
      <c r="AI712" s="1">
        <v>0</v>
      </c>
      <c r="AJ712" s="2" t="s">
        <v>0</v>
      </c>
      <c r="AK712" s="1">
        <v>0</v>
      </c>
      <c r="AL712" s="1">
        <v>0</v>
      </c>
      <c r="AM712" s="125" t="s">
        <v>1</v>
      </c>
      <c r="AN712" s="2" t="s">
        <v>1</v>
      </c>
      <c r="AO712" s="125" t="s">
        <v>1</v>
      </c>
      <c r="AP712" s="2" t="s">
        <v>1</v>
      </c>
      <c r="AQ712" s="5"/>
      <c r="AR712" s="5"/>
    </row>
    <row r="713" spans="1:44" x14ac:dyDescent="0.25">
      <c r="A713" s="2" t="s">
        <v>859</v>
      </c>
      <c r="B713" s="125">
        <v>44603</v>
      </c>
      <c r="C713" s="2" t="s">
        <v>6</v>
      </c>
      <c r="D713" s="2" t="s">
        <v>9</v>
      </c>
      <c r="E713" s="2" t="s">
        <v>3031</v>
      </c>
      <c r="F713" s="2" t="s">
        <v>3923</v>
      </c>
      <c r="G713" s="2" t="s">
        <v>3</v>
      </c>
      <c r="H713" s="2" t="s">
        <v>3926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417.98905000000002</v>
      </c>
      <c r="R713" s="1">
        <v>0</v>
      </c>
      <c r="S713" s="1">
        <v>265.05960000000005</v>
      </c>
      <c r="T713" s="1">
        <v>0</v>
      </c>
      <c r="U713" s="2" t="s">
        <v>0</v>
      </c>
      <c r="V713" s="1">
        <v>0</v>
      </c>
      <c r="W713" s="1">
        <v>131.83574999999999</v>
      </c>
      <c r="X713" s="2" t="s">
        <v>8</v>
      </c>
      <c r="Y713" s="1">
        <v>21.093699999999998</v>
      </c>
      <c r="Z713" s="1">
        <v>0</v>
      </c>
      <c r="AA713" s="2" t="s">
        <v>0</v>
      </c>
      <c r="AB713" s="1">
        <v>0</v>
      </c>
      <c r="AC713" s="1">
        <v>0</v>
      </c>
      <c r="AD713" s="2" t="s">
        <v>0</v>
      </c>
      <c r="AE713" s="1">
        <v>0</v>
      </c>
      <c r="AF713" s="2">
        <v>0</v>
      </c>
      <c r="AG713" s="2" t="s">
        <v>0</v>
      </c>
      <c r="AH713" s="1">
        <v>0</v>
      </c>
      <c r="AI713" s="1">
        <v>0</v>
      </c>
      <c r="AJ713" s="2" t="s">
        <v>0</v>
      </c>
      <c r="AK713" s="1">
        <v>0</v>
      </c>
      <c r="AL713" s="1">
        <v>0</v>
      </c>
      <c r="AM713" s="125" t="s">
        <v>1</v>
      </c>
      <c r="AN713" s="2" t="s">
        <v>1</v>
      </c>
      <c r="AO713" s="125" t="s">
        <v>1</v>
      </c>
      <c r="AP713" s="2" t="s">
        <v>1</v>
      </c>
      <c r="AQ713" s="5"/>
      <c r="AR713" s="5"/>
    </row>
    <row r="714" spans="1:44" x14ac:dyDescent="0.25">
      <c r="A714" s="2" t="s">
        <v>860</v>
      </c>
      <c r="B714" s="125">
        <v>44603</v>
      </c>
      <c r="C714" s="2" t="s">
        <v>6</v>
      </c>
      <c r="D714" s="2" t="s">
        <v>1092</v>
      </c>
      <c r="E714" s="2" t="s">
        <v>726</v>
      </c>
      <c r="F714" s="2" t="s">
        <v>3927</v>
      </c>
      <c r="G714" s="2" t="s">
        <v>3</v>
      </c>
      <c r="H714" s="2" t="s">
        <v>3928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</v>
      </c>
      <c r="P714" s="2" t="s">
        <v>1</v>
      </c>
      <c r="Q714" s="1">
        <v>2025.8825960000006</v>
      </c>
      <c r="R714" s="1">
        <v>0</v>
      </c>
      <c r="S714" s="1">
        <v>1582.7517500000006</v>
      </c>
      <c r="T714" s="1">
        <v>0</v>
      </c>
      <c r="U714" s="2" t="s">
        <v>0</v>
      </c>
      <c r="V714" s="1">
        <v>0</v>
      </c>
      <c r="W714" s="1">
        <v>382.00935000000004</v>
      </c>
      <c r="X714" s="2" t="s">
        <v>0</v>
      </c>
      <c r="Y714" s="1">
        <v>61.121496</v>
      </c>
      <c r="Z714" s="1">
        <v>0</v>
      </c>
      <c r="AA714" s="2" t="s">
        <v>0</v>
      </c>
      <c r="AB714" s="1">
        <v>0</v>
      </c>
      <c r="AC714" s="1">
        <v>0</v>
      </c>
      <c r="AD714" s="2" t="s">
        <v>0</v>
      </c>
      <c r="AE714" s="1">
        <v>0</v>
      </c>
      <c r="AF714" s="2">
        <v>0</v>
      </c>
      <c r="AG714" s="2" t="s">
        <v>0</v>
      </c>
      <c r="AH714" s="1">
        <v>0</v>
      </c>
      <c r="AI714" s="1">
        <v>0</v>
      </c>
      <c r="AJ714" s="2" t="s">
        <v>0</v>
      </c>
      <c r="AK714" s="1">
        <v>0</v>
      </c>
      <c r="AL714" s="1">
        <v>0</v>
      </c>
      <c r="AM714" s="125" t="s">
        <v>1</v>
      </c>
      <c r="AN714" s="2" t="s">
        <v>1</v>
      </c>
      <c r="AO714" s="125" t="s">
        <v>1</v>
      </c>
      <c r="AP714" s="2" t="s">
        <v>1</v>
      </c>
      <c r="AQ714" s="5"/>
      <c r="AR714" s="5"/>
    </row>
    <row r="715" spans="1:44" x14ac:dyDescent="0.25">
      <c r="A715" s="2" t="s">
        <v>861</v>
      </c>
      <c r="B715" s="125">
        <v>44603</v>
      </c>
      <c r="C715" s="2" t="s">
        <v>6</v>
      </c>
      <c r="D715" s="2" t="s">
        <v>5</v>
      </c>
      <c r="E715" s="2" t="s">
        <v>174</v>
      </c>
      <c r="F715" s="2" t="s">
        <v>3929</v>
      </c>
      <c r="G715" s="2" t="s">
        <v>3</v>
      </c>
      <c r="H715" s="2" t="s">
        <v>3930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1637.5797520000003</v>
      </c>
      <c r="R715" s="1">
        <v>0</v>
      </c>
      <c r="S715" s="1">
        <v>1232.5918999999999</v>
      </c>
      <c r="T715" s="1">
        <v>0</v>
      </c>
      <c r="U715" s="2" t="s">
        <v>0</v>
      </c>
      <c r="V715" s="1">
        <v>0</v>
      </c>
      <c r="W715" s="1">
        <v>349.12749999999994</v>
      </c>
      <c r="X715" s="2" t="s">
        <v>0</v>
      </c>
      <c r="Y715" s="1">
        <v>55.860351999999985</v>
      </c>
      <c r="Z715" s="1">
        <v>0</v>
      </c>
      <c r="AA715" s="2" t="s">
        <v>0</v>
      </c>
      <c r="AB715" s="1">
        <v>0</v>
      </c>
      <c r="AC715" s="1">
        <v>0</v>
      </c>
      <c r="AD715" s="2" t="s">
        <v>0</v>
      </c>
      <c r="AE715" s="1">
        <v>0</v>
      </c>
      <c r="AF715" s="2">
        <v>0</v>
      </c>
      <c r="AG715" s="2" t="s">
        <v>0</v>
      </c>
      <c r="AH715" s="1">
        <v>0</v>
      </c>
      <c r="AI715" s="1">
        <v>0</v>
      </c>
      <c r="AJ715" s="2" t="s">
        <v>0</v>
      </c>
      <c r="AK715" s="1">
        <v>0</v>
      </c>
      <c r="AL715" s="1">
        <v>0</v>
      </c>
      <c r="AM715" s="125" t="s">
        <v>1</v>
      </c>
      <c r="AN715" s="2" t="s">
        <v>1</v>
      </c>
      <c r="AO715" s="125" t="s">
        <v>1</v>
      </c>
      <c r="AP715" s="2" t="s">
        <v>1</v>
      </c>
      <c r="AQ715" s="5"/>
      <c r="AR715" s="5"/>
    </row>
    <row r="716" spans="1:44" x14ac:dyDescent="0.25">
      <c r="A716" s="2" t="s">
        <v>862</v>
      </c>
      <c r="B716" s="125">
        <v>44604</v>
      </c>
      <c r="C716" s="2" t="s">
        <v>26</v>
      </c>
      <c r="D716" s="2" t="s">
        <v>48</v>
      </c>
      <c r="E716" s="2" t="s">
        <v>219</v>
      </c>
      <c r="F716" s="2" t="s">
        <v>1815</v>
      </c>
      <c r="G716" s="2" t="s">
        <v>3</v>
      </c>
      <c r="H716" s="2" t="s">
        <v>3931</v>
      </c>
      <c r="I716" s="1" t="s">
        <v>1</v>
      </c>
      <c r="J716" s="1" t="s">
        <v>1</v>
      </c>
      <c r="K716" s="1" t="s">
        <v>1</v>
      </c>
      <c r="L716" s="1" t="s">
        <v>1</v>
      </c>
      <c r="M716" s="1">
        <v>0</v>
      </c>
      <c r="N716" s="2" t="s">
        <v>1</v>
      </c>
      <c r="O716" s="2" t="s">
        <v>2</v>
      </c>
      <c r="P716" s="2" t="s">
        <v>1</v>
      </c>
      <c r="Q716" s="1">
        <v>1734.4154639999997</v>
      </c>
      <c r="R716" s="1">
        <v>0</v>
      </c>
      <c r="S716" s="1">
        <v>1379.6755999999996</v>
      </c>
      <c r="T716" s="1">
        <v>0</v>
      </c>
      <c r="U716" s="2" t="s">
        <v>0</v>
      </c>
      <c r="V716" s="1">
        <v>0</v>
      </c>
      <c r="W716" s="1">
        <v>305.81020000000007</v>
      </c>
      <c r="X716" s="2" t="s">
        <v>8</v>
      </c>
      <c r="Y716" s="1">
        <v>48.929664000000002</v>
      </c>
      <c r="Z716" s="1">
        <v>0</v>
      </c>
      <c r="AA716" s="2" t="s">
        <v>0</v>
      </c>
      <c r="AB716" s="1">
        <v>0</v>
      </c>
      <c r="AC716" s="1">
        <v>0</v>
      </c>
      <c r="AD716" s="2" t="s">
        <v>0</v>
      </c>
      <c r="AE716" s="1">
        <v>0</v>
      </c>
      <c r="AF716" s="2">
        <v>0</v>
      </c>
      <c r="AG716" s="2" t="s">
        <v>0</v>
      </c>
      <c r="AH716" s="1">
        <v>0</v>
      </c>
      <c r="AI716" s="1">
        <v>0</v>
      </c>
      <c r="AJ716" s="2" t="s">
        <v>0</v>
      </c>
      <c r="AK716" s="1">
        <v>0</v>
      </c>
      <c r="AL716" s="1">
        <v>0</v>
      </c>
      <c r="AM716" s="125" t="s">
        <v>1</v>
      </c>
      <c r="AN716" s="2" t="s">
        <v>1</v>
      </c>
      <c r="AO716" s="125" t="s">
        <v>1</v>
      </c>
      <c r="AP716" s="2" t="s">
        <v>1</v>
      </c>
      <c r="AQ716" s="5"/>
      <c r="AR716" s="5"/>
    </row>
    <row r="717" spans="1:44" x14ac:dyDescent="0.25">
      <c r="A717" s="2" t="s">
        <v>863</v>
      </c>
      <c r="B717" s="125">
        <v>44604</v>
      </c>
      <c r="C717" s="2" t="s">
        <v>26</v>
      </c>
      <c r="D717" s="2" t="s">
        <v>48</v>
      </c>
      <c r="E717" s="2" t="s">
        <v>219</v>
      </c>
      <c r="F717" s="2" t="s">
        <v>1820</v>
      </c>
      <c r="G717" s="2" t="s">
        <v>3</v>
      </c>
      <c r="H717" s="2" t="s">
        <v>3932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3933</v>
      </c>
      <c r="P717" s="2" t="s">
        <v>3934</v>
      </c>
      <c r="Q717" s="1">
        <v>71.205699999999993</v>
      </c>
      <c r="R717" s="1">
        <v>0</v>
      </c>
      <c r="S717" s="1">
        <v>63.259700000000002</v>
      </c>
      <c r="T717" s="1">
        <v>6.85</v>
      </c>
      <c r="U717" s="2" t="s">
        <v>8</v>
      </c>
      <c r="V717" s="1">
        <v>1.0960000000000001</v>
      </c>
      <c r="W717" s="1">
        <v>0</v>
      </c>
      <c r="X717" s="2" t="s">
        <v>0</v>
      </c>
      <c r="Y717" s="1">
        <v>0</v>
      </c>
      <c r="Z717" s="1">
        <v>0</v>
      </c>
      <c r="AA717" s="2" t="s">
        <v>0</v>
      </c>
      <c r="AB717" s="1">
        <v>0</v>
      </c>
      <c r="AC717" s="1">
        <v>0</v>
      </c>
      <c r="AD717" s="2" t="s">
        <v>0</v>
      </c>
      <c r="AE717" s="1">
        <v>0</v>
      </c>
      <c r="AF717" s="2">
        <v>0</v>
      </c>
      <c r="AG717" s="2" t="s">
        <v>0</v>
      </c>
      <c r="AH717" s="1">
        <v>0</v>
      </c>
      <c r="AI717" s="1">
        <v>0</v>
      </c>
      <c r="AJ717" s="2" t="s">
        <v>0</v>
      </c>
      <c r="AK717" s="1">
        <v>0</v>
      </c>
      <c r="AL717" s="1">
        <v>0</v>
      </c>
      <c r="AM717" s="125" t="s">
        <v>1</v>
      </c>
      <c r="AN717" s="2" t="s">
        <v>1</v>
      </c>
      <c r="AO717" s="125" t="s">
        <v>1</v>
      </c>
      <c r="AP717" s="2" t="s">
        <v>1</v>
      </c>
      <c r="AQ717" s="5"/>
      <c r="AR717" s="5"/>
    </row>
    <row r="718" spans="1:44" x14ac:dyDescent="0.25">
      <c r="A718" s="2" t="s">
        <v>864</v>
      </c>
      <c r="B718" s="125">
        <v>44604</v>
      </c>
      <c r="C718" s="2" t="s">
        <v>26</v>
      </c>
      <c r="D718" s="2" t="s">
        <v>48</v>
      </c>
      <c r="E718" s="2" t="s">
        <v>219</v>
      </c>
      <c r="F718" s="2" t="s">
        <v>1815</v>
      </c>
      <c r="G718" s="2" t="s">
        <v>3</v>
      </c>
      <c r="H718" s="2" t="s">
        <v>3935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984.55842200000006</v>
      </c>
      <c r="R718" s="1">
        <v>0</v>
      </c>
      <c r="S718" s="1">
        <v>743.47625000000005</v>
      </c>
      <c r="T718" s="1">
        <v>0</v>
      </c>
      <c r="U718" s="2" t="s">
        <v>0</v>
      </c>
      <c r="V718" s="1">
        <v>0</v>
      </c>
      <c r="W718" s="1">
        <v>207.82950000000002</v>
      </c>
      <c r="X718" s="2" t="s">
        <v>8</v>
      </c>
      <c r="Y718" s="1">
        <v>33.252672000000004</v>
      </c>
      <c r="Z718" s="1">
        <v>0</v>
      </c>
      <c r="AA718" s="2" t="s">
        <v>0</v>
      </c>
      <c r="AB718" s="1">
        <v>0</v>
      </c>
      <c r="AC718" s="1">
        <v>0</v>
      </c>
      <c r="AD718" s="2" t="s">
        <v>0</v>
      </c>
      <c r="AE718" s="1">
        <v>0</v>
      </c>
      <c r="AF718" s="2">
        <v>0</v>
      </c>
      <c r="AG718" s="2" t="s">
        <v>0</v>
      </c>
      <c r="AH718" s="1">
        <v>0</v>
      </c>
      <c r="AI718" s="1">
        <v>0</v>
      </c>
      <c r="AJ718" s="2" t="s">
        <v>0</v>
      </c>
      <c r="AK718" s="1">
        <v>0</v>
      </c>
      <c r="AL718" s="1">
        <v>0</v>
      </c>
      <c r="AM718" s="125" t="s">
        <v>1</v>
      </c>
      <c r="AN718" s="2" t="s">
        <v>1</v>
      </c>
      <c r="AO718" s="125" t="s">
        <v>1</v>
      </c>
      <c r="AP718" s="2" t="s">
        <v>1</v>
      </c>
      <c r="AQ718" s="5"/>
      <c r="AR718" s="5"/>
    </row>
    <row r="719" spans="1:44" x14ac:dyDescent="0.25">
      <c r="A719" s="2" t="s">
        <v>865</v>
      </c>
      <c r="B719" s="125">
        <v>44604</v>
      </c>
      <c r="C719" s="2" t="s">
        <v>1081</v>
      </c>
      <c r="D719" s="2" t="s">
        <v>48</v>
      </c>
      <c r="E719" s="2" t="s">
        <v>1082</v>
      </c>
      <c r="F719" s="2" t="s">
        <v>3936</v>
      </c>
      <c r="G719" s="2" t="s">
        <v>3</v>
      </c>
      <c r="H719" s="2" t="s">
        <v>3937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3520.4459600000014</v>
      </c>
      <c r="R719" s="1">
        <v>0</v>
      </c>
      <c r="S719" s="1">
        <v>2818.6995500000016</v>
      </c>
      <c r="T719" s="1">
        <v>0</v>
      </c>
      <c r="U719" s="2" t="s">
        <v>0</v>
      </c>
      <c r="V719" s="1">
        <v>0</v>
      </c>
      <c r="W719" s="1">
        <v>604.95384999999999</v>
      </c>
      <c r="X719" s="2" t="s">
        <v>8</v>
      </c>
      <c r="Y719" s="1">
        <v>96.792559999999966</v>
      </c>
      <c r="Z719" s="1">
        <v>0</v>
      </c>
      <c r="AA719" s="2" t="s">
        <v>0</v>
      </c>
      <c r="AB719" s="1">
        <v>0</v>
      </c>
      <c r="AC719" s="1">
        <v>0</v>
      </c>
      <c r="AD719" s="2" t="s">
        <v>0</v>
      </c>
      <c r="AE719" s="1">
        <v>0</v>
      </c>
      <c r="AF719" s="2">
        <v>0</v>
      </c>
      <c r="AG719" s="2" t="s">
        <v>0</v>
      </c>
      <c r="AH719" s="1">
        <v>0</v>
      </c>
      <c r="AI719" s="1">
        <v>0</v>
      </c>
      <c r="AJ719" s="2" t="s">
        <v>0</v>
      </c>
      <c r="AK719" s="1">
        <v>0</v>
      </c>
      <c r="AL719" s="1">
        <v>0</v>
      </c>
      <c r="AM719" s="125" t="s">
        <v>1</v>
      </c>
      <c r="AN719" s="2" t="s">
        <v>1</v>
      </c>
      <c r="AO719" s="125" t="s">
        <v>1</v>
      </c>
      <c r="AP719" s="2" t="s">
        <v>1</v>
      </c>
      <c r="AQ719" s="5"/>
      <c r="AR719" s="5"/>
    </row>
    <row r="720" spans="1:44" x14ac:dyDescent="0.25">
      <c r="A720" s="2" t="s">
        <v>866</v>
      </c>
      <c r="B720" s="125">
        <v>44604</v>
      </c>
      <c r="C720" s="2" t="s">
        <v>6</v>
      </c>
      <c r="D720" s="2" t="s">
        <v>48</v>
      </c>
      <c r="E720" s="2" t="s">
        <v>228</v>
      </c>
      <c r="F720" s="2" t="s">
        <v>3938</v>
      </c>
      <c r="G720" s="2" t="s">
        <v>3</v>
      </c>
      <c r="H720" s="2" t="s">
        <v>3939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2</v>
      </c>
      <c r="P720" s="2" t="s">
        <v>1</v>
      </c>
      <c r="Q720" s="1">
        <v>4299.7377559999995</v>
      </c>
      <c r="R720" s="1">
        <v>0</v>
      </c>
      <c r="S720" s="1">
        <v>3380.566600000001</v>
      </c>
      <c r="T720" s="1">
        <v>0</v>
      </c>
      <c r="U720" s="2" t="s">
        <v>0</v>
      </c>
      <c r="V720" s="1">
        <v>0</v>
      </c>
      <c r="W720" s="1">
        <v>792.38890000000004</v>
      </c>
      <c r="X720" s="2" t="s">
        <v>0</v>
      </c>
      <c r="Y720" s="1">
        <v>126.78225599999999</v>
      </c>
      <c r="Z720" s="1">
        <v>0</v>
      </c>
      <c r="AA720" s="2" t="s">
        <v>0</v>
      </c>
      <c r="AB720" s="1">
        <v>0</v>
      </c>
      <c r="AC720" s="1">
        <v>0</v>
      </c>
      <c r="AD720" s="2" t="s">
        <v>0</v>
      </c>
      <c r="AE720" s="1">
        <v>0</v>
      </c>
      <c r="AF720" s="2">
        <v>0</v>
      </c>
      <c r="AG720" s="2" t="s">
        <v>0</v>
      </c>
      <c r="AH720" s="1">
        <v>0</v>
      </c>
      <c r="AI720" s="1">
        <v>0</v>
      </c>
      <c r="AJ720" s="2" t="s">
        <v>0</v>
      </c>
      <c r="AK720" s="1">
        <v>0</v>
      </c>
      <c r="AL720" s="1">
        <v>0</v>
      </c>
      <c r="AM720" s="125" t="s">
        <v>1</v>
      </c>
      <c r="AN720" s="2" t="s">
        <v>1</v>
      </c>
      <c r="AO720" s="125" t="s">
        <v>1</v>
      </c>
      <c r="AP720" s="2" t="s">
        <v>1</v>
      </c>
      <c r="AQ720" s="5"/>
      <c r="AR720" s="5"/>
    </row>
    <row r="721" spans="1:44" x14ac:dyDescent="0.25">
      <c r="A721" s="2" t="s">
        <v>867</v>
      </c>
      <c r="B721" s="125">
        <v>44604</v>
      </c>
      <c r="C721" s="2" t="s">
        <v>6</v>
      </c>
      <c r="D721" s="2" t="s">
        <v>48</v>
      </c>
      <c r="E721" s="2" t="s">
        <v>228</v>
      </c>
      <c r="F721" s="2" t="s">
        <v>3938</v>
      </c>
      <c r="G721" s="2" t="s">
        <v>3</v>
      </c>
      <c r="H721" s="2" t="s">
        <v>3940</v>
      </c>
      <c r="I721" s="1" t="s">
        <v>1</v>
      </c>
      <c r="J721" s="1" t="s">
        <v>1</v>
      </c>
      <c r="K721" s="1" t="s">
        <v>1</v>
      </c>
      <c r="L721" s="1" t="s">
        <v>1</v>
      </c>
      <c r="M721" s="1">
        <v>0</v>
      </c>
      <c r="N721" s="2" t="s">
        <v>1</v>
      </c>
      <c r="O721" s="2" t="s">
        <v>1569</v>
      </c>
      <c r="P721" s="2" t="s">
        <v>1570</v>
      </c>
      <c r="Q721" s="1">
        <v>3086.0482999999999</v>
      </c>
      <c r="R721" s="1">
        <v>0</v>
      </c>
      <c r="S721" s="1">
        <v>2978.3654999999999</v>
      </c>
      <c r="T721" s="1">
        <v>92.83</v>
      </c>
      <c r="U721" s="2" t="s">
        <v>8</v>
      </c>
      <c r="V721" s="1">
        <v>14.8528</v>
      </c>
      <c r="W721" s="1">
        <v>0</v>
      </c>
      <c r="X721" s="2" t="s">
        <v>0</v>
      </c>
      <c r="Y721" s="1">
        <v>0</v>
      </c>
      <c r="Z721" s="1">
        <v>0</v>
      </c>
      <c r="AA721" s="2" t="s">
        <v>0</v>
      </c>
      <c r="AB721" s="1">
        <v>0</v>
      </c>
      <c r="AC721" s="1">
        <v>0</v>
      </c>
      <c r="AD721" s="2" t="s">
        <v>0</v>
      </c>
      <c r="AE721" s="1">
        <v>0</v>
      </c>
      <c r="AF721" s="2">
        <v>0</v>
      </c>
      <c r="AG721" s="2" t="s">
        <v>0</v>
      </c>
      <c r="AH721" s="1">
        <v>0</v>
      </c>
      <c r="AI721" s="1">
        <v>0</v>
      </c>
      <c r="AJ721" s="2" t="s">
        <v>0</v>
      </c>
      <c r="AK721" s="1">
        <v>0</v>
      </c>
      <c r="AL721" s="1">
        <v>0</v>
      </c>
      <c r="AM721" s="125" t="s">
        <v>1</v>
      </c>
      <c r="AN721" s="2" t="s">
        <v>1</v>
      </c>
      <c r="AO721" s="125" t="s">
        <v>1</v>
      </c>
      <c r="AP721" s="2" t="s">
        <v>1</v>
      </c>
      <c r="AQ721" s="5"/>
      <c r="AR721" s="5"/>
    </row>
    <row r="722" spans="1:44" x14ac:dyDescent="0.25">
      <c r="A722" s="2" t="s">
        <v>868</v>
      </c>
      <c r="B722" s="125">
        <v>44604</v>
      </c>
      <c r="C722" s="2" t="s">
        <v>6</v>
      </c>
      <c r="D722" s="2" t="s">
        <v>48</v>
      </c>
      <c r="E722" s="2" t="s">
        <v>228</v>
      </c>
      <c r="F722" s="2" t="s">
        <v>3938</v>
      </c>
      <c r="G722" s="2" t="s">
        <v>3</v>
      </c>
      <c r="H722" s="2" t="s">
        <v>3941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1053.2745000000004</v>
      </c>
      <c r="R722" s="1">
        <v>0</v>
      </c>
      <c r="S722" s="1">
        <v>774.2307000000003</v>
      </c>
      <c r="T722" s="1">
        <v>0</v>
      </c>
      <c r="U722" s="2" t="s">
        <v>0</v>
      </c>
      <c r="V722" s="1">
        <v>0</v>
      </c>
      <c r="W722" s="1">
        <f>1.18+239.375</f>
        <v>240.55500000000001</v>
      </c>
      <c r="X722" s="2" t="s">
        <v>8</v>
      </c>
      <c r="Y722" s="1">
        <f>+W722*0.16</f>
        <v>38.488800000000005</v>
      </c>
      <c r="Z722" s="1">
        <v>0</v>
      </c>
      <c r="AA722" s="2" t="s">
        <v>0</v>
      </c>
      <c r="AB722" s="1">
        <v>0</v>
      </c>
      <c r="AC722" s="1">
        <v>0</v>
      </c>
      <c r="AD722" s="2" t="s">
        <v>0</v>
      </c>
      <c r="AE722" s="1">
        <v>0</v>
      </c>
      <c r="AF722" s="2">
        <v>0</v>
      </c>
      <c r="AG722" s="2" t="s">
        <v>0</v>
      </c>
      <c r="AH722" s="1">
        <v>0</v>
      </c>
      <c r="AI722" s="1">
        <v>0</v>
      </c>
      <c r="AJ722" s="2" t="s">
        <v>0</v>
      </c>
      <c r="AK722" s="1">
        <v>0</v>
      </c>
      <c r="AL722" s="1">
        <v>0</v>
      </c>
      <c r="AM722" s="125" t="s">
        <v>1</v>
      </c>
      <c r="AN722" s="2" t="s">
        <v>1</v>
      </c>
      <c r="AO722" s="125" t="s">
        <v>1</v>
      </c>
      <c r="AP722" s="2" t="s">
        <v>1</v>
      </c>
      <c r="AQ722" s="5"/>
      <c r="AR722" s="5"/>
    </row>
    <row r="723" spans="1:44" x14ac:dyDescent="0.25">
      <c r="A723" s="2" t="s">
        <v>869</v>
      </c>
      <c r="B723" s="125">
        <v>44604</v>
      </c>
      <c r="C723" s="2" t="s">
        <v>6</v>
      </c>
      <c r="D723" s="2" t="s">
        <v>48</v>
      </c>
      <c r="E723" s="2" t="s">
        <v>213</v>
      </c>
      <c r="F723" s="2" t="s">
        <v>1209</v>
      </c>
      <c r="G723" s="2" t="s">
        <v>3</v>
      </c>
      <c r="H723" s="2" t="s">
        <v>3942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</v>
      </c>
      <c r="P723" s="2" t="s">
        <v>1</v>
      </c>
      <c r="Q723" s="1">
        <v>219.63</v>
      </c>
      <c r="R723" s="1">
        <v>0</v>
      </c>
      <c r="S723" s="1">
        <v>219.63</v>
      </c>
      <c r="T723" s="1">
        <v>0</v>
      </c>
      <c r="U723" s="2" t="s">
        <v>0</v>
      </c>
      <c r="V723" s="1">
        <v>0</v>
      </c>
      <c r="W723" s="1">
        <v>0</v>
      </c>
      <c r="X723" s="2" t="s">
        <v>0</v>
      </c>
      <c r="Y723" s="1">
        <v>0</v>
      </c>
      <c r="Z723" s="1">
        <v>0</v>
      </c>
      <c r="AA723" s="2" t="s">
        <v>0</v>
      </c>
      <c r="AB723" s="1">
        <v>0</v>
      </c>
      <c r="AC723" s="1">
        <v>0</v>
      </c>
      <c r="AD723" s="2" t="s">
        <v>0</v>
      </c>
      <c r="AE723" s="1">
        <v>0</v>
      </c>
      <c r="AF723" s="2">
        <v>0</v>
      </c>
      <c r="AG723" s="2" t="s">
        <v>0</v>
      </c>
      <c r="AH723" s="1">
        <v>0</v>
      </c>
      <c r="AI723" s="1">
        <v>0</v>
      </c>
      <c r="AJ723" s="2" t="s">
        <v>0</v>
      </c>
      <c r="AK723" s="1">
        <v>0</v>
      </c>
      <c r="AL723" s="1">
        <v>0</v>
      </c>
      <c r="AM723" s="125" t="s">
        <v>1</v>
      </c>
      <c r="AN723" s="2" t="s">
        <v>1</v>
      </c>
      <c r="AO723" s="125" t="s">
        <v>1</v>
      </c>
      <c r="AP723" s="2">
        <v>0</v>
      </c>
      <c r="AQ723" s="5"/>
      <c r="AR723" s="5"/>
    </row>
    <row r="724" spans="1:44" x14ac:dyDescent="0.25">
      <c r="A724" s="2" t="s">
        <v>870</v>
      </c>
      <c r="B724" s="125">
        <v>44604</v>
      </c>
      <c r="C724" s="2" t="s">
        <v>6</v>
      </c>
      <c r="D724" s="2" t="s">
        <v>48</v>
      </c>
      <c r="E724" s="2" t="s">
        <v>2845</v>
      </c>
      <c r="F724" s="2" t="s">
        <v>3943</v>
      </c>
      <c r="G724" s="2" t="s">
        <v>3</v>
      </c>
      <c r="H724" s="2" t="s">
        <v>3944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f>SUM(S724:Z724)</f>
        <v>1103.5256000000002</v>
      </c>
      <c r="R724" s="1">
        <v>0</v>
      </c>
      <c r="S724" s="1">
        <v>885.26</v>
      </c>
      <c r="T724" s="1">
        <v>0</v>
      </c>
      <c r="U724" s="2" t="s">
        <v>0</v>
      </c>
      <c r="V724" s="1">
        <v>0</v>
      </c>
      <c r="W724" s="1">
        <v>188.16</v>
      </c>
      <c r="X724" s="2" t="s">
        <v>0</v>
      </c>
      <c r="Y724" s="1">
        <f>+W724*0.16</f>
        <v>30.105599999999999</v>
      </c>
      <c r="Z724" s="1">
        <v>0</v>
      </c>
      <c r="AA724" s="2" t="s">
        <v>0</v>
      </c>
      <c r="AB724" s="1">
        <v>0</v>
      </c>
      <c r="AC724" s="1">
        <v>0</v>
      </c>
      <c r="AD724" s="2" t="s">
        <v>0</v>
      </c>
      <c r="AE724" s="1">
        <v>0</v>
      </c>
      <c r="AF724" s="2">
        <v>0</v>
      </c>
      <c r="AG724" s="2" t="s">
        <v>0</v>
      </c>
      <c r="AH724" s="1">
        <v>0</v>
      </c>
      <c r="AI724" s="1">
        <v>0</v>
      </c>
      <c r="AJ724" s="2" t="s">
        <v>0</v>
      </c>
      <c r="AK724" s="1">
        <v>0</v>
      </c>
      <c r="AL724" s="1">
        <v>0</v>
      </c>
      <c r="AM724" s="125" t="s">
        <v>1</v>
      </c>
      <c r="AN724" s="2" t="s">
        <v>1</v>
      </c>
      <c r="AO724" s="125" t="s">
        <v>1</v>
      </c>
      <c r="AP724" s="2">
        <v>0</v>
      </c>
      <c r="AQ724" s="5"/>
      <c r="AR724" s="5"/>
    </row>
    <row r="725" spans="1:44" x14ac:dyDescent="0.25">
      <c r="A725" s="2" t="s">
        <v>871</v>
      </c>
      <c r="B725" s="125">
        <v>44604</v>
      </c>
      <c r="C725" s="2" t="s">
        <v>6</v>
      </c>
      <c r="D725" s="2" t="s">
        <v>48</v>
      </c>
      <c r="E725" s="2" t="s">
        <v>2845</v>
      </c>
      <c r="F725" s="2" t="s">
        <v>3943</v>
      </c>
      <c r="G725" s="2" t="s">
        <v>1296</v>
      </c>
      <c r="H725" s="2"/>
      <c r="I725" s="2" t="s">
        <v>3945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</v>
      </c>
      <c r="P725" s="2" t="s">
        <v>1</v>
      </c>
      <c r="Q725" s="1">
        <f>SUM(S725:Z725)</f>
        <v>-161.75040000000001</v>
      </c>
      <c r="R725" s="1">
        <v>0</v>
      </c>
      <c r="S725" s="1">
        <v>0</v>
      </c>
      <c r="T725" s="1">
        <v>0</v>
      </c>
      <c r="U725" s="2" t="s">
        <v>0</v>
      </c>
      <c r="V725" s="1">
        <v>0</v>
      </c>
      <c r="W725" s="1">
        <v>-139.44</v>
      </c>
      <c r="X725" s="2" t="s">
        <v>0</v>
      </c>
      <c r="Y725" s="1">
        <f>+W725*0.16</f>
        <v>-22.310400000000001</v>
      </c>
      <c r="Z725" s="1">
        <v>0</v>
      </c>
      <c r="AA725" s="2" t="s">
        <v>0</v>
      </c>
      <c r="AB725" s="1">
        <v>0</v>
      </c>
      <c r="AC725" s="1">
        <v>0</v>
      </c>
      <c r="AD725" s="2" t="s">
        <v>0</v>
      </c>
      <c r="AE725" s="1">
        <v>0</v>
      </c>
      <c r="AF725" s="2">
        <v>0</v>
      </c>
      <c r="AG725" s="2" t="s">
        <v>0</v>
      </c>
      <c r="AH725" s="1">
        <v>0</v>
      </c>
      <c r="AI725" s="1">
        <v>0</v>
      </c>
      <c r="AJ725" s="2" t="s">
        <v>0</v>
      </c>
      <c r="AK725" s="1">
        <v>0</v>
      </c>
      <c r="AL725" s="1">
        <v>0</v>
      </c>
      <c r="AM725" s="125" t="s">
        <v>1</v>
      </c>
      <c r="AN725" s="2" t="s">
        <v>1</v>
      </c>
      <c r="AO725" s="125" t="s">
        <v>1</v>
      </c>
      <c r="AP725" s="2">
        <v>0</v>
      </c>
      <c r="AQ725" s="5"/>
      <c r="AR725" s="5"/>
    </row>
    <row r="726" spans="1:44" x14ac:dyDescent="0.25">
      <c r="A726" s="2" t="s">
        <v>872</v>
      </c>
      <c r="B726" s="125">
        <v>44604</v>
      </c>
      <c r="C726" s="2" t="s">
        <v>26</v>
      </c>
      <c r="D726" s="2" t="s">
        <v>41</v>
      </c>
      <c r="E726" s="2" t="s">
        <v>210</v>
      </c>
      <c r="F726" s="2" t="s">
        <v>1901</v>
      </c>
      <c r="G726" s="2" t="s">
        <v>3</v>
      </c>
      <c r="H726" s="2" t="s">
        <v>3946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5091.3577300000006</v>
      </c>
      <c r="R726" s="1">
        <v>0</v>
      </c>
      <c r="S726" s="1">
        <v>3978.4124500000007</v>
      </c>
      <c r="T726" s="1">
        <v>0</v>
      </c>
      <c r="U726" s="2" t="s">
        <v>0</v>
      </c>
      <c r="V726" s="1">
        <v>0</v>
      </c>
      <c r="W726" s="1">
        <v>959.43559999999991</v>
      </c>
      <c r="X726" s="2" t="s">
        <v>8</v>
      </c>
      <c r="Y726" s="1">
        <v>153.50967999999995</v>
      </c>
      <c r="Z726" s="1">
        <v>0</v>
      </c>
      <c r="AA726" s="2" t="s">
        <v>0</v>
      </c>
      <c r="AB726" s="1">
        <v>0</v>
      </c>
      <c r="AC726" s="1">
        <v>0</v>
      </c>
      <c r="AD726" s="2" t="s">
        <v>0</v>
      </c>
      <c r="AE726" s="1">
        <v>0</v>
      </c>
      <c r="AF726" s="2">
        <v>0</v>
      </c>
      <c r="AG726" s="2" t="s">
        <v>0</v>
      </c>
      <c r="AH726" s="1">
        <v>0</v>
      </c>
      <c r="AI726" s="1">
        <v>0</v>
      </c>
      <c r="AJ726" s="2" t="s">
        <v>0</v>
      </c>
      <c r="AK726" s="1">
        <v>0</v>
      </c>
      <c r="AL726" s="1">
        <v>0</v>
      </c>
      <c r="AM726" s="125" t="s">
        <v>1</v>
      </c>
      <c r="AN726" s="2" t="s">
        <v>1</v>
      </c>
      <c r="AO726" s="125" t="s">
        <v>1</v>
      </c>
      <c r="AP726" s="2" t="s">
        <v>1</v>
      </c>
      <c r="AQ726" s="5"/>
      <c r="AR726" s="5"/>
    </row>
    <row r="727" spans="1:44" x14ac:dyDescent="0.25">
      <c r="A727" s="2" t="s">
        <v>873</v>
      </c>
      <c r="B727" s="125">
        <v>44604</v>
      </c>
      <c r="C727" s="2" t="s">
        <v>1081</v>
      </c>
      <c r="D727" s="2" t="s">
        <v>41</v>
      </c>
      <c r="E727" s="2" t="s">
        <v>1083</v>
      </c>
      <c r="F727" s="2" t="s">
        <v>3936</v>
      </c>
      <c r="G727" s="2" t="s">
        <v>3</v>
      </c>
      <c r="H727" s="2" t="s">
        <v>3947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6853.4162859999979</v>
      </c>
      <c r="R727" s="1">
        <v>0</v>
      </c>
      <c r="S727" s="1">
        <v>5635.0237999999972</v>
      </c>
      <c r="T727" s="1">
        <v>0</v>
      </c>
      <c r="U727" s="2" t="s">
        <v>0</v>
      </c>
      <c r="V727" s="1">
        <v>0</v>
      </c>
      <c r="W727" s="1">
        <v>1050.33835</v>
      </c>
      <c r="X727" s="2" t="s">
        <v>0</v>
      </c>
      <c r="Y727" s="1">
        <v>168.05413599999997</v>
      </c>
      <c r="Z727" s="1">
        <v>0</v>
      </c>
      <c r="AA727" s="2" t="s">
        <v>0</v>
      </c>
      <c r="AB727" s="1">
        <v>0</v>
      </c>
      <c r="AC727" s="1">
        <v>0</v>
      </c>
      <c r="AD727" s="2" t="s">
        <v>0</v>
      </c>
      <c r="AE727" s="1">
        <v>0</v>
      </c>
      <c r="AF727" s="2">
        <v>0</v>
      </c>
      <c r="AG727" s="2" t="s">
        <v>0</v>
      </c>
      <c r="AH727" s="1">
        <v>0</v>
      </c>
      <c r="AI727" s="1">
        <v>0</v>
      </c>
      <c r="AJ727" s="2" t="s">
        <v>0</v>
      </c>
      <c r="AK727" s="1">
        <v>0</v>
      </c>
      <c r="AL727" s="1">
        <v>0</v>
      </c>
      <c r="AM727" s="125" t="s">
        <v>1</v>
      </c>
      <c r="AN727" s="2" t="s">
        <v>1</v>
      </c>
      <c r="AO727" s="125" t="s">
        <v>1</v>
      </c>
      <c r="AP727" s="2" t="s">
        <v>1</v>
      </c>
      <c r="AQ727" s="5"/>
      <c r="AR727" s="5"/>
    </row>
    <row r="728" spans="1:44" x14ac:dyDescent="0.25">
      <c r="A728" s="2" t="s">
        <v>874</v>
      </c>
      <c r="B728" s="125">
        <v>44604</v>
      </c>
      <c r="C728" s="2" t="s">
        <v>6</v>
      </c>
      <c r="D728" s="2" t="s">
        <v>41</v>
      </c>
      <c r="E728" s="2" t="s">
        <v>217</v>
      </c>
      <c r="F728" s="2" t="s">
        <v>1145</v>
      </c>
      <c r="G728" s="2" t="s">
        <v>3</v>
      </c>
      <c r="H728" s="2" t="s">
        <v>3948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6799.365382</v>
      </c>
      <c r="R728" s="1">
        <v>0</v>
      </c>
      <c r="S728" s="1">
        <v>5115.7056000000002</v>
      </c>
      <c r="T728" s="1">
        <v>0</v>
      </c>
      <c r="U728" s="2" t="s">
        <v>0</v>
      </c>
      <c r="V728" s="1">
        <v>0</v>
      </c>
      <c r="W728" s="1">
        <v>1451.4308499999997</v>
      </c>
      <c r="X728" s="2" t="s">
        <v>8</v>
      </c>
      <c r="Y728" s="1">
        <v>232.22893200000001</v>
      </c>
      <c r="Z728" s="1">
        <v>0</v>
      </c>
      <c r="AA728" s="2" t="s">
        <v>0</v>
      </c>
      <c r="AB728" s="1">
        <v>0</v>
      </c>
      <c r="AC728" s="1">
        <v>0</v>
      </c>
      <c r="AD728" s="2" t="s">
        <v>0</v>
      </c>
      <c r="AE728" s="1">
        <v>0</v>
      </c>
      <c r="AF728" s="2">
        <v>0</v>
      </c>
      <c r="AG728" s="2" t="s">
        <v>0</v>
      </c>
      <c r="AH728" s="1">
        <v>0</v>
      </c>
      <c r="AI728" s="1">
        <v>0</v>
      </c>
      <c r="AJ728" s="2" t="s">
        <v>0</v>
      </c>
      <c r="AK728" s="1">
        <v>0</v>
      </c>
      <c r="AL728" s="1">
        <v>0</v>
      </c>
      <c r="AM728" s="125" t="s">
        <v>1</v>
      </c>
      <c r="AN728" s="2" t="s">
        <v>1</v>
      </c>
      <c r="AO728" s="125" t="s">
        <v>1</v>
      </c>
      <c r="AP728" s="2" t="s">
        <v>1</v>
      </c>
      <c r="AQ728" s="5"/>
      <c r="AR728" s="5"/>
    </row>
    <row r="729" spans="1:44" x14ac:dyDescent="0.25">
      <c r="A729" s="2" t="s">
        <v>893</v>
      </c>
      <c r="B729" s="125">
        <v>44604</v>
      </c>
      <c r="C729" s="2" t="s">
        <v>34</v>
      </c>
      <c r="D729" s="2" t="s">
        <v>41</v>
      </c>
      <c r="E729" s="2" t="s">
        <v>215</v>
      </c>
      <c r="F729" s="2" t="s">
        <v>3949</v>
      </c>
      <c r="G729" s="2" t="s">
        <v>3</v>
      </c>
      <c r="H729" s="2" t="s">
        <v>3950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3644.6775500000012</v>
      </c>
      <c r="R729" s="1">
        <v>0</v>
      </c>
      <c r="S729" s="1">
        <v>3346.1875500000015</v>
      </c>
      <c r="T729" s="1">
        <v>0</v>
      </c>
      <c r="U729" s="2" t="s">
        <v>0</v>
      </c>
      <c r="V729" s="1">
        <v>0</v>
      </c>
      <c r="W729" s="1">
        <v>257.31900000000007</v>
      </c>
      <c r="X729" s="2" t="s">
        <v>0</v>
      </c>
      <c r="Y729" s="1">
        <v>41.170999999999985</v>
      </c>
      <c r="Z729" s="1">
        <v>0</v>
      </c>
      <c r="AA729" s="2" t="s">
        <v>0</v>
      </c>
      <c r="AB729" s="1">
        <v>0</v>
      </c>
      <c r="AC729" s="1">
        <v>0</v>
      </c>
      <c r="AD729" s="2" t="s">
        <v>0</v>
      </c>
      <c r="AE729" s="1">
        <v>0</v>
      </c>
      <c r="AF729" s="2">
        <v>0</v>
      </c>
      <c r="AG729" s="2" t="s">
        <v>0</v>
      </c>
      <c r="AH729" s="1">
        <v>0</v>
      </c>
      <c r="AI729" s="1">
        <v>0</v>
      </c>
      <c r="AJ729" s="2" t="s">
        <v>0</v>
      </c>
      <c r="AK729" s="1">
        <v>0</v>
      </c>
      <c r="AL729" s="1">
        <v>0</v>
      </c>
      <c r="AM729" s="125" t="s">
        <v>1</v>
      </c>
      <c r="AN729" s="2" t="s">
        <v>1</v>
      </c>
      <c r="AO729" s="125" t="s">
        <v>1</v>
      </c>
      <c r="AP729" s="2" t="s">
        <v>1</v>
      </c>
      <c r="AQ729" s="5"/>
      <c r="AR729" s="5"/>
    </row>
    <row r="730" spans="1:44" x14ac:dyDescent="0.25">
      <c r="A730" s="2" t="s">
        <v>894</v>
      </c>
      <c r="B730" s="125">
        <v>44604</v>
      </c>
      <c r="C730" s="2" t="s">
        <v>26</v>
      </c>
      <c r="D730" s="2" t="s">
        <v>37</v>
      </c>
      <c r="E730" s="2" t="s">
        <v>4</v>
      </c>
      <c r="F730" s="2" t="s">
        <v>1366</v>
      </c>
      <c r="G730" s="2" t="s">
        <v>3</v>
      </c>
      <c r="H730" s="2" t="s">
        <v>3951</v>
      </c>
      <c r="I730" s="1" t="s">
        <v>1</v>
      </c>
      <c r="J730" s="1" t="s">
        <v>1</v>
      </c>
      <c r="K730" s="1" t="s">
        <v>1</v>
      </c>
      <c r="L730" s="1" t="s">
        <v>1</v>
      </c>
      <c r="M730" s="1">
        <v>0</v>
      </c>
      <c r="N730" s="2" t="s">
        <v>1</v>
      </c>
      <c r="O730" s="2" t="s">
        <v>2</v>
      </c>
      <c r="P730" s="2" t="s">
        <v>1</v>
      </c>
      <c r="Q730" s="1">
        <v>709.35631999999998</v>
      </c>
      <c r="R730" s="1">
        <v>0</v>
      </c>
      <c r="S730" s="1">
        <v>438.73469999999998</v>
      </c>
      <c r="T730" s="1">
        <v>0</v>
      </c>
      <c r="U730" s="2" t="s">
        <v>0</v>
      </c>
      <c r="V730" s="1">
        <v>0</v>
      </c>
      <c r="W730" s="1">
        <v>233.29449999999997</v>
      </c>
      <c r="X730" s="2" t="s">
        <v>8</v>
      </c>
      <c r="Y730" s="1">
        <v>37.327120000000001</v>
      </c>
      <c r="Z730" s="1">
        <v>0</v>
      </c>
      <c r="AA730" s="2" t="s">
        <v>0</v>
      </c>
      <c r="AB730" s="1">
        <v>0</v>
      </c>
      <c r="AC730" s="1">
        <v>0</v>
      </c>
      <c r="AD730" s="2" t="s">
        <v>0</v>
      </c>
      <c r="AE730" s="1">
        <v>0</v>
      </c>
      <c r="AF730" s="2">
        <v>0</v>
      </c>
      <c r="AG730" s="2" t="s">
        <v>0</v>
      </c>
      <c r="AH730" s="1">
        <v>0</v>
      </c>
      <c r="AI730" s="1">
        <v>0</v>
      </c>
      <c r="AJ730" s="2" t="s">
        <v>0</v>
      </c>
      <c r="AK730" s="1">
        <v>0</v>
      </c>
      <c r="AL730" s="1">
        <v>0</v>
      </c>
      <c r="AM730" s="125" t="s">
        <v>1</v>
      </c>
      <c r="AN730" s="2" t="s">
        <v>1</v>
      </c>
      <c r="AO730" s="125" t="s">
        <v>1</v>
      </c>
      <c r="AP730" s="2" t="s">
        <v>1</v>
      </c>
      <c r="AQ730" s="5"/>
      <c r="AR730" s="5"/>
    </row>
    <row r="731" spans="1:44" x14ac:dyDescent="0.25">
      <c r="A731" s="2" t="s">
        <v>895</v>
      </c>
      <c r="B731" s="125">
        <v>44604</v>
      </c>
      <c r="C731" s="2" t="s">
        <v>26</v>
      </c>
      <c r="D731" s="2" t="s">
        <v>37</v>
      </c>
      <c r="E731" s="2" t="s">
        <v>4</v>
      </c>
      <c r="F731" s="2" t="s">
        <v>1365</v>
      </c>
      <c r="G731" s="2" t="s">
        <v>3</v>
      </c>
      <c r="H731" s="2" t="s">
        <v>3952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1157</v>
      </c>
      <c r="P731" s="2" t="s">
        <v>1158</v>
      </c>
      <c r="Q731" s="1">
        <v>40.381799999999998</v>
      </c>
      <c r="R731" s="1">
        <v>0</v>
      </c>
      <c r="S731" s="1">
        <v>26.229800000000001</v>
      </c>
      <c r="T731" s="1">
        <v>12.2</v>
      </c>
      <c r="U731" s="2" t="s">
        <v>8</v>
      </c>
      <c r="V731" s="1">
        <v>1.952</v>
      </c>
      <c r="W731" s="1">
        <v>0</v>
      </c>
      <c r="X731" s="2" t="s">
        <v>0</v>
      </c>
      <c r="Y731" s="1">
        <v>0</v>
      </c>
      <c r="Z731" s="1">
        <v>0</v>
      </c>
      <c r="AA731" s="2" t="s">
        <v>0</v>
      </c>
      <c r="AB731" s="1">
        <v>0</v>
      </c>
      <c r="AC731" s="1">
        <v>0</v>
      </c>
      <c r="AD731" s="2" t="s">
        <v>0</v>
      </c>
      <c r="AE731" s="1">
        <v>0</v>
      </c>
      <c r="AF731" s="2">
        <v>0</v>
      </c>
      <c r="AG731" s="2" t="s">
        <v>0</v>
      </c>
      <c r="AH731" s="1">
        <v>0</v>
      </c>
      <c r="AI731" s="1">
        <v>0</v>
      </c>
      <c r="AJ731" s="2" t="s">
        <v>0</v>
      </c>
      <c r="AK731" s="1">
        <v>0</v>
      </c>
      <c r="AL731" s="1">
        <v>0</v>
      </c>
      <c r="AM731" s="125" t="s">
        <v>1</v>
      </c>
      <c r="AN731" s="2" t="s">
        <v>1</v>
      </c>
      <c r="AO731" s="125" t="s">
        <v>1</v>
      </c>
      <c r="AP731" s="2" t="s">
        <v>1</v>
      </c>
      <c r="AQ731" s="5"/>
      <c r="AR731" s="5"/>
    </row>
    <row r="732" spans="1:44" x14ac:dyDescent="0.25">
      <c r="A732" s="2" t="s">
        <v>896</v>
      </c>
      <c r="B732" s="125">
        <v>44604</v>
      </c>
      <c r="C732" s="2" t="s">
        <v>26</v>
      </c>
      <c r="D732" s="2" t="s">
        <v>37</v>
      </c>
      <c r="E732" s="2" t="s">
        <v>4</v>
      </c>
      <c r="F732" s="2" t="s">
        <v>1366</v>
      </c>
      <c r="G732" s="2" t="s">
        <v>3</v>
      </c>
      <c r="H732" s="2" t="s">
        <v>3953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2</v>
      </c>
      <c r="P732" s="2" t="s">
        <v>1</v>
      </c>
      <c r="Q732" s="1">
        <v>714.83665000000008</v>
      </c>
      <c r="R732" s="1">
        <v>0</v>
      </c>
      <c r="S732" s="1">
        <v>439.72525000000002</v>
      </c>
      <c r="T732" s="1">
        <v>0</v>
      </c>
      <c r="U732" s="2" t="s">
        <v>0</v>
      </c>
      <c r="V732" s="1">
        <v>0</v>
      </c>
      <c r="W732" s="1">
        <v>237.16500000000002</v>
      </c>
      <c r="X732" s="2" t="s">
        <v>8</v>
      </c>
      <c r="Y732" s="1">
        <v>37.946399999999997</v>
      </c>
      <c r="Z732" s="1">
        <v>0</v>
      </c>
      <c r="AA732" s="2" t="s">
        <v>0</v>
      </c>
      <c r="AB732" s="1">
        <v>0</v>
      </c>
      <c r="AC732" s="1">
        <v>0</v>
      </c>
      <c r="AD732" s="2" t="s">
        <v>0</v>
      </c>
      <c r="AE732" s="1">
        <v>0</v>
      </c>
      <c r="AF732" s="2">
        <v>0</v>
      </c>
      <c r="AG732" s="2" t="s">
        <v>0</v>
      </c>
      <c r="AH732" s="1">
        <v>0</v>
      </c>
      <c r="AI732" s="1">
        <v>0</v>
      </c>
      <c r="AJ732" s="2" t="s">
        <v>0</v>
      </c>
      <c r="AK732" s="1">
        <v>0</v>
      </c>
      <c r="AL732" s="1">
        <v>0</v>
      </c>
      <c r="AM732" s="125" t="s">
        <v>1</v>
      </c>
      <c r="AN732" s="2" t="s">
        <v>1</v>
      </c>
      <c r="AO732" s="125" t="s">
        <v>1</v>
      </c>
      <c r="AP732" s="2" t="s">
        <v>1</v>
      </c>
      <c r="AQ732" s="5"/>
      <c r="AR732" s="5"/>
    </row>
    <row r="733" spans="1:44" x14ac:dyDescent="0.25">
      <c r="A733" s="2" t="s">
        <v>897</v>
      </c>
      <c r="B733" s="125">
        <v>44604</v>
      </c>
      <c r="C733" s="2" t="s">
        <v>1081</v>
      </c>
      <c r="D733" s="2" t="s">
        <v>37</v>
      </c>
      <c r="E733" s="2" t="s">
        <v>1084</v>
      </c>
      <c r="F733" s="2" t="s">
        <v>3936</v>
      </c>
      <c r="G733" s="2" t="s">
        <v>3</v>
      </c>
      <c r="H733" s="2" t="s">
        <v>3954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3955</v>
      </c>
      <c r="P733" s="2" t="s">
        <v>3956</v>
      </c>
      <c r="Q733" s="1">
        <v>182.21975</v>
      </c>
      <c r="R733" s="1">
        <v>0</v>
      </c>
      <c r="S733" s="1">
        <v>141.57335</v>
      </c>
      <c r="T733" s="1">
        <v>0</v>
      </c>
      <c r="U733" s="2" t="s">
        <v>0</v>
      </c>
      <c r="V733" s="1">
        <v>0</v>
      </c>
      <c r="W733" s="1">
        <v>35.04</v>
      </c>
      <c r="X733" s="2" t="s">
        <v>8</v>
      </c>
      <c r="Y733" s="1">
        <v>5.6063999999999998</v>
      </c>
      <c r="Z733" s="1">
        <v>0</v>
      </c>
      <c r="AA733" s="2" t="s">
        <v>0</v>
      </c>
      <c r="AB733" s="1">
        <v>0</v>
      </c>
      <c r="AC733" s="1">
        <v>0</v>
      </c>
      <c r="AD733" s="2" t="s">
        <v>0</v>
      </c>
      <c r="AE733" s="1">
        <v>0</v>
      </c>
      <c r="AF733" s="2">
        <v>0</v>
      </c>
      <c r="AG733" s="2" t="s">
        <v>0</v>
      </c>
      <c r="AH733" s="1">
        <v>0</v>
      </c>
      <c r="AI733" s="1">
        <v>0</v>
      </c>
      <c r="AJ733" s="2" t="s">
        <v>0</v>
      </c>
      <c r="AK733" s="1">
        <v>0</v>
      </c>
      <c r="AL733" s="1">
        <v>0</v>
      </c>
      <c r="AM733" s="125" t="s">
        <v>1</v>
      </c>
      <c r="AN733" s="2" t="s">
        <v>1</v>
      </c>
      <c r="AO733" s="125" t="s">
        <v>1</v>
      </c>
      <c r="AP733" s="2" t="s">
        <v>1</v>
      </c>
      <c r="AQ733" s="5"/>
      <c r="AR733" s="5"/>
    </row>
    <row r="734" spans="1:44" x14ac:dyDescent="0.25">
      <c r="A734" s="2" t="s">
        <v>898</v>
      </c>
      <c r="B734" s="125">
        <v>44604</v>
      </c>
      <c r="C734" s="2" t="s">
        <v>1081</v>
      </c>
      <c r="D734" s="2" t="s">
        <v>37</v>
      </c>
      <c r="E734" s="2" t="s">
        <v>1084</v>
      </c>
      <c r="F734" s="2" t="s">
        <v>3936</v>
      </c>
      <c r="G734" s="2" t="s">
        <v>3</v>
      </c>
      <c r="H734" s="2" t="s">
        <v>3957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</v>
      </c>
      <c r="P734" s="2" t="s">
        <v>1</v>
      </c>
      <c r="Q734" s="1">
        <v>1662.5345920000002</v>
      </c>
      <c r="R734" s="1">
        <v>0</v>
      </c>
      <c r="S734" s="1">
        <v>1352.0828500000005</v>
      </c>
      <c r="T734" s="1">
        <v>0</v>
      </c>
      <c r="U734" s="2" t="s">
        <v>0</v>
      </c>
      <c r="V734" s="1">
        <v>0</v>
      </c>
      <c r="W734" s="1">
        <v>267.63085000000001</v>
      </c>
      <c r="X734" s="2" t="s">
        <v>8</v>
      </c>
      <c r="Y734" s="1">
        <v>42.820892000000001</v>
      </c>
      <c r="Z734" s="1">
        <v>0</v>
      </c>
      <c r="AA734" s="2" t="s">
        <v>0</v>
      </c>
      <c r="AB734" s="1">
        <v>0</v>
      </c>
      <c r="AC734" s="1">
        <v>0</v>
      </c>
      <c r="AD734" s="2" t="s">
        <v>0</v>
      </c>
      <c r="AE734" s="1">
        <v>0</v>
      </c>
      <c r="AF734" s="2">
        <v>0</v>
      </c>
      <c r="AG734" s="2" t="s">
        <v>0</v>
      </c>
      <c r="AH734" s="1">
        <v>0</v>
      </c>
      <c r="AI734" s="1">
        <v>0</v>
      </c>
      <c r="AJ734" s="2" t="s">
        <v>0</v>
      </c>
      <c r="AK734" s="1">
        <v>0</v>
      </c>
      <c r="AL734" s="1">
        <v>0</v>
      </c>
      <c r="AM734" s="125" t="s">
        <v>1</v>
      </c>
      <c r="AN734" s="2" t="s">
        <v>1</v>
      </c>
      <c r="AO734" s="125" t="s">
        <v>1</v>
      </c>
      <c r="AP734" s="2" t="s">
        <v>1</v>
      </c>
      <c r="AQ734" s="5"/>
      <c r="AR734" s="5"/>
    </row>
    <row r="735" spans="1:44" x14ac:dyDescent="0.25">
      <c r="A735" s="2" t="s">
        <v>899</v>
      </c>
      <c r="B735" s="125">
        <v>44604</v>
      </c>
      <c r="C735" s="2" t="s">
        <v>1081</v>
      </c>
      <c r="D735" s="2" t="s">
        <v>37</v>
      </c>
      <c r="E735" s="2" t="s">
        <v>1084</v>
      </c>
      <c r="F735" s="2" t="s">
        <v>3936</v>
      </c>
      <c r="G735" s="2" t="s">
        <v>3</v>
      </c>
      <c r="H735" s="2" t="s">
        <v>3958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1935.9929499999998</v>
      </c>
      <c r="R735" s="1">
        <v>0</v>
      </c>
      <c r="S735" s="1">
        <v>1386.2573499999996</v>
      </c>
      <c r="T735" s="1">
        <v>0</v>
      </c>
      <c r="U735" s="2" t="s">
        <v>0</v>
      </c>
      <c r="V735" s="1">
        <v>0</v>
      </c>
      <c r="W735" s="1">
        <v>473.91</v>
      </c>
      <c r="X735" s="2" t="s">
        <v>8</v>
      </c>
      <c r="Y735" s="1">
        <v>75.825599999999994</v>
      </c>
      <c r="Z735" s="1">
        <v>0</v>
      </c>
      <c r="AA735" s="2" t="s">
        <v>0</v>
      </c>
      <c r="AB735" s="1">
        <v>0</v>
      </c>
      <c r="AC735" s="1">
        <v>0</v>
      </c>
      <c r="AD735" s="2" t="s">
        <v>0</v>
      </c>
      <c r="AE735" s="1">
        <v>0</v>
      </c>
      <c r="AF735" s="2">
        <v>0</v>
      </c>
      <c r="AG735" s="2" t="s">
        <v>0</v>
      </c>
      <c r="AH735" s="1">
        <v>0</v>
      </c>
      <c r="AI735" s="1">
        <v>0</v>
      </c>
      <c r="AJ735" s="2" t="s">
        <v>0</v>
      </c>
      <c r="AK735" s="1">
        <v>0</v>
      </c>
      <c r="AL735" s="1">
        <v>0</v>
      </c>
      <c r="AM735" s="125" t="s">
        <v>1</v>
      </c>
      <c r="AN735" s="2" t="s">
        <v>1</v>
      </c>
      <c r="AO735" s="125" t="s">
        <v>1</v>
      </c>
      <c r="AP735" s="2" t="s">
        <v>1</v>
      </c>
      <c r="AQ735" s="5"/>
      <c r="AR735" s="5"/>
    </row>
    <row r="736" spans="1:44" x14ac:dyDescent="0.25">
      <c r="A736" s="2" t="s">
        <v>900</v>
      </c>
      <c r="B736" s="125">
        <v>44604</v>
      </c>
      <c r="C736" s="2" t="s">
        <v>6</v>
      </c>
      <c r="D736" s="2" t="s">
        <v>37</v>
      </c>
      <c r="E736" s="2" t="s">
        <v>208</v>
      </c>
      <c r="F736" s="2" t="s">
        <v>3809</v>
      </c>
      <c r="G736" s="2" t="s">
        <v>3</v>
      </c>
      <c r="H736" s="2" t="s">
        <v>3959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2</v>
      </c>
      <c r="P736" s="2" t="s">
        <v>1</v>
      </c>
      <c r="Q736" s="1">
        <v>469.13575000000003</v>
      </c>
      <c r="R736" s="1">
        <v>0</v>
      </c>
      <c r="S736" s="1">
        <v>214.34485000000004</v>
      </c>
      <c r="T736" s="1">
        <v>0</v>
      </c>
      <c r="U736" s="2" t="s">
        <v>0</v>
      </c>
      <c r="V736" s="1">
        <v>0</v>
      </c>
      <c r="W736" s="1">
        <v>219.6473</v>
      </c>
      <c r="X736" s="2" t="s">
        <v>0</v>
      </c>
      <c r="Y736" s="1">
        <v>35.143599999999999</v>
      </c>
      <c r="Z736" s="1">
        <v>0</v>
      </c>
      <c r="AA736" s="2" t="s">
        <v>0</v>
      </c>
      <c r="AB736" s="1">
        <v>0</v>
      </c>
      <c r="AC736" s="1">
        <v>0</v>
      </c>
      <c r="AD736" s="2" t="s">
        <v>0</v>
      </c>
      <c r="AE736" s="1">
        <v>0</v>
      </c>
      <c r="AF736" s="2">
        <v>0</v>
      </c>
      <c r="AG736" s="2" t="s">
        <v>0</v>
      </c>
      <c r="AH736" s="1">
        <v>0</v>
      </c>
      <c r="AI736" s="1">
        <v>0</v>
      </c>
      <c r="AJ736" s="2" t="s">
        <v>0</v>
      </c>
      <c r="AK736" s="1">
        <v>0</v>
      </c>
      <c r="AL736" s="1">
        <v>0</v>
      </c>
      <c r="AM736" s="125" t="s">
        <v>1</v>
      </c>
      <c r="AN736" s="2" t="s">
        <v>1</v>
      </c>
      <c r="AO736" s="125" t="s">
        <v>1</v>
      </c>
      <c r="AP736" s="2" t="s">
        <v>1</v>
      </c>
      <c r="AQ736" s="5"/>
      <c r="AR736" s="5"/>
    </row>
    <row r="737" spans="1:44" x14ac:dyDescent="0.25">
      <c r="A737" s="2" t="s">
        <v>901</v>
      </c>
      <c r="B737" s="125">
        <v>44604</v>
      </c>
      <c r="C737" s="2" t="s">
        <v>6</v>
      </c>
      <c r="D737" s="2" t="s">
        <v>37</v>
      </c>
      <c r="E737" s="2" t="s">
        <v>208</v>
      </c>
      <c r="F737" s="2" t="s">
        <v>3809</v>
      </c>
      <c r="G737" s="2" t="s">
        <v>3</v>
      </c>
      <c r="H737" s="2" t="s">
        <v>3960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1276</v>
      </c>
      <c r="P737" s="2" t="s">
        <v>1277</v>
      </c>
      <c r="Q737" s="1">
        <v>183.68</v>
      </c>
      <c r="R737" s="1">
        <v>0</v>
      </c>
      <c r="S737" s="1">
        <v>183.68</v>
      </c>
      <c r="T737" s="1">
        <v>0</v>
      </c>
      <c r="U737" s="2" t="s">
        <v>0</v>
      </c>
      <c r="V737" s="1">
        <v>0</v>
      </c>
      <c r="W737" s="1">
        <v>0</v>
      </c>
      <c r="X737" s="2" t="s">
        <v>0</v>
      </c>
      <c r="Y737" s="1">
        <v>0</v>
      </c>
      <c r="Z737" s="1">
        <v>0</v>
      </c>
      <c r="AA737" s="2" t="s">
        <v>0</v>
      </c>
      <c r="AB737" s="1">
        <v>0</v>
      </c>
      <c r="AC737" s="1">
        <v>0</v>
      </c>
      <c r="AD737" s="2" t="s">
        <v>0</v>
      </c>
      <c r="AE737" s="1">
        <v>0</v>
      </c>
      <c r="AF737" s="2">
        <v>0</v>
      </c>
      <c r="AG737" s="2" t="s">
        <v>0</v>
      </c>
      <c r="AH737" s="1">
        <v>0</v>
      </c>
      <c r="AI737" s="1">
        <v>0</v>
      </c>
      <c r="AJ737" s="2" t="s">
        <v>0</v>
      </c>
      <c r="AK737" s="1">
        <v>0</v>
      </c>
      <c r="AL737" s="1">
        <v>0</v>
      </c>
      <c r="AM737" s="125" t="s">
        <v>1</v>
      </c>
      <c r="AN737" s="2" t="s">
        <v>1</v>
      </c>
      <c r="AO737" s="125" t="s">
        <v>1</v>
      </c>
      <c r="AP737" s="2" t="s">
        <v>1</v>
      </c>
      <c r="AQ737" s="5"/>
      <c r="AR737" s="5"/>
    </row>
    <row r="738" spans="1:44" x14ac:dyDescent="0.25">
      <c r="A738" s="2" t="s">
        <v>902</v>
      </c>
      <c r="B738" s="125">
        <v>44604</v>
      </c>
      <c r="C738" s="2" t="s">
        <v>6</v>
      </c>
      <c r="D738" s="2" t="s">
        <v>37</v>
      </c>
      <c r="E738" s="2" t="s">
        <v>208</v>
      </c>
      <c r="F738" s="2" t="s">
        <v>3809</v>
      </c>
      <c r="G738" s="2" t="s">
        <v>3</v>
      </c>
      <c r="H738" s="2" t="s">
        <v>3961</v>
      </c>
      <c r="I738" s="1" t="s">
        <v>1</v>
      </c>
      <c r="J738" s="1" t="s">
        <v>1</v>
      </c>
      <c r="K738" s="1" t="s">
        <v>1</v>
      </c>
      <c r="L738" s="1" t="s">
        <v>1</v>
      </c>
      <c r="M738" s="1">
        <v>0</v>
      </c>
      <c r="N738" s="2" t="s">
        <v>1</v>
      </c>
      <c r="O738" s="2" t="s">
        <v>2</v>
      </c>
      <c r="P738" s="2" t="s">
        <v>1</v>
      </c>
      <c r="Q738" s="1">
        <v>7348.6353560000016</v>
      </c>
      <c r="R738" s="1">
        <v>0</v>
      </c>
      <c r="S738" s="1">
        <v>5706.1020999999982</v>
      </c>
      <c r="T738" s="1">
        <v>0</v>
      </c>
      <c r="U738" s="2" t="s">
        <v>0</v>
      </c>
      <c r="V738" s="1">
        <v>0</v>
      </c>
      <c r="W738" s="1">
        <v>1415.9769000000001</v>
      </c>
      <c r="X738" s="2" t="s">
        <v>8</v>
      </c>
      <c r="Y738" s="1">
        <v>226.55635600000002</v>
      </c>
      <c r="Z738" s="1">
        <v>0</v>
      </c>
      <c r="AA738" s="2" t="s">
        <v>0</v>
      </c>
      <c r="AB738" s="1">
        <v>0</v>
      </c>
      <c r="AC738" s="1">
        <v>0</v>
      </c>
      <c r="AD738" s="2" t="s">
        <v>0</v>
      </c>
      <c r="AE738" s="1">
        <v>0</v>
      </c>
      <c r="AF738" s="2">
        <v>0</v>
      </c>
      <c r="AG738" s="2" t="s">
        <v>0</v>
      </c>
      <c r="AH738" s="1">
        <v>0</v>
      </c>
      <c r="AI738" s="1">
        <v>0</v>
      </c>
      <c r="AJ738" s="2" t="s">
        <v>0</v>
      </c>
      <c r="AK738" s="1">
        <v>0</v>
      </c>
      <c r="AL738" s="1">
        <v>0</v>
      </c>
      <c r="AM738" s="125" t="s">
        <v>1</v>
      </c>
      <c r="AN738" s="2" t="s">
        <v>1</v>
      </c>
      <c r="AO738" s="125" t="s">
        <v>1</v>
      </c>
      <c r="AP738" s="2" t="s">
        <v>1</v>
      </c>
      <c r="AQ738" s="5"/>
      <c r="AR738" s="5"/>
    </row>
    <row r="739" spans="1:44" x14ac:dyDescent="0.25">
      <c r="A739" s="2" t="s">
        <v>903</v>
      </c>
      <c r="B739" s="125">
        <v>44604</v>
      </c>
      <c r="C739" s="2" t="s">
        <v>34</v>
      </c>
      <c r="D739" s="2" t="s">
        <v>37</v>
      </c>
      <c r="E739" s="2" t="s">
        <v>206</v>
      </c>
      <c r="F739" s="2" t="s">
        <v>1370</v>
      </c>
      <c r="G739" s="2" t="s">
        <v>3</v>
      </c>
      <c r="H739" s="2" t="s">
        <v>3962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3457.2771499999994</v>
      </c>
      <c r="R739" s="1">
        <v>0</v>
      </c>
      <c r="S739" s="1">
        <v>3242.7468499999986</v>
      </c>
      <c r="T739" s="1">
        <v>0</v>
      </c>
      <c r="U739" s="2" t="s">
        <v>0</v>
      </c>
      <c r="V739" s="1">
        <v>0</v>
      </c>
      <c r="W739" s="1">
        <v>184.93989999999997</v>
      </c>
      <c r="X739" s="2" t="s">
        <v>0</v>
      </c>
      <c r="Y739" s="1">
        <v>29.590399999999999</v>
      </c>
      <c r="Z739" s="1">
        <v>0</v>
      </c>
      <c r="AA739" s="2" t="s">
        <v>0</v>
      </c>
      <c r="AB739" s="1">
        <v>0</v>
      </c>
      <c r="AC739" s="1">
        <v>0</v>
      </c>
      <c r="AD739" s="2" t="s">
        <v>0</v>
      </c>
      <c r="AE739" s="1">
        <v>0</v>
      </c>
      <c r="AF739" s="2">
        <v>0</v>
      </c>
      <c r="AG739" s="2" t="s">
        <v>0</v>
      </c>
      <c r="AH739" s="1">
        <v>0</v>
      </c>
      <c r="AI739" s="1">
        <v>0</v>
      </c>
      <c r="AJ739" s="2" t="s">
        <v>0</v>
      </c>
      <c r="AK739" s="1">
        <v>0</v>
      </c>
      <c r="AL739" s="1">
        <v>0</v>
      </c>
      <c r="AM739" s="125" t="s">
        <v>1</v>
      </c>
      <c r="AN739" s="2" t="s">
        <v>1</v>
      </c>
      <c r="AO739" s="125" t="s">
        <v>1</v>
      </c>
      <c r="AP739" s="2" t="s">
        <v>1</v>
      </c>
      <c r="AQ739" s="5"/>
      <c r="AR739" s="5"/>
    </row>
    <row r="740" spans="1:44" x14ac:dyDescent="0.25">
      <c r="A740" s="2" t="s">
        <v>904</v>
      </c>
      <c r="B740" s="125">
        <v>44604</v>
      </c>
      <c r="C740" s="2" t="s">
        <v>26</v>
      </c>
      <c r="D740" s="2" t="s">
        <v>32</v>
      </c>
      <c r="E740" s="2" t="s">
        <v>31</v>
      </c>
      <c r="F740" s="2" t="s">
        <v>1901</v>
      </c>
      <c r="G740" s="2" t="s">
        <v>3</v>
      </c>
      <c r="H740" s="2" t="s">
        <v>3963</v>
      </c>
      <c r="I740" s="1" t="s">
        <v>1</v>
      </c>
      <c r="J740" s="1" t="s">
        <v>1</v>
      </c>
      <c r="K740" s="1" t="s">
        <v>1</v>
      </c>
      <c r="L740" s="1" t="s">
        <v>1</v>
      </c>
      <c r="M740" s="1">
        <v>0</v>
      </c>
      <c r="N740" s="2" t="s">
        <v>1</v>
      </c>
      <c r="O740" s="2" t="s">
        <v>2</v>
      </c>
      <c r="P740" s="2" t="s">
        <v>1</v>
      </c>
      <c r="Q740" s="1">
        <v>15.487599999999999</v>
      </c>
      <c r="R740" s="1">
        <v>0</v>
      </c>
      <c r="S740" s="1">
        <v>13.04</v>
      </c>
      <c r="T740" s="1">
        <v>0</v>
      </c>
      <c r="U740" s="2" t="s">
        <v>0</v>
      </c>
      <c r="V740" s="1">
        <v>0</v>
      </c>
      <c r="W740" s="1">
        <v>2.11</v>
      </c>
      <c r="X740" s="2" t="s">
        <v>0</v>
      </c>
      <c r="Y740" s="1">
        <v>0.33760000000000001</v>
      </c>
      <c r="Z740" s="1">
        <v>0</v>
      </c>
      <c r="AA740" s="2" t="s">
        <v>0</v>
      </c>
      <c r="AB740" s="1">
        <v>0</v>
      </c>
      <c r="AC740" s="1">
        <v>0</v>
      </c>
      <c r="AD740" s="2" t="s">
        <v>0</v>
      </c>
      <c r="AE740" s="1">
        <v>0</v>
      </c>
      <c r="AF740" s="2">
        <v>0</v>
      </c>
      <c r="AG740" s="2" t="s">
        <v>0</v>
      </c>
      <c r="AH740" s="1">
        <v>0</v>
      </c>
      <c r="AI740" s="1">
        <v>0</v>
      </c>
      <c r="AJ740" s="2" t="s">
        <v>0</v>
      </c>
      <c r="AK740" s="1">
        <v>0</v>
      </c>
      <c r="AL740" s="1">
        <v>0</v>
      </c>
      <c r="AM740" s="125" t="s">
        <v>1</v>
      </c>
      <c r="AN740" s="2" t="s">
        <v>1</v>
      </c>
      <c r="AO740" s="125" t="s">
        <v>1</v>
      </c>
      <c r="AP740" s="2" t="s">
        <v>1</v>
      </c>
      <c r="AQ740" s="5"/>
      <c r="AR740" s="5"/>
    </row>
    <row r="741" spans="1:44" x14ac:dyDescent="0.25">
      <c r="A741" s="2" t="s">
        <v>905</v>
      </c>
      <c r="B741" s="125">
        <v>44604</v>
      </c>
      <c r="C741" s="2" t="s">
        <v>26</v>
      </c>
      <c r="D741" s="2" t="s">
        <v>32</v>
      </c>
      <c r="E741" s="2" t="s">
        <v>31</v>
      </c>
      <c r="F741" s="2" t="s">
        <v>3964</v>
      </c>
      <c r="G741" s="2" t="s">
        <v>3</v>
      </c>
      <c r="H741" s="2" t="s">
        <v>3965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891</v>
      </c>
      <c r="P741" s="2" t="s">
        <v>892</v>
      </c>
      <c r="Q741" s="1">
        <v>130.6823</v>
      </c>
      <c r="R741" s="1">
        <v>0</v>
      </c>
      <c r="S741" s="1">
        <v>72.1023</v>
      </c>
      <c r="T741" s="1">
        <v>50.5</v>
      </c>
      <c r="U741" s="2" t="s">
        <v>8</v>
      </c>
      <c r="V741" s="1">
        <v>8.08</v>
      </c>
      <c r="W741" s="1">
        <v>0</v>
      </c>
      <c r="X741" s="2" t="s">
        <v>0</v>
      </c>
      <c r="Y741" s="1">
        <v>0</v>
      </c>
      <c r="Z741" s="1">
        <v>0</v>
      </c>
      <c r="AA741" s="2" t="s">
        <v>0</v>
      </c>
      <c r="AB741" s="1">
        <v>0</v>
      </c>
      <c r="AC741" s="1">
        <v>0</v>
      </c>
      <c r="AD741" s="2" t="s">
        <v>0</v>
      </c>
      <c r="AE741" s="1">
        <v>0</v>
      </c>
      <c r="AF741" s="2">
        <v>0</v>
      </c>
      <c r="AG741" s="2" t="s">
        <v>0</v>
      </c>
      <c r="AH741" s="1">
        <v>0</v>
      </c>
      <c r="AI741" s="1">
        <v>0</v>
      </c>
      <c r="AJ741" s="2" t="s">
        <v>0</v>
      </c>
      <c r="AK741" s="1">
        <v>0</v>
      </c>
      <c r="AL741" s="1">
        <v>0</v>
      </c>
      <c r="AM741" s="125" t="s">
        <v>1</v>
      </c>
      <c r="AN741" s="2" t="s">
        <v>1</v>
      </c>
      <c r="AO741" s="125" t="s">
        <v>1</v>
      </c>
      <c r="AP741" s="2" t="s">
        <v>1</v>
      </c>
      <c r="AQ741" s="5"/>
      <c r="AR741" s="5"/>
    </row>
    <row r="742" spans="1:44" x14ac:dyDescent="0.25">
      <c r="A742" s="2" t="s">
        <v>906</v>
      </c>
      <c r="B742" s="125">
        <v>44604</v>
      </c>
      <c r="C742" s="2" t="s">
        <v>26</v>
      </c>
      <c r="D742" s="2" t="s">
        <v>32</v>
      </c>
      <c r="E742" s="2" t="s">
        <v>31</v>
      </c>
      <c r="F742" s="2" t="s">
        <v>1901</v>
      </c>
      <c r="G742" s="2" t="s">
        <v>3</v>
      </c>
      <c r="H742" s="2" t="s">
        <v>3966</v>
      </c>
      <c r="I742" s="1" t="s">
        <v>1</v>
      </c>
      <c r="J742" s="1" t="s">
        <v>1</v>
      </c>
      <c r="K742" s="1" t="s">
        <v>1</v>
      </c>
      <c r="L742" s="1" t="s">
        <v>1</v>
      </c>
      <c r="M742" s="1">
        <v>0</v>
      </c>
      <c r="N742" s="2" t="s">
        <v>1</v>
      </c>
      <c r="O742" s="2" t="s">
        <v>2</v>
      </c>
      <c r="P742" s="2" t="s">
        <v>1</v>
      </c>
      <c r="Q742" s="1">
        <v>1741.9954420000001</v>
      </c>
      <c r="R742" s="1">
        <v>0</v>
      </c>
      <c r="S742" s="1">
        <v>1131.1409500000002</v>
      </c>
      <c r="T742" s="1">
        <v>0</v>
      </c>
      <c r="U742" s="2" t="s">
        <v>0</v>
      </c>
      <c r="V742" s="1">
        <v>0</v>
      </c>
      <c r="W742" s="1">
        <v>526.59870000000001</v>
      </c>
      <c r="X742" s="2" t="s">
        <v>8</v>
      </c>
      <c r="Y742" s="1">
        <v>84.255792</v>
      </c>
      <c r="Z742" s="1">
        <v>0</v>
      </c>
      <c r="AA742" s="2" t="s">
        <v>0</v>
      </c>
      <c r="AB742" s="1">
        <v>0</v>
      </c>
      <c r="AC742" s="1">
        <v>0</v>
      </c>
      <c r="AD742" s="2" t="s">
        <v>0</v>
      </c>
      <c r="AE742" s="1">
        <v>0</v>
      </c>
      <c r="AF742" s="2">
        <v>0</v>
      </c>
      <c r="AG742" s="2" t="s">
        <v>0</v>
      </c>
      <c r="AH742" s="1">
        <v>0</v>
      </c>
      <c r="AI742" s="1">
        <v>0</v>
      </c>
      <c r="AJ742" s="2" t="s">
        <v>0</v>
      </c>
      <c r="AK742" s="1">
        <v>0</v>
      </c>
      <c r="AL742" s="1">
        <v>0</v>
      </c>
      <c r="AM742" s="125" t="s">
        <v>1</v>
      </c>
      <c r="AN742" s="2" t="s">
        <v>1</v>
      </c>
      <c r="AO742" s="125" t="s">
        <v>1</v>
      </c>
      <c r="AP742" s="2" t="s">
        <v>1</v>
      </c>
      <c r="AQ742" s="5"/>
      <c r="AR742" s="5"/>
    </row>
    <row r="743" spans="1:44" x14ac:dyDescent="0.25">
      <c r="A743" s="2" t="s">
        <v>907</v>
      </c>
      <c r="B743" s="125">
        <v>44604</v>
      </c>
      <c r="C743" s="2" t="s">
        <v>26</v>
      </c>
      <c r="D743" s="2" t="s">
        <v>32</v>
      </c>
      <c r="E743" s="2" t="s">
        <v>31</v>
      </c>
      <c r="F743" s="2" t="s">
        <v>3964</v>
      </c>
      <c r="G743" s="2" t="s">
        <v>3</v>
      </c>
      <c r="H743" s="2" t="s">
        <v>3967</v>
      </c>
      <c r="I743" s="1" t="s">
        <v>1</v>
      </c>
      <c r="J743" s="1" t="s">
        <v>1</v>
      </c>
      <c r="K743" s="1" t="s">
        <v>1</v>
      </c>
      <c r="L743" s="1" t="s">
        <v>1</v>
      </c>
      <c r="M743" s="1">
        <v>0</v>
      </c>
      <c r="N743" s="2" t="s">
        <v>1</v>
      </c>
      <c r="O743" s="2" t="s">
        <v>891</v>
      </c>
      <c r="P743" s="2" t="s">
        <v>892</v>
      </c>
      <c r="Q743" s="1">
        <v>55.944000000000003</v>
      </c>
      <c r="R743" s="1">
        <v>0</v>
      </c>
      <c r="S743" s="1">
        <v>55.944000000000003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1">
        <v>0</v>
      </c>
      <c r="AA743" s="2" t="s">
        <v>0</v>
      </c>
      <c r="AB743" s="1">
        <v>0</v>
      </c>
      <c r="AC743" s="1">
        <v>0</v>
      </c>
      <c r="AD743" s="2" t="s">
        <v>0</v>
      </c>
      <c r="AE743" s="1">
        <v>0</v>
      </c>
      <c r="AF743" s="2">
        <v>0</v>
      </c>
      <c r="AG743" s="2" t="s">
        <v>0</v>
      </c>
      <c r="AH743" s="1">
        <v>0</v>
      </c>
      <c r="AI743" s="1">
        <v>0</v>
      </c>
      <c r="AJ743" s="2" t="s">
        <v>0</v>
      </c>
      <c r="AK743" s="1">
        <v>0</v>
      </c>
      <c r="AL743" s="1">
        <v>0</v>
      </c>
      <c r="AM743" s="125" t="s">
        <v>1</v>
      </c>
      <c r="AN743" s="2" t="s">
        <v>1</v>
      </c>
      <c r="AO743" s="125" t="s">
        <v>1</v>
      </c>
      <c r="AP743" s="2" t="s">
        <v>1</v>
      </c>
      <c r="AQ743" s="5"/>
      <c r="AR743" s="5"/>
    </row>
    <row r="744" spans="1:44" x14ac:dyDescent="0.25">
      <c r="A744" s="2" t="s">
        <v>908</v>
      </c>
      <c r="B744" s="125">
        <v>44604</v>
      </c>
      <c r="C744" s="2" t="s">
        <v>26</v>
      </c>
      <c r="D744" s="2" t="s">
        <v>32</v>
      </c>
      <c r="E744" s="2" t="s">
        <v>31</v>
      </c>
      <c r="F744" s="2" t="s">
        <v>1901</v>
      </c>
      <c r="G744" s="2" t="s">
        <v>3</v>
      </c>
      <c r="H744" s="2" t="s">
        <v>3968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1907.3860540000005</v>
      </c>
      <c r="R744" s="1">
        <v>0</v>
      </c>
      <c r="S744" s="1">
        <v>1160.8208</v>
      </c>
      <c r="T744" s="1">
        <v>0</v>
      </c>
      <c r="U744" s="2" t="s">
        <v>0</v>
      </c>
      <c r="V744" s="1">
        <v>0</v>
      </c>
      <c r="W744" s="1">
        <v>643.59074999999996</v>
      </c>
      <c r="X744" s="2" t="s">
        <v>0</v>
      </c>
      <c r="Y744" s="1">
        <v>102.97450399999998</v>
      </c>
      <c r="Z744" s="1">
        <v>0</v>
      </c>
      <c r="AA744" s="2" t="s">
        <v>0</v>
      </c>
      <c r="AB744" s="1">
        <v>0</v>
      </c>
      <c r="AC744" s="1">
        <v>0</v>
      </c>
      <c r="AD744" s="2" t="s">
        <v>0</v>
      </c>
      <c r="AE744" s="1">
        <v>0</v>
      </c>
      <c r="AF744" s="2">
        <v>0</v>
      </c>
      <c r="AG744" s="2" t="s">
        <v>0</v>
      </c>
      <c r="AH744" s="1">
        <v>0</v>
      </c>
      <c r="AI744" s="1">
        <v>0</v>
      </c>
      <c r="AJ744" s="2" t="s">
        <v>0</v>
      </c>
      <c r="AK744" s="1">
        <v>0</v>
      </c>
      <c r="AL744" s="1">
        <v>0</v>
      </c>
      <c r="AM744" s="125" t="s">
        <v>1</v>
      </c>
      <c r="AN744" s="2" t="s">
        <v>1</v>
      </c>
      <c r="AO744" s="125" t="s">
        <v>1</v>
      </c>
      <c r="AP744" s="2" t="s">
        <v>1</v>
      </c>
      <c r="AQ744" s="5"/>
      <c r="AR744" s="5"/>
    </row>
    <row r="745" spans="1:44" x14ac:dyDescent="0.25">
      <c r="A745" s="2" t="s">
        <v>909</v>
      </c>
      <c r="B745" s="125">
        <v>44604</v>
      </c>
      <c r="C745" s="2" t="s">
        <v>6</v>
      </c>
      <c r="D745" s="2" t="s">
        <v>32</v>
      </c>
      <c r="E745" s="2" t="s">
        <v>202</v>
      </c>
      <c r="F745" s="2" t="s">
        <v>1221</v>
      </c>
      <c r="G745" s="2" t="s">
        <v>3</v>
      </c>
      <c r="H745" s="2" t="s">
        <v>3969</v>
      </c>
      <c r="I745" s="1" t="s">
        <v>1</v>
      </c>
      <c r="J745" s="1" t="s">
        <v>1</v>
      </c>
      <c r="K745" s="1" t="s">
        <v>1</v>
      </c>
      <c r="L745" s="1" t="s">
        <v>1</v>
      </c>
      <c r="M745" s="1">
        <v>0</v>
      </c>
      <c r="N745" s="2" t="s">
        <v>1</v>
      </c>
      <c r="O745" s="2" t="s">
        <v>2</v>
      </c>
      <c r="P745" s="2" t="s">
        <v>1</v>
      </c>
      <c r="Q745" s="1">
        <v>8111.530514</v>
      </c>
      <c r="R745" s="1">
        <v>0</v>
      </c>
      <c r="S745" s="1">
        <v>5986.3708999999999</v>
      </c>
      <c r="T745" s="1">
        <v>0</v>
      </c>
      <c r="U745" s="2" t="s">
        <v>0</v>
      </c>
      <c r="V745" s="1">
        <v>0</v>
      </c>
      <c r="W745" s="1">
        <v>1832.0341500000002</v>
      </c>
      <c r="X745" s="2" t="s">
        <v>8</v>
      </c>
      <c r="Y745" s="1">
        <v>293.12546400000008</v>
      </c>
      <c r="Z745" s="1">
        <v>0</v>
      </c>
      <c r="AA745" s="2" t="s">
        <v>0</v>
      </c>
      <c r="AB745" s="1">
        <v>0</v>
      </c>
      <c r="AC745" s="1">
        <v>0</v>
      </c>
      <c r="AD745" s="2" t="s">
        <v>0</v>
      </c>
      <c r="AE745" s="1">
        <v>0</v>
      </c>
      <c r="AF745" s="2">
        <v>0</v>
      </c>
      <c r="AG745" s="2" t="s">
        <v>0</v>
      </c>
      <c r="AH745" s="1">
        <v>0</v>
      </c>
      <c r="AI745" s="1">
        <v>0</v>
      </c>
      <c r="AJ745" s="2" t="s">
        <v>0</v>
      </c>
      <c r="AK745" s="1">
        <v>0</v>
      </c>
      <c r="AL745" s="1">
        <v>0</v>
      </c>
      <c r="AM745" s="125" t="s">
        <v>1</v>
      </c>
      <c r="AN745" s="2" t="s">
        <v>1</v>
      </c>
      <c r="AO745" s="125" t="s">
        <v>1</v>
      </c>
      <c r="AP745" s="2" t="s">
        <v>1</v>
      </c>
      <c r="AQ745" s="5"/>
      <c r="AR745" s="5"/>
    </row>
    <row r="746" spans="1:44" x14ac:dyDescent="0.25">
      <c r="A746" s="2" t="s">
        <v>910</v>
      </c>
      <c r="B746" s="125">
        <v>44604</v>
      </c>
      <c r="C746" s="2" t="s">
        <v>34</v>
      </c>
      <c r="D746" s="2" t="s">
        <v>32</v>
      </c>
      <c r="E746" s="2" t="s">
        <v>200</v>
      </c>
      <c r="F746" s="2" t="s">
        <v>1199</v>
      </c>
      <c r="G746" s="2" t="s">
        <v>3</v>
      </c>
      <c r="H746" s="2" t="s">
        <v>3970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2291</v>
      </c>
      <c r="P746" s="2" t="s">
        <v>2292</v>
      </c>
      <c r="Q746" s="1">
        <v>20.522400000000001</v>
      </c>
      <c r="R746" s="1">
        <v>0</v>
      </c>
      <c r="S746" s="1">
        <v>13.98</v>
      </c>
      <c r="T746" s="1">
        <v>5.64</v>
      </c>
      <c r="U746" s="2" t="s">
        <v>8</v>
      </c>
      <c r="V746" s="1">
        <v>0.90239999999999998</v>
      </c>
      <c r="W746" s="1">
        <v>0</v>
      </c>
      <c r="X746" s="2" t="s">
        <v>0</v>
      </c>
      <c r="Y746" s="1">
        <v>0</v>
      </c>
      <c r="Z746" s="1">
        <v>0</v>
      </c>
      <c r="AA746" s="2" t="s">
        <v>0</v>
      </c>
      <c r="AB746" s="1">
        <v>0</v>
      </c>
      <c r="AC746" s="1">
        <v>0</v>
      </c>
      <c r="AD746" s="2" t="s">
        <v>0</v>
      </c>
      <c r="AE746" s="1">
        <v>0</v>
      </c>
      <c r="AF746" s="2">
        <v>0</v>
      </c>
      <c r="AG746" s="2" t="s">
        <v>0</v>
      </c>
      <c r="AH746" s="1">
        <v>0</v>
      </c>
      <c r="AI746" s="1">
        <v>0</v>
      </c>
      <c r="AJ746" s="2" t="s">
        <v>0</v>
      </c>
      <c r="AK746" s="1">
        <v>0</v>
      </c>
      <c r="AL746" s="1">
        <v>0</v>
      </c>
      <c r="AM746" s="125" t="s">
        <v>1</v>
      </c>
      <c r="AN746" s="2" t="s">
        <v>1</v>
      </c>
      <c r="AO746" s="125" t="s">
        <v>1</v>
      </c>
      <c r="AP746" s="2" t="s">
        <v>1</v>
      </c>
      <c r="AQ746" s="5"/>
      <c r="AR746" s="5"/>
    </row>
    <row r="747" spans="1:44" x14ac:dyDescent="0.25">
      <c r="A747" s="2" t="s">
        <v>911</v>
      </c>
      <c r="B747" s="125">
        <v>44604</v>
      </c>
      <c r="C747" s="2" t="s">
        <v>34</v>
      </c>
      <c r="D747" s="2" t="s">
        <v>32</v>
      </c>
      <c r="E747" s="2" t="s">
        <v>200</v>
      </c>
      <c r="F747" s="2" t="s">
        <v>3971</v>
      </c>
      <c r="G747" s="2" t="s">
        <v>3</v>
      </c>
      <c r="H747" s="2" t="s">
        <v>3972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2230.9849500000005</v>
      </c>
      <c r="R747" s="1">
        <v>0</v>
      </c>
      <c r="S747" s="1">
        <v>1951.5980500000005</v>
      </c>
      <c r="T747" s="1">
        <v>0</v>
      </c>
      <c r="U747" s="2" t="s">
        <v>0</v>
      </c>
      <c r="V747" s="1">
        <v>0</v>
      </c>
      <c r="W747" s="1">
        <v>240.85080000000005</v>
      </c>
      <c r="X747" s="2" t="s">
        <v>0</v>
      </c>
      <c r="Y747" s="1">
        <v>38.536099999999998</v>
      </c>
      <c r="Z747" s="1">
        <v>0</v>
      </c>
      <c r="AA747" s="2" t="s">
        <v>0</v>
      </c>
      <c r="AB747" s="1">
        <v>0</v>
      </c>
      <c r="AC747" s="1">
        <v>0</v>
      </c>
      <c r="AD747" s="2" t="s">
        <v>0</v>
      </c>
      <c r="AE747" s="1">
        <v>0</v>
      </c>
      <c r="AF747" s="2">
        <v>0</v>
      </c>
      <c r="AG747" s="2" t="s">
        <v>0</v>
      </c>
      <c r="AH747" s="1">
        <v>0</v>
      </c>
      <c r="AI747" s="1">
        <v>0</v>
      </c>
      <c r="AJ747" s="2" t="s">
        <v>0</v>
      </c>
      <c r="AK747" s="1">
        <v>0</v>
      </c>
      <c r="AL747" s="1">
        <v>0</v>
      </c>
      <c r="AM747" s="125" t="s">
        <v>1</v>
      </c>
      <c r="AN747" s="2" t="s">
        <v>1</v>
      </c>
      <c r="AO747" s="125" t="s">
        <v>1</v>
      </c>
      <c r="AP747" s="2" t="s">
        <v>1</v>
      </c>
      <c r="AQ747" s="5"/>
      <c r="AR747" s="5"/>
    </row>
    <row r="748" spans="1:44" x14ac:dyDescent="0.25">
      <c r="A748" s="2" t="s">
        <v>912</v>
      </c>
      <c r="B748" s="125">
        <v>44604</v>
      </c>
      <c r="C748" s="2" t="s">
        <v>26</v>
      </c>
      <c r="D748" s="2" t="s">
        <v>25</v>
      </c>
      <c r="E748" s="2" t="s">
        <v>249</v>
      </c>
      <c r="F748" s="2" t="s">
        <v>1375</v>
      </c>
      <c r="G748" s="2" t="s">
        <v>3</v>
      </c>
      <c r="H748" s="2" t="s">
        <v>3973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</v>
      </c>
      <c r="P748" s="2" t="s">
        <v>1</v>
      </c>
      <c r="Q748" s="1">
        <v>2102.4075320000002</v>
      </c>
      <c r="R748" s="1">
        <v>0</v>
      </c>
      <c r="S748" s="1">
        <v>1596.7517</v>
      </c>
      <c r="T748" s="1">
        <v>0</v>
      </c>
      <c r="U748" s="2" t="s">
        <v>0</v>
      </c>
      <c r="V748" s="1">
        <v>0</v>
      </c>
      <c r="W748" s="1">
        <v>435.91019999999997</v>
      </c>
      <c r="X748" s="2" t="s">
        <v>0</v>
      </c>
      <c r="Y748" s="1">
        <v>69.745632000000001</v>
      </c>
      <c r="Z748" s="1">
        <v>0</v>
      </c>
      <c r="AA748" s="2" t="s">
        <v>0</v>
      </c>
      <c r="AB748" s="1">
        <v>0</v>
      </c>
      <c r="AC748" s="1">
        <v>0</v>
      </c>
      <c r="AD748" s="2" t="s">
        <v>0</v>
      </c>
      <c r="AE748" s="1">
        <v>0</v>
      </c>
      <c r="AF748" s="2">
        <v>0</v>
      </c>
      <c r="AG748" s="2" t="s">
        <v>0</v>
      </c>
      <c r="AH748" s="1">
        <v>0</v>
      </c>
      <c r="AI748" s="1">
        <v>0</v>
      </c>
      <c r="AJ748" s="2" t="s">
        <v>0</v>
      </c>
      <c r="AK748" s="1">
        <v>0</v>
      </c>
      <c r="AL748" s="1">
        <v>0</v>
      </c>
      <c r="AM748" s="125" t="s">
        <v>1</v>
      </c>
      <c r="AN748" s="2" t="s">
        <v>1</v>
      </c>
      <c r="AO748" s="125" t="s">
        <v>1</v>
      </c>
      <c r="AP748" s="2" t="s">
        <v>1</v>
      </c>
      <c r="AQ748" s="5"/>
      <c r="AR748" s="5"/>
    </row>
    <row r="749" spans="1:44" x14ac:dyDescent="0.25">
      <c r="A749" s="2" t="s">
        <v>913</v>
      </c>
      <c r="B749" s="125">
        <v>44604</v>
      </c>
      <c r="C749" s="2" t="s">
        <v>6</v>
      </c>
      <c r="D749" s="2" t="s">
        <v>25</v>
      </c>
      <c r="E749" s="2" t="s">
        <v>196</v>
      </c>
      <c r="F749" s="2" t="s">
        <v>3974</v>
      </c>
      <c r="G749" s="2" t="s">
        <v>3</v>
      </c>
      <c r="H749" s="2" t="s">
        <v>3975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7805.0998899999995</v>
      </c>
      <c r="R749" s="1">
        <v>0</v>
      </c>
      <c r="S749" s="1">
        <v>6474.9328999999998</v>
      </c>
      <c r="T749" s="1">
        <v>0</v>
      </c>
      <c r="U749" s="2" t="s">
        <v>0</v>
      </c>
      <c r="V749" s="1">
        <v>0</v>
      </c>
      <c r="W749" s="1">
        <v>1146.6957500000001</v>
      </c>
      <c r="X749" s="2" t="s">
        <v>0</v>
      </c>
      <c r="Y749" s="1">
        <v>183.47124000000011</v>
      </c>
      <c r="Z749" s="1">
        <v>0</v>
      </c>
      <c r="AA749" s="2" t="s">
        <v>0</v>
      </c>
      <c r="AB749" s="1">
        <v>0</v>
      </c>
      <c r="AC749" s="1">
        <v>0</v>
      </c>
      <c r="AD749" s="2" t="s">
        <v>0</v>
      </c>
      <c r="AE749" s="1">
        <v>0</v>
      </c>
      <c r="AF749" s="2">
        <v>0</v>
      </c>
      <c r="AG749" s="2" t="s">
        <v>0</v>
      </c>
      <c r="AH749" s="1">
        <v>0</v>
      </c>
      <c r="AI749" s="1">
        <v>0</v>
      </c>
      <c r="AJ749" s="2" t="s">
        <v>0</v>
      </c>
      <c r="AK749" s="1">
        <v>0</v>
      </c>
      <c r="AL749" s="1">
        <v>0</v>
      </c>
      <c r="AM749" s="125" t="s">
        <v>1</v>
      </c>
      <c r="AN749" s="2" t="s">
        <v>1</v>
      </c>
      <c r="AO749" s="125" t="s">
        <v>1</v>
      </c>
      <c r="AP749" s="2" t="s">
        <v>1</v>
      </c>
      <c r="AQ749" s="5"/>
      <c r="AR749" s="5"/>
    </row>
    <row r="750" spans="1:44" x14ac:dyDescent="0.25">
      <c r="A750" s="2" t="s">
        <v>914</v>
      </c>
      <c r="B750" s="125">
        <v>44604</v>
      </c>
      <c r="C750" s="2" t="s">
        <v>6</v>
      </c>
      <c r="D750" s="2" t="s">
        <v>25</v>
      </c>
      <c r="E750" s="2" t="s">
        <v>196</v>
      </c>
      <c r="F750" s="2" t="s">
        <v>3974</v>
      </c>
      <c r="G750" s="2" t="s">
        <v>3</v>
      </c>
      <c r="H750" s="2" t="s">
        <v>3976</v>
      </c>
      <c r="I750" s="1" t="s">
        <v>1</v>
      </c>
      <c r="J750" s="1" t="s">
        <v>1</v>
      </c>
      <c r="K750" s="1" t="s">
        <v>1</v>
      </c>
      <c r="L750" s="1" t="s">
        <v>1</v>
      </c>
      <c r="M750" s="1">
        <v>0</v>
      </c>
      <c r="N750" s="2" t="s">
        <v>1</v>
      </c>
      <c r="O750" s="2" t="s">
        <v>1097</v>
      </c>
      <c r="P750" s="2" t="s">
        <v>1098</v>
      </c>
      <c r="Q750" s="1">
        <v>516.66490999999996</v>
      </c>
      <c r="R750" s="1">
        <v>0</v>
      </c>
      <c r="S750" s="1">
        <v>428.25</v>
      </c>
      <c r="T750" s="1">
        <v>76.219750000000005</v>
      </c>
      <c r="U750" s="2" t="s">
        <v>8</v>
      </c>
      <c r="V750" s="1">
        <v>12.19516</v>
      </c>
      <c r="W750" s="1">
        <v>0</v>
      </c>
      <c r="X750" s="2" t="s">
        <v>0</v>
      </c>
      <c r="Y750" s="1">
        <v>0</v>
      </c>
      <c r="Z750" s="1">
        <v>0</v>
      </c>
      <c r="AA750" s="2" t="s">
        <v>0</v>
      </c>
      <c r="AB750" s="1">
        <v>0</v>
      </c>
      <c r="AC750" s="1">
        <v>0</v>
      </c>
      <c r="AD750" s="2" t="s">
        <v>0</v>
      </c>
      <c r="AE750" s="1">
        <v>0</v>
      </c>
      <c r="AF750" s="2">
        <v>0</v>
      </c>
      <c r="AG750" s="2" t="s">
        <v>0</v>
      </c>
      <c r="AH750" s="1">
        <v>0</v>
      </c>
      <c r="AI750" s="1">
        <v>0</v>
      </c>
      <c r="AJ750" s="2" t="s">
        <v>0</v>
      </c>
      <c r="AK750" s="1">
        <v>0</v>
      </c>
      <c r="AL750" s="1">
        <v>0</v>
      </c>
      <c r="AM750" s="125" t="s">
        <v>1</v>
      </c>
      <c r="AN750" s="2" t="s">
        <v>1</v>
      </c>
      <c r="AO750" s="125" t="s">
        <v>1</v>
      </c>
      <c r="AP750" s="2" t="s">
        <v>1</v>
      </c>
      <c r="AQ750" s="5"/>
      <c r="AR750" s="5"/>
    </row>
    <row r="751" spans="1:44" x14ac:dyDescent="0.25">
      <c r="A751" s="2" t="s">
        <v>915</v>
      </c>
      <c r="B751" s="125">
        <v>44604</v>
      </c>
      <c r="C751" s="2" t="s">
        <v>6</v>
      </c>
      <c r="D751" s="2" t="s">
        <v>25</v>
      </c>
      <c r="E751" s="2" t="s">
        <v>196</v>
      </c>
      <c r="F751" s="2" t="s">
        <v>3974</v>
      </c>
      <c r="G751" s="2" t="s">
        <v>3</v>
      </c>
      <c r="H751" s="2" t="s">
        <v>3977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2212.9233819999999</v>
      </c>
      <c r="R751" s="1">
        <v>0</v>
      </c>
      <c r="S751" s="1">
        <v>1677.1234999999997</v>
      </c>
      <c r="T751" s="1">
        <v>0</v>
      </c>
      <c r="U751" s="2" t="s">
        <v>0</v>
      </c>
      <c r="V751" s="1">
        <v>0</v>
      </c>
      <c r="W751" s="1">
        <v>461.89645000000007</v>
      </c>
      <c r="X751" s="2" t="s">
        <v>0</v>
      </c>
      <c r="Y751" s="1">
        <v>73.903431999999995</v>
      </c>
      <c r="Z751" s="1">
        <v>0</v>
      </c>
      <c r="AA751" s="2" t="s">
        <v>0</v>
      </c>
      <c r="AB751" s="1">
        <v>0</v>
      </c>
      <c r="AC751" s="1">
        <v>0</v>
      </c>
      <c r="AD751" s="2" t="s">
        <v>0</v>
      </c>
      <c r="AE751" s="1">
        <v>0</v>
      </c>
      <c r="AF751" s="2">
        <v>0</v>
      </c>
      <c r="AG751" s="2" t="s">
        <v>0</v>
      </c>
      <c r="AH751" s="1">
        <v>0</v>
      </c>
      <c r="AI751" s="1">
        <v>0</v>
      </c>
      <c r="AJ751" s="2" t="s">
        <v>0</v>
      </c>
      <c r="AK751" s="1">
        <v>0</v>
      </c>
      <c r="AL751" s="1">
        <v>0</v>
      </c>
      <c r="AM751" s="125" t="s">
        <v>1</v>
      </c>
      <c r="AN751" s="2" t="s">
        <v>1</v>
      </c>
      <c r="AO751" s="125" t="s">
        <v>1</v>
      </c>
      <c r="AP751" s="2" t="s">
        <v>1</v>
      </c>
      <c r="AQ751" s="5"/>
      <c r="AR751" s="5"/>
    </row>
    <row r="752" spans="1:44" x14ac:dyDescent="0.25">
      <c r="A752" s="2" t="s">
        <v>916</v>
      </c>
      <c r="B752" s="125">
        <v>44604</v>
      </c>
      <c r="C752" s="2" t="s">
        <v>26</v>
      </c>
      <c r="D752" s="2" t="s">
        <v>23</v>
      </c>
      <c r="E752" s="2" t="s">
        <v>354</v>
      </c>
      <c r="F752" s="2" t="s">
        <v>1217</v>
      </c>
      <c r="G752" s="2" t="s">
        <v>3</v>
      </c>
      <c r="H752" s="2" t="s">
        <v>3978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3918.333584</v>
      </c>
      <c r="R752" s="1">
        <v>0</v>
      </c>
      <c r="S752" s="1">
        <v>2654.9211500000006</v>
      </c>
      <c r="T752" s="1">
        <v>0</v>
      </c>
      <c r="U752" s="2" t="s">
        <v>0</v>
      </c>
      <c r="V752" s="1">
        <v>0</v>
      </c>
      <c r="W752" s="1">
        <v>1089.1486500000001</v>
      </c>
      <c r="X752" s="2" t="s">
        <v>0</v>
      </c>
      <c r="Y752" s="1">
        <v>174.26378399999996</v>
      </c>
      <c r="Z752" s="1">
        <v>0</v>
      </c>
      <c r="AA752" s="2" t="s">
        <v>0</v>
      </c>
      <c r="AB752" s="1">
        <v>0</v>
      </c>
      <c r="AC752" s="1">
        <v>0</v>
      </c>
      <c r="AD752" s="2" t="s">
        <v>0</v>
      </c>
      <c r="AE752" s="1">
        <v>0</v>
      </c>
      <c r="AF752" s="2">
        <v>0</v>
      </c>
      <c r="AG752" s="2" t="s">
        <v>0</v>
      </c>
      <c r="AH752" s="1">
        <v>0</v>
      </c>
      <c r="AI752" s="1">
        <v>0</v>
      </c>
      <c r="AJ752" s="2" t="s">
        <v>0</v>
      </c>
      <c r="AK752" s="1">
        <v>0</v>
      </c>
      <c r="AL752" s="1">
        <v>0</v>
      </c>
      <c r="AM752" s="125" t="s">
        <v>1</v>
      </c>
      <c r="AN752" s="2" t="s">
        <v>1</v>
      </c>
      <c r="AO752" s="125" t="s">
        <v>1</v>
      </c>
      <c r="AP752" s="2" t="s">
        <v>1</v>
      </c>
      <c r="AQ752" s="5"/>
      <c r="AR752" s="5"/>
    </row>
    <row r="753" spans="1:44" x14ac:dyDescent="0.25">
      <c r="A753" s="2" t="s">
        <v>917</v>
      </c>
      <c r="B753" s="125">
        <v>44604</v>
      </c>
      <c r="C753" s="2" t="s">
        <v>6</v>
      </c>
      <c r="D753" s="2" t="s">
        <v>23</v>
      </c>
      <c r="E753" s="2" t="s">
        <v>192</v>
      </c>
      <c r="F753" s="2" t="s">
        <v>1110</v>
      </c>
      <c r="G753" s="2" t="s">
        <v>3</v>
      </c>
      <c r="H753" s="2" t="s">
        <v>3979</v>
      </c>
      <c r="I753" s="1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8410.3302760000042</v>
      </c>
      <c r="R753" s="1">
        <v>0</v>
      </c>
      <c r="S753" s="1">
        <v>6215.794049999995</v>
      </c>
      <c r="T753" s="1">
        <v>0</v>
      </c>
      <c r="U753" s="2" t="s">
        <v>0</v>
      </c>
      <c r="V753" s="1">
        <v>0</v>
      </c>
      <c r="W753" s="1">
        <v>1891.841650000001</v>
      </c>
      <c r="X753" s="2" t="s">
        <v>8</v>
      </c>
      <c r="Y753" s="1">
        <v>302.69457599999998</v>
      </c>
      <c r="Z753" s="1">
        <v>0</v>
      </c>
      <c r="AA753" s="2" t="s">
        <v>0</v>
      </c>
      <c r="AB753" s="1">
        <v>0</v>
      </c>
      <c r="AC753" s="1">
        <v>0</v>
      </c>
      <c r="AD753" s="2" t="s">
        <v>0</v>
      </c>
      <c r="AE753" s="1">
        <v>0</v>
      </c>
      <c r="AF753" s="2">
        <v>0</v>
      </c>
      <c r="AG753" s="2" t="s">
        <v>0</v>
      </c>
      <c r="AH753" s="1">
        <v>0</v>
      </c>
      <c r="AI753" s="1">
        <v>0</v>
      </c>
      <c r="AJ753" s="2" t="s">
        <v>0</v>
      </c>
      <c r="AK753" s="1">
        <v>0</v>
      </c>
      <c r="AL753" s="1">
        <v>0</v>
      </c>
      <c r="AM753" s="125" t="s">
        <v>1</v>
      </c>
      <c r="AN753" s="2" t="s">
        <v>1</v>
      </c>
      <c r="AO753" s="125" t="s">
        <v>1</v>
      </c>
      <c r="AP753" s="2" t="s">
        <v>1</v>
      </c>
      <c r="AQ753" s="5"/>
      <c r="AR753" s="5"/>
    </row>
    <row r="754" spans="1:44" x14ac:dyDescent="0.25">
      <c r="A754" s="2" t="s">
        <v>918</v>
      </c>
      <c r="B754" s="125">
        <v>44604</v>
      </c>
      <c r="C754" s="2" t="s">
        <v>6</v>
      </c>
      <c r="D754" s="2" t="s">
        <v>21</v>
      </c>
      <c r="E754" s="2" t="s">
        <v>190</v>
      </c>
      <c r="F754" s="2" t="s">
        <v>1750</v>
      </c>
      <c r="G754" s="2" t="s">
        <v>3</v>
      </c>
      <c r="H754" s="2" t="s">
        <v>3980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2</v>
      </c>
      <c r="P754" s="2" t="s">
        <v>1</v>
      </c>
      <c r="Q754" s="1">
        <v>1649.7445999999998</v>
      </c>
      <c r="R754" s="1">
        <v>0</v>
      </c>
      <c r="S754" s="1">
        <v>1348.47235</v>
      </c>
      <c r="T754" s="1">
        <v>0</v>
      </c>
      <c r="U754" s="2" t="s">
        <v>0</v>
      </c>
      <c r="V754" s="1">
        <v>0</v>
      </c>
      <c r="W754" s="1">
        <v>259.71735000000001</v>
      </c>
      <c r="X754" s="2" t="s">
        <v>0</v>
      </c>
      <c r="Y754" s="1">
        <v>41.554900000000004</v>
      </c>
      <c r="Z754" s="1">
        <v>0</v>
      </c>
      <c r="AA754" s="2" t="s">
        <v>0</v>
      </c>
      <c r="AB754" s="1">
        <v>0</v>
      </c>
      <c r="AC754" s="1">
        <v>0</v>
      </c>
      <c r="AD754" s="2" t="s">
        <v>0</v>
      </c>
      <c r="AE754" s="1">
        <v>0</v>
      </c>
      <c r="AF754" s="2">
        <v>0</v>
      </c>
      <c r="AG754" s="2" t="s">
        <v>0</v>
      </c>
      <c r="AH754" s="1">
        <v>0</v>
      </c>
      <c r="AI754" s="1">
        <v>0</v>
      </c>
      <c r="AJ754" s="2" t="s">
        <v>0</v>
      </c>
      <c r="AK754" s="1">
        <v>0</v>
      </c>
      <c r="AL754" s="1">
        <v>0</v>
      </c>
      <c r="AM754" s="125" t="s">
        <v>1</v>
      </c>
      <c r="AN754" s="2" t="s">
        <v>1</v>
      </c>
      <c r="AO754" s="125" t="s">
        <v>1</v>
      </c>
      <c r="AP754" s="2" t="s">
        <v>1</v>
      </c>
      <c r="AQ754" s="5"/>
      <c r="AR754" s="5"/>
    </row>
    <row r="755" spans="1:44" x14ac:dyDescent="0.25">
      <c r="A755" s="2" t="s">
        <v>919</v>
      </c>
      <c r="B755" s="125">
        <v>44604</v>
      </c>
      <c r="C755" s="2" t="s">
        <v>6</v>
      </c>
      <c r="D755" s="2" t="s">
        <v>21</v>
      </c>
      <c r="E755" s="2" t="s">
        <v>190</v>
      </c>
      <c r="F755" s="2" t="s">
        <v>1750</v>
      </c>
      <c r="G755" s="2" t="s">
        <v>3</v>
      </c>
      <c r="H755" s="2" t="s">
        <v>3981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1130</v>
      </c>
      <c r="P755" s="2" t="s">
        <v>1146</v>
      </c>
      <c r="Q755" s="1">
        <v>24.371600000000001</v>
      </c>
      <c r="R755" s="1">
        <v>0</v>
      </c>
      <c r="S755" s="1">
        <v>0</v>
      </c>
      <c r="T755" s="1">
        <v>21.01</v>
      </c>
      <c r="U755" s="2" t="s">
        <v>8</v>
      </c>
      <c r="V755" s="1">
        <v>3.3616000000000001</v>
      </c>
      <c r="W755" s="1">
        <v>0</v>
      </c>
      <c r="X755" s="2" t="s">
        <v>0</v>
      </c>
      <c r="Y755" s="1">
        <v>0</v>
      </c>
      <c r="Z755" s="1">
        <v>0</v>
      </c>
      <c r="AA755" s="2" t="s">
        <v>0</v>
      </c>
      <c r="AB755" s="1">
        <v>0</v>
      </c>
      <c r="AC755" s="1">
        <v>0</v>
      </c>
      <c r="AD755" s="2" t="s">
        <v>0</v>
      </c>
      <c r="AE755" s="1">
        <v>0</v>
      </c>
      <c r="AF755" s="2">
        <v>0</v>
      </c>
      <c r="AG755" s="2" t="s">
        <v>0</v>
      </c>
      <c r="AH755" s="1">
        <v>0</v>
      </c>
      <c r="AI755" s="1">
        <v>0</v>
      </c>
      <c r="AJ755" s="2" t="s">
        <v>0</v>
      </c>
      <c r="AK755" s="1">
        <v>0</v>
      </c>
      <c r="AL755" s="1">
        <v>0</v>
      </c>
      <c r="AM755" s="125" t="s">
        <v>1</v>
      </c>
      <c r="AN755" s="2" t="s">
        <v>1</v>
      </c>
      <c r="AO755" s="125" t="s">
        <v>1</v>
      </c>
      <c r="AP755" s="2" t="s">
        <v>1</v>
      </c>
      <c r="AQ755" s="5"/>
      <c r="AR755" s="5"/>
    </row>
    <row r="756" spans="1:44" x14ac:dyDescent="0.25">
      <c r="A756" s="2" t="s">
        <v>920</v>
      </c>
      <c r="B756" s="125">
        <v>44604</v>
      </c>
      <c r="C756" s="2" t="s">
        <v>6</v>
      </c>
      <c r="D756" s="2" t="s">
        <v>21</v>
      </c>
      <c r="E756" s="2" t="s">
        <v>190</v>
      </c>
      <c r="F756" s="2" t="s">
        <v>1750</v>
      </c>
      <c r="G756" s="2" t="s">
        <v>3</v>
      </c>
      <c r="H756" s="2" t="s">
        <v>3982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2</v>
      </c>
      <c r="P756" s="2" t="s">
        <v>1</v>
      </c>
      <c r="Q756" s="1">
        <v>6202.6143979999988</v>
      </c>
      <c r="R756" s="1">
        <v>0</v>
      </c>
      <c r="S756" s="1">
        <v>4810.3589500000007</v>
      </c>
      <c r="T756" s="1">
        <v>0</v>
      </c>
      <c r="U756" s="2" t="s">
        <v>0</v>
      </c>
      <c r="V756" s="1">
        <v>0</v>
      </c>
      <c r="W756" s="1">
        <v>1200.2200999999995</v>
      </c>
      <c r="X756" s="2" t="s">
        <v>8</v>
      </c>
      <c r="Y756" s="1">
        <v>192.03534800000008</v>
      </c>
      <c r="Z756" s="1">
        <v>0</v>
      </c>
      <c r="AA756" s="2" t="s">
        <v>0</v>
      </c>
      <c r="AB756" s="1">
        <v>0</v>
      </c>
      <c r="AC756" s="1">
        <v>0</v>
      </c>
      <c r="AD756" s="2" t="s">
        <v>0</v>
      </c>
      <c r="AE756" s="1">
        <v>0</v>
      </c>
      <c r="AF756" s="2">
        <v>0</v>
      </c>
      <c r="AG756" s="2" t="s">
        <v>0</v>
      </c>
      <c r="AH756" s="1">
        <v>0</v>
      </c>
      <c r="AI756" s="1">
        <v>0</v>
      </c>
      <c r="AJ756" s="2" t="s">
        <v>0</v>
      </c>
      <c r="AK756" s="1">
        <v>0</v>
      </c>
      <c r="AL756" s="1">
        <v>0</v>
      </c>
      <c r="AM756" s="125" t="s">
        <v>1</v>
      </c>
      <c r="AN756" s="2" t="s">
        <v>1</v>
      </c>
      <c r="AO756" s="125" t="s">
        <v>1</v>
      </c>
      <c r="AP756" s="2" t="s">
        <v>1</v>
      </c>
      <c r="AQ756" s="5"/>
      <c r="AR756" s="5"/>
    </row>
    <row r="757" spans="1:44" x14ac:dyDescent="0.25">
      <c r="A757" s="2" t="s">
        <v>921</v>
      </c>
      <c r="B757" s="125">
        <v>44604</v>
      </c>
      <c r="C757" s="2" t="s">
        <v>6</v>
      </c>
      <c r="D757" s="2" t="s">
        <v>21</v>
      </c>
      <c r="E757" s="2" t="s">
        <v>190</v>
      </c>
      <c r="F757" s="2" t="s">
        <v>1750</v>
      </c>
      <c r="G757" s="2" t="s">
        <v>12</v>
      </c>
      <c r="H757" s="2" t="s">
        <v>1</v>
      </c>
      <c r="I757" s="1" t="s">
        <v>3983</v>
      </c>
      <c r="J757" s="1" t="s">
        <v>1</v>
      </c>
      <c r="K757" s="1" t="s">
        <v>3984</v>
      </c>
      <c r="L757" s="1" t="s">
        <v>3985</v>
      </c>
      <c r="M757" s="1">
        <v>98.6</v>
      </c>
      <c r="N757" s="2" t="s">
        <v>11</v>
      </c>
      <c r="O757" s="2" t="s">
        <v>3986</v>
      </c>
      <c r="P757" s="2" t="s">
        <v>3987</v>
      </c>
      <c r="Q757" s="1">
        <v>-8.3739000000000008</v>
      </c>
      <c r="R757" s="1">
        <v>0</v>
      </c>
      <c r="S757" s="1">
        <v>-8.3739000000000008</v>
      </c>
      <c r="T757" s="1">
        <v>0</v>
      </c>
      <c r="U757" s="2" t="s">
        <v>0</v>
      </c>
      <c r="V757" s="1">
        <v>0</v>
      </c>
      <c r="W757" s="1">
        <v>0</v>
      </c>
      <c r="X757" s="2" t="s">
        <v>0</v>
      </c>
      <c r="Y757" s="1">
        <v>0</v>
      </c>
      <c r="Z757" s="1">
        <v>0</v>
      </c>
      <c r="AA757" s="2" t="s">
        <v>0</v>
      </c>
      <c r="AB757" s="1">
        <v>0</v>
      </c>
      <c r="AC757" s="1">
        <v>0</v>
      </c>
      <c r="AD757" s="2" t="s">
        <v>0</v>
      </c>
      <c r="AE757" s="1">
        <v>0</v>
      </c>
      <c r="AF757" s="2">
        <v>0</v>
      </c>
      <c r="AG757" s="2" t="s">
        <v>0</v>
      </c>
      <c r="AH757" s="1">
        <v>0</v>
      </c>
      <c r="AI757" s="1">
        <v>0</v>
      </c>
      <c r="AJ757" s="2" t="s">
        <v>0</v>
      </c>
      <c r="AK757" s="1">
        <v>0</v>
      </c>
      <c r="AL757" s="1">
        <v>0</v>
      </c>
      <c r="AM757" s="125" t="s">
        <v>1</v>
      </c>
      <c r="AN757" s="2" t="s">
        <v>1</v>
      </c>
      <c r="AO757" s="125" t="s">
        <v>1</v>
      </c>
      <c r="AP757" s="2" t="s">
        <v>1</v>
      </c>
      <c r="AQ757" s="5"/>
      <c r="AR757" s="5"/>
    </row>
    <row r="758" spans="1:44" x14ac:dyDescent="0.25">
      <c r="A758" s="2" t="s">
        <v>922</v>
      </c>
      <c r="B758" s="125">
        <v>44604</v>
      </c>
      <c r="C758" s="2" t="s">
        <v>26</v>
      </c>
      <c r="D758" s="2" t="s">
        <v>879</v>
      </c>
      <c r="E758" s="2" t="s">
        <v>881</v>
      </c>
      <c r="F758" s="2" t="s">
        <v>3988</v>
      </c>
      <c r="G758" s="2" t="s">
        <v>3</v>
      </c>
      <c r="H758" s="2" t="s">
        <v>3989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2</v>
      </c>
      <c r="P758" s="2" t="s">
        <v>1</v>
      </c>
      <c r="Q758" s="1">
        <v>119.16679999999999</v>
      </c>
      <c r="R758" s="1">
        <v>0</v>
      </c>
      <c r="S758" s="1">
        <v>0</v>
      </c>
      <c r="T758" s="1">
        <v>0</v>
      </c>
      <c r="U758" s="2" t="s">
        <v>0</v>
      </c>
      <c r="V758" s="1">
        <v>0</v>
      </c>
      <c r="W758" s="1">
        <v>102.72999999999999</v>
      </c>
      <c r="X758" s="2" t="s">
        <v>8</v>
      </c>
      <c r="Y758" s="1">
        <v>16.436799999999998</v>
      </c>
      <c r="Z758" s="1">
        <v>0</v>
      </c>
      <c r="AA758" s="2" t="s">
        <v>0</v>
      </c>
      <c r="AB758" s="1">
        <v>0</v>
      </c>
      <c r="AC758" s="1">
        <v>0</v>
      </c>
      <c r="AD758" s="2" t="s">
        <v>0</v>
      </c>
      <c r="AE758" s="1">
        <v>0</v>
      </c>
      <c r="AF758" s="2">
        <v>0</v>
      </c>
      <c r="AG758" s="2" t="s">
        <v>0</v>
      </c>
      <c r="AH758" s="1">
        <v>0</v>
      </c>
      <c r="AI758" s="1">
        <v>0</v>
      </c>
      <c r="AJ758" s="2" t="s">
        <v>0</v>
      </c>
      <c r="AK758" s="1">
        <v>0</v>
      </c>
      <c r="AL758" s="1">
        <v>0</v>
      </c>
      <c r="AM758" s="125" t="s">
        <v>1</v>
      </c>
      <c r="AN758" s="2" t="s">
        <v>1</v>
      </c>
      <c r="AO758" s="125" t="s">
        <v>1</v>
      </c>
      <c r="AP758" s="2" t="s">
        <v>1</v>
      </c>
      <c r="AQ758" s="5"/>
      <c r="AR758" s="5"/>
    </row>
    <row r="759" spans="1:44" x14ac:dyDescent="0.25">
      <c r="A759" s="2" t="s">
        <v>923</v>
      </c>
      <c r="B759" s="125">
        <v>44604</v>
      </c>
      <c r="C759" s="2" t="s">
        <v>6</v>
      </c>
      <c r="D759" s="2" t="s">
        <v>879</v>
      </c>
      <c r="E759" s="2" t="s">
        <v>880</v>
      </c>
      <c r="F759" s="2" t="s">
        <v>1273</v>
      </c>
      <c r="G759" s="2" t="s">
        <v>3</v>
      </c>
      <c r="H759" s="2" t="s">
        <v>3990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4532.1597719999991</v>
      </c>
      <c r="R759" s="1">
        <v>0</v>
      </c>
      <c r="S759" s="1">
        <v>3369.3517999999995</v>
      </c>
      <c r="T759" s="1">
        <v>0</v>
      </c>
      <c r="U759" s="2" t="s">
        <v>0</v>
      </c>
      <c r="V759" s="1">
        <v>0</v>
      </c>
      <c r="W759" s="1">
        <v>1002.4205000000001</v>
      </c>
      <c r="X759" s="2" t="s">
        <v>0</v>
      </c>
      <c r="Y759" s="1">
        <v>160.387472</v>
      </c>
      <c r="Z759" s="1">
        <v>0</v>
      </c>
      <c r="AA759" s="2" t="s">
        <v>0</v>
      </c>
      <c r="AB759" s="1">
        <v>0</v>
      </c>
      <c r="AC759" s="1">
        <v>0</v>
      </c>
      <c r="AD759" s="2" t="s">
        <v>0</v>
      </c>
      <c r="AE759" s="1">
        <v>0</v>
      </c>
      <c r="AF759" s="2">
        <v>0</v>
      </c>
      <c r="AG759" s="2" t="s">
        <v>0</v>
      </c>
      <c r="AH759" s="1">
        <v>0</v>
      </c>
      <c r="AI759" s="1">
        <v>0</v>
      </c>
      <c r="AJ759" s="2" t="s">
        <v>0</v>
      </c>
      <c r="AK759" s="1">
        <v>0</v>
      </c>
      <c r="AL759" s="1">
        <v>0</v>
      </c>
      <c r="AM759" s="125" t="s">
        <v>1</v>
      </c>
      <c r="AN759" s="2" t="s">
        <v>1</v>
      </c>
      <c r="AO759" s="125" t="s">
        <v>1</v>
      </c>
      <c r="AP759" s="2" t="s">
        <v>1</v>
      </c>
      <c r="AQ759" s="5"/>
      <c r="AR759" s="5"/>
    </row>
    <row r="760" spans="1:44" x14ac:dyDescent="0.25">
      <c r="A760" s="2" t="s">
        <v>924</v>
      </c>
      <c r="B760" s="125">
        <v>44604</v>
      </c>
      <c r="C760" s="2" t="s">
        <v>6</v>
      </c>
      <c r="D760" s="2" t="s">
        <v>18</v>
      </c>
      <c r="E760" s="2" t="s">
        <v>183</v>
      </c>
      <c r="F760" s="2" t="s">
        <v>1204</v>
      </c>
      <c r="G760" s="2" t="s">
        <v>3</v>
      </c>
      <c r="H760" s="2" t="s">
        <v>3991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2</v>
      </c>
      <c r="P760" s="2" t="s">
        <v>1</v>
      </c>
      <c r="Q760" s="1">
        <v>3805.5081679999994</v>
      </c>
      <c r="R760" s="1">
        <v>0</v>
      </c>
      <c r="S760" s="1">
        <v>2977.0510999999992</v>
      </c>
      <c r="T760" s="1">
        <v>0</v>
      </c>
      <c r="U760" s="2" t="s">
        <v>0</v>
      </c>
      <c r="V760" s="1">
        <v>0</v>
      </c>
      <c r="W760" s="1">
        <v>714.1871000000001</v>
      </c>
      <c r="X760" s="2" t="s">
        <v>8</v>
      </c>
      <c r="Y760" s="1">
        <v>114.26996800000002</v>
      </c>
      <c r="Z760" s="1">
        <v>0</v>
      </c>
      <c r="AA760" s="2" t="s">
        <v>0</v>
      </c>
      <c r="AB760" s="1">
        <v>0</v>
      </c>
      <c r="AC760" s="1">
        <v>0</v>
      </c>
      <c r="AD760" s="2" t="s">
        <v>0</v>
      </c>
      <c r="AE760" s="1">
        <v>0</v>
      </c>
      <c r="AF760" s="2">
        <v>0</v>
      </c>
      <c r="AG760" s="2" t="s">
        <v>0</v>
      </c>
      <c r="AH760" s="1">
        <v>0</v>
      </c>
      <c r="AI760" s="1">
        <v>0</v>
      </c>
      <c r="AJ760" s="2" t="s">
        <v>0</v>
      </c>
      <c r="AK760" s="1">
        <v>0</v>
      </c>
      <c r="AL760" s="1">
        <v>0</v>
      </c>
      <c r="AM760" s="125" t="s">
        <v>1</v>
      </c>
      <c r="AN760" s="2" t="s">
        <v>1</v>
      </c>
      <c r="AO760" s="125" t="s">
        <v>1</v>
      </c>
      <c r="AP760" s="2" t="s">
        <v>1</v>
      </c>
      <c r="AQ760" s="5"/>
      <c r="AR760" s="5"/>
    </row>
    <row r="761" spans="1:44" x14ac:dyDescent="0.25">
      <c r="A761" s="2" t="s">
        <v>925</v>
      </c>
      <c r="B761" s="125">
        <v>44604</v>
      </c>
      <c r="C761" s="2" t="s">
        <v>6</v>
      </c>
      <c r="D761" s="2" t="s">
        <v>16</v>
      </c>
      <c r="E761" s="2" t="s">
        <v>181</v>
      </c>
      <c r="F761" s="2" t="s">
        <v>3992</v>
      </c>
      <c r="G761" s="2" t="s">
        <v>3</v>
      </c>
      <c r="H761" s="2" t="s">
        <v>3993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5221.5611940000017</v>
      </c>
      <c r="R761" s="1">
        <v>0</v>
      </c>
      <c r="S761" s="1">
        <v>3786.96585</v>
      </c>
      <c r="T761" s="1">
        <v>0</v>
      </c>
      <c r="U761" s="2" t="s">
        <v>0</v>
      </c>
      <c r="V761" s="1">
        <v>0</v>
      </c>
      <c r="W761" s="1">
        <v>1236.7201</v>
      </c>
      <c r="X761" s="2" t="s">
        <v>0</v>
      </c>
      <c r="Y761" s="1">
        <v>197.87524399999995</v>
      </c>
      <c r="Z761" s="1">
        <v>0</v>
      </c>
      <c r="AA761" s="2" t="s">
        <v>0</v>
      </c>
      <c r="AB761" s="1">
        <v>0</v>
      </c>
      <c r="AC761" s="1">
        <v>0</v>
      </c>
      <c r="AD761" s="2" t="s">
        <v>0</v>
      </c>
      <c r="AE761" s="1">
        <v>0</v>
      </c>
      <c r="AF761" s="2">
        <v>0</v>
      </c>
      <c r="AG761" s="2" t="s">
        <v>0</v>
      </c>
      <c r="AH761" s="1">
        <v>0</v>
      </c>
      <c r="AI761" s="1">
        <v>0</v>
      </c>
      <c r="AJ761" s="2" t="s">
        <v>0</v>
      </c>
      <c r="AK761" s="1">
        <v>0</v>
      </c>
      <c r="AL761" s="1">
        <v>0</v>
      </c>
      <c r="AM761" s="125" t="s">
        <v>1</v>
      </c>
      <c r="AN761" s="2" t="s">
        <v>1</v>
      </c>
      <c r="AO761" s="125" t="s">
        <v>1</v>
      </c>
      <c r="AP761" s="2" t="s">
        <v>1</v>
      </c>
      <c r="AQ761" s="5"/>
      <c r="AR761" s="5"/>
    </row>
    <row r="762" spans="1:44" x14ac:dyDescent="0.25">
      <c r="A762" s="2" t="s">
        <v>926</v>
      </c>
      <c r="B762" s="125">
        <v>44604</v>
      </c>
      <c r="C762" s="2" t="s">
        <v>6</v>
      </c>
      <c r="D762" s="2" t="s">
        <v>13</v>
      </c>
      <c r="E762" s="2" t="s">
        <v>179</v>
      </c>
      <c r="F762" s="2" t="s">
        <v>3994</v>
      </c>
      <c r="G762" s="2" t="s">
        <v>3</v>
      </c>
      <c r="H762" s="2" t="s">
        <v>3995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3574.4516000000021</v>
      </c>
      <c r="R762" s="1">
        <v>0</v>
      </c>
      <c r="S762" s="1">
        <v>3189.5966500000027</v>
      </c>
      <c r="T762" s="1">
        <v>0</v>
      </c>
      <c r="U762" s="2" t="s">
        <v>0</v>
      </c>
      <c r="V762" s="1">
        <v>0</v>
      </c>
      <c r="W762" s="1">
        <v>331.77154999999999</v>
      </c>
      <c r="X762" s="2" t="s">
        <v>8</v>
      </c>
      <c r="Y762" s="1">
        <v>53.083399999999983</v>
      </c>
      <c r="Z762" s="1">
        <v>0</v>
      </c>
      <c r="AA762" s="2" t="s">
        <v>0</v>
      </c>
      <c r="AB762" s="1">
        <v>0</v>
      </c>
      <c r="AC762" s="1">
        <v>0</v>
      </c>
      <c r="AD762" s="2" t="s">
        <v>0</v>
      </c>
      <c r="AE762" s="1">
        <v>0</v>
      </c>
      <c r="AF762" s="2">
        <v>0</v>
      </c>
      <c r="AG762" s="2" t="s">
        <v>0</v>
      </c>
      <c r="AH762" s="1">
        <v>0</v>
      </c>
      <c r="AI762" s="1">
        <v>0</v>
      </c>
      <c r="AJ762" s="2" t="s">
        <v>0</v>
      </c>
      <c r="AK762" s="1">
        <v>0</v>
      </c>
      <c r="AL762" s="1">
        <v>0</v>
      </c>
      <c r="AM762" s="125" t="s">
        <v>1</v>
      </c>
      <c r="AN762" s="2" t="s">
        <v>1</v>
      </c>
      <c r="AO762" s="125" t="s">
        <v>1</v>
      </c>
      <c r="AP762" s="2" t="s">
        <v>1</v>
      </c>
      <c r="AQ762" s="5"/>
      <c r="AR762" s="5"/>
    </row>
    <row r="763" spans="1:44" x14ac:dyDescent="0.25">
      <c r="A763" s="2" t="s">
        <v>927</v>
      </c>
      <c r="B763" s="125">
        <v>44604</v>
      </c>
      <c r="C763" s="2" t="s">
        <v>6</v>
      </c>
      <c r="D763" s="2" t="s">
        <v>13</v>
      </c>
      <c r="E763" s="2" t="s">
        <v>179</v>
      </c>
      <c r="F763" s="2" t="s">
        <v>3996</v>
      </c>
      <c r="G763" s="2" t="s">
        <v>12</v>
      </c>
      <c r="H763" s="2" t="s">
        <v>1</v>
      </c>
      <c r="I763" s="1" t="s">
        <v>1971</v>
      </c>
      <c r="J763" s="1" t="s">
        <v>1</v>
      </c>
      <c r="K763" s="1" t="s">
        <v>3997</v>
      </c>
      <c r="L763" s="1" t="s">
        <v>3985</v>
      </c>
      <c r="M763" s="1">
        <v>5.05</v>
      </c>
      <c r="N763" s="2" t="s">
        <v>11</v>
      </c>
      <c r="O763" s="2" t="s">
        <v>3998</v>
      </c>
      <c r="P763" s="2" t="s">
        <v>3999</v>
      </c>
      <c r="Q763" s="1">
        <v>-5.0474500000000004</v>
      </c>
      <c r="R763" s="1">
        <v>0</v>
      </c>
      <c r="S763" s="1">
        <v>0</v>
      </c>
      <c r="T763" s="1">
        <v>0</v>
      </c>
      <c r="U763" s="2" t="s">
        <v>0</v>
      </c>
      <c r="V763" s="1">
        <v>0</v>
      </c>
      <c r="W763" s="1">
        <v>-4.3512500000000003</v>
      </c>
      <c r="X763" s="2" t="s">
        <v>8</v>
      </c>
      <c r="Y763" s="1">
        <v>-0.69620000000000004</v>
      </c>
      <c r="Z763" s="1">
        <v>0</v>
      </c>
      <c r="AA763" s="2" t="s">
        <v>0</v>
      </c>
      <c r="AB763" s="1">
        <v>0</v>
      </c>
      <c r="AC763" s="1">
        <v>0</v>
      </c>
      <c r="AD763" s="2" t="s">
        <v>0</v>
      </c>
      <c r="AE763" s="1">
        <v>0</v>
      </c>
      <c r="AF763" s="2">
        <v>0</v>
      </c>
      <c r="AG763" s="2" t="s">
        <v>0</v>
      </c>
      <c r="AH763" s="1">
        <v>0</v>
      </c>
      <c r="AI763" s="1">
        <v>0</v>
      </c>
      <c r="AJ763" s="2" t="s">
        <v>0</v>
      </c>
      <c r="AK763" s="1">
        <v>0</v>
      </c>
      <c r="AL763" s="1">
        <v>0</v>
      </c>
      <c r="AM763" s="125" t="s">
        <v>1</v>
      </c>
      <c r="AN763" s="2" t="s">
        <v>1</v>
      </c>
      <c r="AO763" s="125" t="s">
        <v>1</v>
      </c>
      <c r="AP763" s="2" t="s">
        <v>1</v>
      </c>
      <c r="AQ763" s="5"/>
      <c r="AR763" s="5"/>
    </row>
    <row r="764" spans="1:44" x14ac:dyDescent="0.25">
      <c r="A764" s="2" t="s">
        <v>928</v>
      </c>
      <c r="B764" s="125">
        <v>44604</v>
      </c>
      <c r="C764" s="2" t="s">
        <v>6</v>
      </c>
      <c r="D764" s="2" t="s">
        <v>9</v>
      </c>
      <c r="E764" s="2" t="s">
        <v>3031</v>
      </c>
      <c r="F764" s="2" t="s">
        <v>4000</v>
      </c>
      <c r="G764" s="2" t="s">
        <v>3</v>
      </c>
      <c r="H764" s="2" t="s">
        <v>4001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504.93959999999998</v>
      </c>
      <c r="R764" s="1">
        <v>0</v>
      </c>
      <c r="S764" s="1">
        <v>331.54924999999992</v>
      </c>
      <c r="T764" s="1">
        <v>0</v>
      </c>
      <c r="U764" s="2" t="s">
        <v>0</v>
      </c>
      <c r="V764" s="1">
        <v>0</v>
      </c>
      <c r="W764" s="1">
        <v>149.47445000000002</v>
      </c>
      <c r="X764" s="2" t="s">
        <v>8</v>
      </c>
      <c r="Y764" s="1">
        <v>23.915900000000001</v>
      </c>
      <c r="Z764" s="1">
        <v>0</v>
      </c>
      <c r="AA764" s="2" t="s">
        <v>0</v>
      </c>
      <c r="AB764" s="1">
        <v>0</v>
      </c>
      <c r="AC764" s="1">
        <v>0</v>
      </c>
      <c r="AD764" s="2" t="s">
        <v>0</v>
      </c>
      <c r="AE764" s="1">
        <v>0</v>
      </c>
      <c r="AF764" s="2">
        <v>0</v>
      </c>
      <c r="AG764" s="2" t="s">
        <v>0</v>
      </c>
      <c r="AH764" s="1">
        <v>0</v>
      </c>
      <c r="AI764" s="1">
        <v>0</v>
      </c>
      <c r="AJ764" s="2" t="s">
        <v>0</v>
      </c>
      <c r="AK764" s="1">
        <v>0</v>
      </c>
      <c r="AL764" s="1">
        <v>0</v>
      </c>
      <c r="AM764" s="125" t="s">
        <v>1</v>
      </c>
      <c r="AN764" s="2" t="s">
        <v>1</v>
      </c>
      <c r="AO764" s="125" t="s">
        <v>1</v>
      </c>
      <c r="AP764" s="2" t="s">
        <v>1</v>
      </c>
      <c r="AQ764" s="5"/>
      <c r="AR764" s="5"/>
    </row>
    <row r="765" spans="1:44" x14ac:dyDescent="0.25">
      <c r="A765" s="2" t="s">
        <v>929</v>
      </c>
      <c r="B765" s="125">
        <v>44604</v>
      </c>
      <c r="C765" s="2" t="s">
        <v>6</v>
      </c>
      <c r="D765" s="2" t="s">
        <v>9</v>
      </c>
      <c r="E765" s="2" t="s">
        <v>3031</v>
      </c>
      <c r="F765" s="2" t="s">
        <v>4000</v>
      </c>
      <c r="G765" s="2" t="s">
        <v>3</v>
      </c>
      <c r="H765" s="2" t="s">
        <v>4002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4003</v>
      </c>
      <c r="P765" s="2" t="s">
        <v>4004</v>
      </c>
      <c r="Q765" s="1">
        <v>79.2761</v>
      </c>
      <c r="R765" s="1">
        <v>0</v>
      </c>
      <c r="S765" s="1">
        <v>48.350499999999997</v>
      </c>
      <c r="T765" s="1">
        <v>0</v>
      </c>
      <c r="U765" s="2" t="s">
        <v>0</v>
      </c>
      <c r="V765" s="1">
        <v>0</v>
      </c>
      <c r="W765" s="1">
        <v>26.66</v>
      </c>
      <c r="X765" s="2" t="s">
        <v>8</v>
      </c>
      <c r="Y765" s="1">
        <v>4.2656000000000001</v>
      </c>
      <c r="Z765" s="1">
        <v>0</v>
      </c>
      <c r="AA765" s="2" t="s">
        <v>0</v>
      </c>
      <c r="AB765" s="1">
        <v>0</v>
      </c>
      <c r="AC765" s="1">
        <v>0</v>
      </c>
      <c r="AD765" s="2" t="s">
        <v>0</v>
      </c>
      <c r="AE765" s="1">
        <v>0</v>
      </c>
      <c r="AF765" s="2">
        <v>0</v>
      </c>
      <c r="AG765" s="2" t="s">
        <v>0</v>
      </c>
      <c r="AH765" s="1">
        <v>0</v>
      </c>
      <c r="AI765" s="1">
        <v>0</v>
      </c>
      <c r="AJ765" s="2" t="s">
        <v>0</v>
      </c>
      <c r="AK765" s="1">
        <v>0</v>
      </c>
      <c r="AL765" s="1">
        <v>0</v>
      </c>
      <c r="AM765" s="125" t="s">
        <v>1</v>
      </c>
      <c r="AN765" s="2" t="s">
        <v>1</v>
      </c>
      <c r="AO765" s="125" t="s">
        <v>1</v>
      </c>
      <c r="AP765" s="2" t="s">
        <v>1</v>
      </c>
      <c r="AQ765" s="5"/>
      <c r="AR765" s="5"/>
    </row>
    <row r="766" spans="1:44" x14ac:dyDescent="0.25">
      <c r="A766" s="2" t="s">
        <v>930</v>
      </c>
      <c r="B766" s="125">
        <v>44604</v>
      </c>
      <c r="C766" s="2" t="s">
        <v>6</v>
      </c>
      <c r="D766" s="2" t="s">
        <v>9</v>
      </c>
      <c r="E766" s="2" t="s">
        <v>3031</v>
      </c>
      <c r="F766" s="2" t="s">
        <v>4000</v>
      </c>
      <c r="G766" s="2" t="s">
        <v>3</v>
      </c>
      <c r="H766" s="2" t="s">
        <v>4005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4006</v>
      </c>
      <c r="P766" s="2" t="s">
        <v>4007</v>
      </c>
      <c r="Q766" s="1">
        <v>16.054400000000001</v>
      </c>
      <c r="R766" s="1">
        <v>0</v>
      </c>
      <c r="S766" s="1">
        <v>0</v>
      </c>
      <c r="T766" s="1">
        <v>0</v>
      </c>
      <c r="U766" s="2" t="s">
        <v>0</v>
      </c>
      <c r="V766" s="1">
        <v>0</v>
      </c>
      <c r="W766" s="1">
        <v>13.84</v>
      </c>
      <c r="X766" s="2" t="s">
        <v>8</v>
      </c>
      <c r="Y766" s="1">
        <v>2.2143999999999999</v>
      </c>
      <c r="Z766" s="1">
        <v>0</v>
      </c>
      <c r="AA766" s="2" t="s">
        <v>0</v>
      </c>
      <c r="AB766" s="1">
        <v>0</v>
      </c>
      <c r="AC766" s="1">
        <v>0</v>
      </c>
      <c r="AD766" s="2" t="s">
        <v>0</v>
      </c>
      <c r="AE766" s="1">
        <v>0</v>
      </c>
      <c r="AF766" s="2">
        <v>0</v>
      </c>
      <c r="AG766" s="2" t="s">
        <v>0</v>
      </c>
      <c r="AH766" s="1">
        <v>0</v>
      </c>
      <c r="AI766" s="1">
        <v>0</v>
      </c>
      <c r="AJ766" s="2" t="s">
        <v>0</v>
      </c>
      <c r="AK766" s="1">
        <v>0</v>
      </c>
      <c r="AL766" s="1">
        <v>0</v>
      </c>
      <c r="AM766" s="125" t="s">
        <v>1</v>
      </c>
      <c r="AN766" s="2" t="s">
        <v>1</v>
      </c>
      <c r="AO766" s="125" t="s">
        <v>1</v>
      </c>
      <c r="AP766" s="2" t="s">
        <v>1</v>
      </c>
      <c r="AQ766" s="5"/>
      <c r="AR766" s="5"/>
    </row>
    <row r="767" spans="1:44" x14ac:dyDescent="0.25">
      <c r="A767" s="2" t="s">
        <v>931</v>
      </c>
      <c r="B767" s="125">
        <v>44604</v>
      </c>
      <c r="C767" s="2" t="s">
        <v>6</v>
      </c>
      <c r="D767" s="2" t="s">
        <v>9</v>
      </c>
      <c r="E767" s="2" t="s">
        <v>3031</v>
      </c>
      <c r="F767" s="2" t="s">
        <v>4000</v>
      </c>
      <c r="G767" s="2" t="s">
        <v>3</v>
      </c>
      <c r="H767" s="2" t="s">
        <v>4008</v>
      </c>
      <c r="I767" s="1" t="s">
        <v>1</v>
      </c>
      <c r="J767" s="1" t="s">
        <v>1</v>
      </c>
      <c r="K767" s="1" t="s">
        <v>1</v>
      </c>
      <c r="L767" s="1" t="s">
        <v>1</v>
      </c>
      <c r="M767" s="1">
        <v>0</v>
      </c>
      <c r="N767" s="2" t="s">
        <v>1</v>
      </c>
      <c r="O767" s="2" t="s">
        <v>2</v>
      </c>
      <c r="P767" s="2" t="s">
        <v>1</v>
      </c>
      <c r="Q767" s="1">
        <v>270.9162</v>
      </c>
      <c r="R767" s="1">
        <v>0</v>
      </c>
      <c r="S767" s="1">
        <v>224.80619999999999</v>
      </c>
      <c r="T767" s="1">
        <v>0</v>
      </c>
      <c r="U767" s="2" t="s">
        <v>0</v>
      </c>
      <c r="V767" s="1">
        <v>0</v>
      </c>
      <c r="W767" s="1">
        <v>39.75</v>
      </c>
      <c r="X767" s="2" t="s">
        <v>0</v>
      </c>
      <c r="Y767" s="1">
        <v>6.3599999999999994</v>
      </c>
      <c r="Z767" s="1">
        <v>0</v>
      </c>
      <c r="AA767" s="2" t="s">
        <v>0</v>
      </c>
      <c r="AB767" s="1">
        <v>0</v>
      </c>
      <c r="AC767" s="1">
        <v>0</v>
      </c>
      <c r="AD767" s="2" t="s">
        <v>0</v>
      </c>
      <c r="AE767" s="1">
        <v>0</v>
      </c>
      <c r="AF767" s="2">
        <v>0</v>
      </c>
      <c r="AG767" s="2" t="s">
        <v>0</v>
      </c>
      <c r="AH767" s="1">
        <v>0</v>
      </c>
      <c r="AI767" s="1">
        <v>0</v>
      </c>
      <c r="AJ767" s="2" t="s">
        <v>0</v>
      </c>
      <c r="AK767" s="1">
        <v>0</v>
      </c>
      <c r="AL767" s="1">
        <v>0</v>
      </c>
      <c r="AM767" s="125" t="s">
        <v>1</v>
      </c>
      <c r="AN767" s="2" t="s">
        <v>1</v>
      </c>
      <c r="AO767" s="125" t="s">
        <v>1</v>
      </c>
      <c r="AP767" s="2" t="s">
        <v>1</v>
      </c>
      <c r="AQ767" s="5"/>
      <c r="AR767" s="5"/>
    </row>
    <row r="768" spans="1:44" x14ac:dyDescent="0.25">
      <c r="A768" s="2" t="s">
        <v>932</v>
      </c>
      <c r="B768" s="125">
        <v>44604</v>
      </c>
      <c r="C768" s="2" t="s">
        <v>6</v>
      </c>
      <c r="D768" s="2" t="s">
        <v>9</v>
      </c>
      <c r="E768" s="2" t="s">
        <v>3031</v>
      </c>
      <c r="F768" s="2" t="s">
        <v>4000</v>
      </c>
      <c r="G768" s="2" t="s">
        <v>12</v>
      </c>
      <c r="H768" s="2" t="s">
        <v>1</v>
      </c>
      <c r="I768" s="1" t="s">
        <v>2535</v>
      </c>
      <c r="J768" s="1" t="s">
        <v>1</v>
      </c>
      <c r="K768" s="1" t="s">
        <v>4009</v>
      </c>
      <c r="L768" s="1" t="s">
        <v>3985</v>
      </c>
      <c r="M768" s="1">
        <v>32.43</v>
      </c>
      <c r="N768" s="2" t="s">
        <v>11</v>
      </c>
      <c r="O768" s="2" t="s">
        <v>4010</v>
      </c>
      <c r="P768" s="2" t="s">
        <v>4011</v>
      </c>
      <c r="Q768" s="1">
        <v>-32.430599999999998</v>
      </c>
      <c r="R768" s="1">
        <v>0</v>
      </c>
      <c r="S768" s="1">
        <v>-29.623399999999997</v>
      </c>
      <c r="T768" s="1">
        <v>0</v>
      </c>
      <c r="U768" s="2" t="s">
        <v>0</v>
      </c>
      <c r="V768" s="1">
        <v>0</v>
      </c>
      <c r="W768" s="1">
        <v>-2.42</v>
      </c>
      <c r="X768" s="2" t="s">
        <v>8</v>
      </c>
      <c r="Y768" s="1">
        <v>-0.38719999999999999</v>
      </c>
      <c r="Z768" s="1">
        <v>0</v>
      </c>
      <c r="AA768" s="2" t="s">
        <v>0</v>
      </c>
      <c r="AB768" s="1">
        <v>0</v>
      </c>
      <c r="AC768" s="1">
        <v>0</v>
      </c>
      <c r="AD768" s="2" t="s">
        <v>0</v>
      </c>
      <c r="AE768" s="1">
        <v>0</v>
      </c>
      <c r="AF768" s="2">
        <v>0</v>
      </c>
      <c r="AG768" s="2" t="s">
        <v>0</v>
      </c>
      <c r="AH768" s="1">
        <v>0</v>
      </c>
      <c r="AI768" s="1">
        <v>0</v>
      </c>
      <c r="AJ768" s="2" t="s">
        <v>0</v>
      </c>
      <c r="AK768" s="1">
        <v>0</v>
      </c>
      <c r="AL768" s="1">
        <v>0</v>
      </c>
      <c r="AM768" s="125" t="s">
        <v>1</v>
      </c>
      <c r="AN768" s="2" t="s">
        <v>1</v>
      </c>
      <c r="AO768" s="125" t="s">
        <v>1</v>
      </c>
      <c r="AP768" s="2" t="s">
        <v>1</v>
      </c>
      <c r="AQ768" s="5"/>
      <c r="AR768" s="5"/>
    </row>
    <row r="769" spans="1:44" x14ac:dyDescent="0.25">
      <c r="A769" s="2" t="s">
        <v>933</v>
      </c>
      <c r="B769" s="125">
        <v>44604</v>
      </c>
      <c r="C769" s="2" t="s">
        <v>6</v>
      </c>
      <c r="D769" s="2" t="s">
        <v>9</v>
      </c>
      <c r="E769" s="2" t="s">
        <v>3031</v>
      </c>
      <c r="F769" s="2" t="s">
        <v>4000</v>
      </c>
      <c r="G769" s="2" t="s">
        <v>3</v>
      </c>
      <c r="H769" s="2" t="s">
        <v>4012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4013</v>
      </c>
      <c r="P769" s="2" t="s">
        <v>4014</v>
      </c>
      <c r="Q769" s="1">
        <v>17.682400000000001</v>
      </c>
      <c r="R769" s="1">
        <v>0</v>
      </c>
      <c r="S769" s="1">
        <v>3.5999999999999996</v>
      </c>
      <c r="T769" s="1">
        <v>0</v>
      </c>
      <c r="U769" s="2" t="s">
        <v>0</v>
      </c>
      <c r="V769" s="1">
        <v>0</v>
      </c>
      <c r="W769" s="1">
        <v>12.14</v>
      </c>
      <c r="X769" s="2" t="s">
        <v>8</v>
      </c>
      <c r="Y769" s="1">
        <v>1.9423999999999999</v>
      </c>
      <c r="Z769" s="1">
        <v>0</v>
      </c>
      <c r="AA769" s="2" t="s">
        <v>0</v>
      </c>
      <c r="AB769" s="1">
        <v>0</v>
      </c>
      <c r="AC769" s="1">
        <v>0</v>
      </c>
      <c r="AD769" s="2" t="s">
        <v>0</v>
      </c>
      <c r="AE769" s="1">
        <v>0</v>
      </c>
      <c r="AF769" s="2">
        <v>0</v>
      </c>
      <c r="AG769" s="2" t="s">
        <v>0</v>
      </c>
      <c r="AH769" s="1">
        <v>0</v>
      </c>
      <c r="AI769" s="1">
        <v>0</v>
      </c>
      <c r="AJ769" s="2" t="s">
        <v>0</v>
      </c>
      <c r="AK769" s="1">
        <v>0</v>
      </c>
      <c r="AL769" s="1">
        <v>0</v>
      </c>
      <c r="AM769" s="125" t="s">
        <v>1</v>
      </c>
      <c r="AN769" s="2" t="s">
        <v>1</v>
      </c>
      <c r="AO769" s="125" t="s">
        <v>1</v>
      </c>
      <c r="AP769" s="2" t="s">
        <v>1</v>
      </c>
      <c r="AQ769" s="5"/>
      <c r="AR769" s="5"/>
    </row>
    <row r="770" spans="1:44" x14ac:dyDescent="0.25">
      <c r="A770" s="2" t="s">
        <v>934</v>
      </c>
      <c r="B770" s="125">
        <v>44604</v>
      </c>
      <c r="C770" s="2" t="s">
        <v>6</v>
      </c>
      <c r="D770" s="2" t="s">
        <v>9</v>
      </c>
      <c r="E770" s="2" t="s">
        <v>3031</v>
      </c>
      <c r="F770" s="2" t="s">
        <v>4000</v>
      </c>
      <c r="G770" s="2" t="s">
        <v>3</v>
      </c>
      <c r="H770" s="2" t="s">
        <v>4015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2</v>
      </c>
      <c r="P770" s="2" t="s">
        <v>1</v>
      </c>
      <c r="Q770" s="1">
        <v>208.31155000000001</v>
      </c>
      <c r="R770" s="1">
        <v>0</v>
      </c>
      <c r="S770" s="1">
        <v>68.937550000000002</v>
      </c>
      <c r="T770" s="1">
        <v>0</v>
      </c>
      <c r="U770" s="2" t="s">
        <v>0</v>
      </c>
      <c r="V770" s="1">
        <v>0</v>
      </c>
      <c r="W770" s="1">
        <v>120.14999999999999</v>
      </c>
      <c r="X770" s="2" t="s">
        <v>8</v>
      </c>
      <c r="Y770" s="1">
        <v>19.224</v>
      </c>
      <c r="Z770" s="1">
        <v>0</v>
      </c>
      <c r="AA770" s="2" t="s">
        <v>0</v>
      </c>
      <c r="AB770" s="1">
        <v>0</v>
      </c>
      <c r="AC770" s="1">
        <v>0</v>
      </c>
      <c r="AD770" s="2" t="s">
        <v>0</v>
      </c>
      <c r="AE770" s="1">
        <v>0</v>
      </c>
      <c r="AF770" s="2">
        <v>0</v>
      </c>
      <c r="AG770" s="2" t="s">
        <v>0</v>
      </c>
      <c r="AH770" s="1">
        <v>0</v>
      </c>
      <c r="AI770" s="1">
        <v>0</v>
      </c>
      <c r="AJ770" s="2" t="s">
        <v>0</v>
      </c>
      <c r="AK770" s="1">
        <v>0</v>
      </c>
      <c r="AL770" s="1">
        <v>0</v>
      </c>
      <c r="AM770" s="125" t="s">
        <v>1</v>
      </c>
      <c r="AN770" s="2" t="s">
        <v>1</v>
      </c>
      <c r="AO770" s="125" t="s">
        <v>1</v>
      </c>
      <c r="AP770" s="2" t="s">
        <v>1</v>
      </c>
      <c r="AQ770" s="5"/>
      <c r="AR770" s="5"/>
    </row>
    <row r="771" spans="1:44" x14ac:dyDescent="0.25">
      <c r="A771" s="2" t="s">
        <v>935</v>
      </c>
      <c r="B771" s="125">
        <v>44604</v>
      </c>
      <c r="C771" s="2" t="s">
        <v>6</v>
      </c>
      <c r="D771" s="2" t="s">
        <v>9</v>
      </c>
      <c r="E771" s="2" t="s">
        <v>3031</v>
      </c>
      <c r="F771" s="2" t="s">
        <v>4000</v>
      </c>
      <c r="G771" s="2" t="s">
        <v>3</v>
      </c>
      <c r="H771" s="2" t="s">
        <v>4016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4017</v>
      </c>
      <c r="P771" s="2" t="s">
        <v>4018</v>
      </c>
      <c r="Q771" s="1">
        <v>22.268000000000001</v>
      </c>
      <c r="R771" s="1">
        <v>0</v>
      </c>
      <c r="S771" s="1">
        <v>7.7100000000000009</v>
      </c>
      <c r="T771" s="1">
        <v>0</v>
      </c>
      <c r="U771" s="2" t="s">
        <v>0</v>
      </c>
      <c r="V771" s="1">
        <v>0</v>
      </c>
      <c r="W771" s="1">
        <v>12.55</v>
      </c>
      <c r="X771" s="2" t="s">
        <v>8</v>
      </c>
      <c r="Y771" s="1">
        <v>2.008</v>
      </c>
      <c r="Z771" s="1">
        <v>0</v>
      </c>
      <c r="AA771" s="2" t="s">
        <v>0</v>
      </c>
      <c r="AB771" s="1">
        <v>0</v>
      </c>
      <c r="AC771" s="1">
        <v>0</v>
      </c>
      <c r="AD771" s="2" t="s">
        <v>0</v>
      </c>
      <c r="AE771" s="1">
        <v>0</v>
      </c>
      <c r="AF771" s="2">
        <v>0</v>
      </c>
      <c r="AG771" s="2" t="s">
        <v>0</v>
      </c>
      <c r="AH771" s="1">
        <v>0</v>
      </c>
      <c r="AI771" s="1">
        <v>0</v>
      </c>
      <c r="AJ771" s="2" t="s">
        <v>0</v>
      </c>
      <c r="AK771" s="1">
        <v>0</v>
      </c>
      <c r="AL771" s="1">
        <v>0</v>
      </c>
      <c r="AM771" s="125" t="s">
        <v>1</v>
      </c>
      <c r="AN771" s="2" t="s">
        <v>1</v>
      </c>
      <c r="AO771" s="125" t="s">
        <v>1</v>
      </c>
      <c r="AP771" s="2" t="s">
        <v>1</v>
      </c>
      <c r="AQ771" s="5"/>
      <c r="AR771" s="5"/>
    </row>
    <row r="772" spans="1:44" x14ac:dyDescent="0.25">
      <c r="A772" s="2" t="s">
        <v>936</v>
      </c>
      <c r="B772" s="125">
        <v>44604</v>
      </c>
      <c r="C772" s="2" t="s">
        <v>6</v>
      </c>
      <c r="D772" s="2" t="s">
        <v>9</v>
      </c>
      <c r="E772" s="2" t="s">
        <v>3031</v>
      </c>
      <c r="F772" s="2" t="s">
        <v>4000</v>
      </c>
      <c r="G772" s="2" t="s">
        <v>3</v>
      </c>
      <c r="H772" s="2" t="s">
        <v>4019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4020</v>
      </c>
      <c r="P772" s="2" t="s">
        <v>4021</v>
      </c>
      <c r="Q772" s="1">
        <v>82.998350000000002</v>
      </c>
      <c r="R772" s="1">
        <v>0</v>
      </c>
      <c r="S772" s="1">
        <v>65.331549999999993</v>
      </c>
      <c r="T772" s="1">
        <v>0</v>
      </c>
      <c r="U772" s="2" t="s">
        <v>0</v>
      </c>
      <c r="V772" s="1">
        <v>0</v>
      </c>
      <c r="W772" s="1">
        <v>15.23</v>
      </c>
      <c r="X772" s="2" t="s">
        <v>8</v>
      </c>
      <c r="Y772" s="1">
        <v>2.4367999999999999</v>
      </c>
      <c r="Z772" s="1">
        <v>0</v>
      </c>
      <c r="AA772" s="2" t="s">
        <v>0</v>
      </c>
      <c r="AB772" s="1">
        <v>0</v>
      </c>
      <c r="AC772" s="1">
        <v>0</v>
      </c>
      <c r="AD772" s="2" t="s">
        <v>0</v>
      </c>
      <c r="AE772" s="1">
        <v>0</v>
      </c>
      <c r="AF772" s="2">
        <v>0</v>
      </c>
      <c r="AG772" s="2" t="s">
        <v>0</v>
      </c>
      <c r="AH772" s="1">
        <v>0</v>
      </c>
      <c r="AI772" s="1">
        <v>0</v>
      </c>
      <c r="AJ772" s="2" t="s">
        <v>0</v>
      </c>
      <c r="AK772" s="1">
        <v>0</v>
      </c>
      <c r="AL772" s="1">
        <v>0</v>
      </c>
      <c r="AM772" s="125" t="s">
        <v>1</v>
      </c>
      <c r="AN772" s="2" t="s">
        <v>1</v>
      </c>
      <c r="AO772" s="125" t="s">
        <v>1</v>
      </c>
      <c r="AP772" s="2" t="s">
        <v>1</v>
      </c>
      <c r="AQ772" s="5"/>
      <c r="AR772" s="5"/>
    </row>
    <row r="773" spans="1:44" x14ac:dyDescent="0.25">
      <c r="A773" s="2" t="s">
        <v>937</v>
      </c>
      <c r="B773" s="125">
        <v>44604</v>
      </c>
      <c r="C773" s="2" t="s">
        <v>6</v>
      </c>
      <c r="D773" s="2" t="s">
        <v>9</v>
      </c>
      <c r="E773" s="2" t="s">
        <v>3031</v>
      </c>
      <c r="F773" s="2" t="s">
        <v>4000</v>
      </c>
      <c r="G773" s="2" t="s">
        <v>3</v>
      </c>
      <c r="H773" s="2" t="s">
        <v>4022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2</v>
      </c>
      <c r="P773" s="2" t="s">
        <v>1</v>
      </c>
      <c r="Q773" s="1">
        <v>154.16005000000001</v>
      </c>
      <c r="R773" s="1">
        <v>0</v>
      </c>
      <c r="S773" s="1">
        <v>137.26665</v>
      </c>
      <c r="T773" s="1">
        <v>0</v>
      </c>
      <c r="U773" s="2" t="s">
        <v>0</v>
      </c>
      <c r="V773" s="1">
        <v>0</v>
      </c>
      <c r="W773" s="1">
        <v>14.5633</v>
      </c>
      <c r="X773" s="2" t="s">
        <v>8</v>
      </c>
      <c r="Y773" s="1">
        <v>2.3300999999999998</v>
      </c>
      <c r="Z773" s="1">
        <v>0</v>
      </c>
      <c r="AA773" s="2" t="s">
        <v>0</v>
      </c>
      <c r="AB773" s="1">
        <v>0</v>
      </c>
      <c r="AC773" s="1">
        <v>0</v>
      </c>
      <c r="AD773" s="2" t="s">
        <v>0</v>
      </c>
      <c r="AE773" s="1">
        <v>0</v>
      </c>
      <c r="AF773" s="2">
        <v>0</v>
      </c>
      <c r="AG773" s="2" t="s">
        <v>0</v>
      </c>
      <c r="AH773" s="1">
        <v>0</v>
      </c>
      <c r="AI773" s="1">
        <v>0</v>
      </c>
      <c r="AJ773" s="2" t="s">
        <v>0</v>
      </c>
      <c r="AK773" s="1">
        <v>0</v>
      </c>
      <c r="AL773" s="1">
        <v>0</v>
      </c>
      <c r="AM773" s="125" t="s">
        <v>1</v>
      </c>
      <c r="AN773" s="2" t="s">
        <v>1</v>
      </c>
      <c r="AO773" s="125" t="s">
        <v>1</v>
      </c>
      <c r="AP773" s="2" t="s">
        <v>1</v>
      </c>
      <c r="AQ773" s="5"/>
      <c r="AR773" s="5"/>
    </row>
    <row r="774" spans="1:44" x14ac:dyDescent="0.25">
      <c r="A774" s="2" t="s">
        <v>938</v>
      </c>
      <c r="B774" s="125">
        <v>44604</v>
      </c>
      <c r="C774" s="2" t="s">
        <v>6</v>
      </c>
      <c r="D774" s="2" t="s">
        <v>9</v>
      </c>
      <c r="E774" s="2" t="s">
        <v>3031</v>
      </c>
      <c r="F774" s="2" t="s">
        <v>4000</v>
      </c>
      <c r="G774" s="2" t="s">
        <v>3</v>
      </c>
      <c r="H774" s="2" t="s">
        <v>4023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287.17989999999998</v>
      </c>
      <c r="R774" s="1">
        <v>0</v>
      </c>
      <c r="S774" s="1">
        <v>101.68404999999996</v>
      </c>
      <c r="T774" s="1">
        <v>0</v>
      </c>
      <c r="U774" s="2" t="s">
        <v>0</v>
      </c>
      <c r="V774" s="1">
        <v>0</v>
      </c>
      <c r="W774" s="1">
        <v>159.91025000000002</v>
      </c>
      <c r="X774" s="2" t="s">
        <v>8</v>
      </c>
      <c r="Y774" s="1">
        <v>25.585600000000003</v>
      </c>
      <c r="Z774" s="1">
        <v>0</v>
      </c>
      <c r="AA774" s="2" t="s">
        <v>0</v>
      </c>
      <c r="AB774" s="1">
        <v>0</v>
      </c>
      <c r="AC774" s="1">
        <v>0</v>
      </c>
      <c r="AD774" s="2" t="s">
        <v>0</v>
      </c>
      <c r="AE774" s="1">
        <v>0</v>
      </c>
      <c r="AF774" s="2">
        <v>0</v>
      </c>
      <c r="AG774" s="2" t="s">
        <v>0</v>
      </c>
      <c r="AH774" s="1">
        <v>0</v>
      </c>
      <c r="AI774" s="1">
        <v>0</v>
      </c>
      <c r="AJ774" s="2" t="s">
        <v>0</v>
      </c>
      <c r="AK774" s="1">
        <v>0</v>
      </c>
      <c r="AL774" s="1">
        <v>0</v>
      </c>
      <c r="AM774" s="125" t="s">
        <v>1</v>
      </c>
      <c r="AN774" s="2" t="s">
        <v>1</v>
      </c>
      <c r="AO774" s="125" t="s">
        <v>1</v>
      </c>
      <c r="AP774" s="2" t="s">
        <v>1</v>
      </c>
      <c r="AQ774" s="5"/>
      <c r="AR774" s="5"/>
    </row>
    <row r="775" spans="1:44" x14ac:dyDescent="0.25">
      <c r="A775" s="2" t="s">
        <v>939</v>
      </c>
      <c r="B775" s="125">
        <v>44604</v>
      </c>
      <c r="C775" s="2" t="s">
        <v>6</v>
      </c>
      <c r="D775" s="2" t="s">
        <v>1092</v>
      </c>
      <c r="E775" s="2" t="s">
        <v>726</v>
      </c>
      <c r="F775" s="2" t="s">
        <v>4024</v>
      </c>
      <c r="G775" s="2" t="s">
        <v>3</v>
      </c>
      <c r="H775" s="2" t="s">
        <v>4025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2</v>
      </c>
      <c r="P775" s="2" t="s">
        <v>1</v>
      </c>
      <c r="Q775" s="1">
        <v>4133.5265579999996</v>
      </c>
      <c r="R775" s="1">
        <v>0</v>
      </c>
      <c r="S775" s="1">
        <v>3389.1269499999994</v>
      </c>
      <c r="T775" s="1">
        <v>0</v>
      </c>
      <c r="U775" s="2" t="s">
        <v>0</v>
      </c>
      <c r="V775" s="1">
        <v>0</v>
      </c>
      <c r="W775" s="1">
        <v>641.7238000000001</v>
      </c>
      <c r="X775" s="2" t="s">
        <v>0</v>
      </c>
      <c r="Y775" s="1">
        <v>102.67580799999999</v>
      </c>
      <c r="Z775" s="1">
        <v>0</v>
      </c>
      <c r="AA775" s="2" t="s">
        <v>0</v>
      </c>
      <c r="AB775" s="1">
        <v>0</v>
      </c>
      <c r="AC775" s="1">
        <v>0</v>
      </c>
      <c r="AD775" s="2" t="s">
        <v>0</v>
      </c>
      <c r="AE775" s="1">
        <v>0</v>
      </c>
      <c r="AF775" s="2">
        <v>0</v>
      </c>
      <c r="AG775" s="2" t="s">
        <v>0</v>
      </c>
      <c r="AH775" s="1">
        <v>0</v>
      </c>
      <c r="AI775" s="1">
        <v>0</v>
      </c>
      <c r="AJ775" s="2" t="s">
        <v>0</v>
      </c>
      <c r="AK775" s="1">
        <v>0</v>
      </c>
      <c r="AL775" s="1">
        <v>0</v>
      </c>
      <c r="AM775" s="125" t="s">
        <v>1</v>
      </c>
      <c r="AN775" s="2" t="s">
        <v>1</v>
      </c>
      <c r="AO775" s="125" t="s">
        <v>1</v>
      </c>
      <c r="AP775" s="2" t="s">
        <v>1</v>
      </c>
      <c r="AQ775" s="5"/>
      <c r="AR775" s="5"/>
    </row>
    <row r="776" spans="1:44" x14ac:dyDescent="0.25">
      <c r="A776" s="2" t="s">
        <v>940</v>
      </c>
      <c r="B776" s="125">
        <v>44604</v>
      </c>
      <c r="C776" s="2" t="s">
        <v>6</v>
      </c>
      <c r="D776" s="2" t="s">
        <v>5</v>
      </c>
      <c r="E776" s="2" t="s">
        <v>174</v>
      </c>
      <c r="F776" s="2" t="s">
        <v>1292</v>
      </c>
      <c r="G776" s="2" t="s">
        <v>3</v>
      </c>
      <c r="H776" s="2" t="s">
        <v>4026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2</v>
      </c>
      <c r="P776" s="2" t="s">
        <v>1</v>
      </c>
      <c r="Q776" s="1">
        <v>3805.1962839999978</v>
      </c>
      <c r="R776" s="1">
        <v>0</v>
      </c>
      <c r="S776" s="1">
        <v>3140.7578999999996</v>
      </c>
      <c r="T776" s="1">
        <v>0</v>
      </c>
      <c r="U776" s="2" t="s">
        <v>0</v>
      </c>
      <c r="V776" s="1">
        <v>0</v>
      </c>
      <c r="W776" s="1">
        <v>572.79180000000019</v>
      </c>
      <c r="X776" s="2" t="s">
        <v>8</v>
      </c>
      <c r="Y776" s="1">
        <v>91.64658399999999</v>
      </c>
      <c r="Z776" s="1">
        <v>0</v>
      </c>
      <c r="AA776" s="2" t="s">
        <v>0</v>
      </c>
      <c r="AB776" s="1">
        <v>0</v>
      </c>
      <c r="AC776" s="1">
        <v>0</v>
      </c>
      <c r="AD776" s="2" t="s">
        <v>0</v>
      </c>
      <c r="AE776" s="1">
        <v>0</v>
      </c>
      <c r="AF776" s="2">
        <v>0</v>
      </c>
      <c r="AG776" s="2" t="s">
        <v>0</v>
      </c>
      <c r="AH776" s="1">
        <v>0</v>
      </c>
      <c r="AI776" s="1">
        <v>0</v>
      </c>
      <c r="AJ776" s="2" t="s">
        <v>0</v>
      </c>
      <c r="AK776" s="1">
        <v>0</v>
      </c>
      <c r="AL776" s="1">
        <v>0</v>
      </c>
      <c r="AM776" s="125" t="s">
        <v>1</v>
      </c>
      <c r="AN776" s="2" t="s">
        <v>1</v>
      </c>
      <c r="AO776" s="125" t="s">
        <v>1</v>
      </c>
      <c r="AP776" s="2" t="s">
        <v>1</v>
      </c>
      <c r="AQ776" s="5"/>
      <c r="AR776" s="5"/>
    </row>
    <row r="777" spans="1:44" x14ac:dyDescent="0.25">
      <c r="A777" s="2" t="s">
        <v>941</v>
      </c>
      <c r="B777" s="125">
        <v>44605</v>
      </c>
      <c r="C777" s="2" t="s">
        <v>26</v>
      </c>
      <c r="D777" s="2" t="s">
        <v>48</v>
      </c>
      <c r="E777" s="2" t="s">
        <v>219</v>
      </c>
      <c r="F777" s="2" t="s">
        <v>1830</v>
      </c>
      <c r="G777" s="2" t="s">
        <v>3</v>
      </c>
      <c r="H777" s="2" t="s">
        <v>4027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</v>
      </c>
      <c r="P777" s="2" t="s">
        <v>1</v>
      </c>
      <c r="Q777" s="1">
        <v>1731.8115679999999</v>
      </c>
      <c r="R777" s="1">
        <v>0</v>
      </c>
      <c r="S777" s="1">
        <v>1299.5290999999997</v>
      </c>
      <c r="T777" s="1">
        <v>0</v>
      </c>
      <c r="U777" s="2" t="s">
        <v>0</v>
      </c>
      <c r="V777" s="1">
        <v>0</v>
      </c>
      <c r="W777" s="1">
        <v>372.65729999999996</v>
      </c>
      <c r="X777" s="2" t="s">
        <v>8</v>
      </c>
      <c r="Y777" s="1">
        <v>59.625167999999988</v>
      </c>
      <c r="Z777" s="1">
        <v>0</v>
      </c>
      <c r="AA777" s="2" t="s">
        <v>0</v>
      </c>
      <c r="AB777" s="1">
        <v>0</v>
      </c>
      <c r="AC777" s="1">
        <v>0</v>
      </c>
      <c r="AD777" s="2" t="s">
        <v>0</v>
      </c>
      <c r="AE777" s="1">
        <v>0</v>
      </c>
      <c r="AF777" s="2">
        <v>0</v>
      </c>
      <c r="AG777" s="2" t="s">
        <v>0</v>
      </c>
      <c r="AH777" s="1">
        <v>0</v>
      </c>
      <c r="AI777" s="1">
        <v>0</v>
      </c>
      <c r="AJ777" s="2" t="s">
        <v>0</v>
      </c>
      <c r="AK777" s="1">
        <v>0</v>
      </c>
      <c r="AL777" s="1">
        <v>0</v>
      </c>
      <c r="AM777" s="125" t="s">
        <v>1</v>
      </c>
      <c r="AN777" s="2" t="s">
        <v>1</v>
      </c>
      <c r="AO777" s="125" t="s">
        <v>1</v>
      </c>
      <c r="AP777" s="2" t="s">
        <v>1</v>
      </c>
      <c r="AQ777" s="5"/>
      <c r="AR777" s="5"/>
    </row>
    <row r="778" spans="1:44" x14ac:dyDescent="0.25">
      <c r="A778" s="2" t="s">
        <v>942</v>
      </c>
      <c r="B778" s="125">
        <v>44605</v>
      </c>
      <c r="C778" s="2" t="s">
        <v>26</v>
      </c>
      <c r="D778" s="2" t="s">
        <v>48</v>
      </c>
      <c r="E778" s="2" t="s">
        <v>219</v>
      </c>
      <c r="F778" s="2" t="s">
        <v>1832</v>
      </c>
      <c r="G778" s="2" t="s">
        <v>3</v>
      </c>
      <c r="H778" s="2" t="s">
        <v>4028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4029</v>
      </c>
      <c r="P778" s="2" t="s">
        <v>4030</v>
      </c>
      <c r="Q778" s="1">
        <v>41.870049999999999</v>
      </c>
      <c r="R778" s="1">
        <v>0</v>
      </c>
      <c r="S778" s="1">
        <v>41.870049999999999</v>
      </c>
      <c r="T778" s="1">
        <v>0</v>
      </c>
      <c r="U778" s="2" t="s">
        <v>0</v>
      </c>
      <c r="V778" s="1">
        <v>0</v>
      </c>
      <c r="W778" s="1">
        <v>0</v>
      </c>
      <c r="X778" s="2" t="s">
        <v>0</v>
      </c>
      <c r="Y778" s="1">
        <v>0</v>
      </c>
      <c r="Z778" s="1">
        <v>0</v>
      </c>
      <c r="AA778" s="2" t="s">
        <v>0</v>
      </c>
      <c r="AB778" s="1">
        <v>0</v>
      </c>
      <c r="AC778" s="1">
        <v>0</v>
      </c>
      <c r="AD778" s="2" t="s">
        <v>0</v>
      </c>
      <c r="AE778" s="1">
        <v>0</v>
      </c>
      <c r="AF778" s="2">
        <v>0</v>
      </c>
      <c r="AG778" s="2" t="s">
        <v>0</v>
      </c>
      <c r="AH778" s="1">
        <v>0</v>
      </c>
      <c r="AI778" s="1">
        <v>0</v>
      </c>
      <c r="AJ778" s="2" t="s">
        <v>0</v>
      </c>
      <c r="AK778" s="1">
        <v>0</v>
      </c>
      <c r="AL778" s="1">
        <v>0</v>
      </c>
      <c r="AM778" s="125" t="s">
        <v>1</v>
      </c>
      <c r="AN778" s="2" t="s">
        <v>1</v>
      </c>
      <c r="AO778" s="125" t="s">
        <v>1</v>
      </c>
      <c r="AP778" s="2" t="s">
        <v>1</v>
      </c>
      <c r="AQ778" s="5"/>
      <c r="AR778" s="5"/>
    </row>
    <row r="779" spans="1:44" x14ac:dyDescent="0.25">
      <c r="A779" s="2" t="s">
        <v>943</v>
      </c>
      <c r="B779" s="125">
        <v>44605</v>
      </c>
      <c r="C779" s="2" t="s">
        <v>26</v>
      </c>
      <c r="D779" s="2" t="s">
        <v>48</v>
      </c>
      <c r="E779" s="2" t="s">
        <v>219</v>
      </c>
      <c r="F779" s="2" t="s">
        <v>1830</v>
      </c>
      <c r="G779" s="2" t="s">
        <v>3</v>
      </c>
      <c r="H779" s="2" t="s">
        <v>4031</v>
      </c>
      <c r="I779" s="1" t="s">
        <v>1</v>
      </c>
      <c r="J779" s="1" t="s">
        <v>1</v>
      </c>
      <c r="K779" s="1" t="s">
        <v>1</v>
      </c>
      <c r="L779" s="1" t="s">
        <v>1</v>
      </c>
      <c r="M779" s="1">
        <v>0</v>
      </c>
      <c r="N779" s="2" t="s">
        <v>1</v>
      </c>
      <c r="O779" s="2" t="s">
        <v>2</v>
      </c>
      <c r="P779" s="2" t="s">
        <v>1</v>
      </c>
      <c r="Q779" s="1">
        <v>4182.6650439999994</v>
      </c>
      <c r="R779" s="1">
        <v>0</v>
      </c>
      <c r="S779" s="1">
        <v>3304.3032999999996</v>
      </c>
      <c r="T779" s="1">
        <v>0</v>
      </c>
      <c r="U779" s="2" t="s">
        <v>0</v>
      </c>
      <c r="V779" s="1">
        <v>0</v>
      </c>
      <c r="W779" s="1">
        <v>757.20839999999987</v>
      </c>
      <c r="X779" s="2" t="s">
        <v>8</v>
      </c>
      <c r="Y779" s="1">
        <v>121.15334399999999</v>
      </c>
      <c r="Z779" s="1">
        <v>0</v>
      </c>
      <c r="AA779" s="2" t="s">
        <v>0</v>
      </c>
      <c r="AB779" s="1">
        <v>0</v>
      </c>
      <c r="AC779" s="1">
        <v>0</v>
      </c>
      <c r="AD779" s="2" t="s">
        <v>0</v>
      </c>
      <c r="AE779" s="1">
        <v>0</v>
      </c>
      <c r="AF779" s="2">
        <v>0</v>
      </c>
      <c r="AG779" s="2" t="s">
        <v>0</v>
      </c>
      <c r="AH779" s="1">
        <v>0</v>
      </c>
      <c r="AI779" s="1">
        <v>0</v>
      </c>
      <c r="AJ779" s="2" t="s">
        <v>0</v>
      </c>
      <c r="AK779" s="1">
        <v>0</v>
      </c>
      <c r="AL779" s="1">
        <v>0</v>
      </c>
      <c r="AM779" s="125" t="s">
        <v>1</v>
      </c>
      <c r="AN779" s="2" t="s">
        <v>1</v>
      </c>
      <c r="AO779" s="125" t="s">
        <v>1</v>
      </c>
      <c r="AP779" s="2" t="s">
        <v>1</v>
      </c>
      <c r="AQ779" s="5"/>
      <c r="AR779" s="5"/>
    </row>
    <row r="780" spans="1:44" s="124" customFormat="1" x14ac:dyDescent="0.25">
      <c r="A780" s="2" t="s">
        <v>944</v>
      </c>
      <c r="B780" s="125">
        <v>44605</v>
      </c>
      <c r="C780" s="2" t="s">
        <v>1081</v>
      </c>
      <c r="D780" s="2" t="s">
        <v>48</v>
      </c>
      <c r="E780" s="2" t="s">
        <v>1082</v>
      </c>
      <c r="F780" s="2" t="s">
        <v>4032</v>
      </c>
      <c r="G780" s="2" t="s">
        <v>3</v>
      </c>
      <c r="H780" s="2" t="s">
        <v>4033</v>
      </c>
      <c r="I780" s="1" t="s">
        <v>1</v>
      </c>
      <c r="J780" s="1" t="s">
        <v>1</v>
      </c>
      <c r="K780" s="1" t="s">
        <v>1</v>
      </c>
      <c r="L780" s="1" t="s">
        <v>1</v>
      </c>
      <c r="M780" s="1">
        <v>0</v>
      </c>
      <c r="N780" s="2" t="s">
        <v>1</v>
      </c>
      <c r="O780" s="2" t="s">
        <v>2</v>
      </c>
      <c r="P780" s="2" t="s">
        <v>1</v>
      </c>
      <c r="Q780" s="1">
        <v>3401.5281260000002</v>
      </c>
      <c r="R780" s="1">
        <v>0</v>
      </c>
      <c r="S780" s="1">
        <v>2749.2094499999994</v>
      </c>
      <c r="T780" s="1">
        <v>0</v>
      </c>
      <c r="U780" s="2" t="s">
        <v>0</v>
      </c>
      <c r="V780" s="1">
        <v>0</v>
      </c>
      <c r="W780" s="1">
        <v>562.34370000000013</v>
      </c>
      <c r="X780" s="2" t="s">
        <v>0</v>
      </c>
      <c r="Y780" s="1">
        <v>89.974975999999984</v>
      </c>
      <c r="Z780" s="1">
        <v>0</v>
      </c>
      <c r="AA780" s="2" t="s">
        <v>0</v>
      </c>
      <c r="AB780" s="1">
        <v>0</v>
      </c>
      <c r="AC780" s="1">
        <v>0</v>
      </c>
      <c r="AD780" s="2" t="s">
        <v>0</v>
      </c>
      <c r="AE780" s="1">
        <v>0</v>
      </c>
      <c r="AF780" s="2">
        <v>0</v>
      </c>
      <c r="AG780" s="2" t="s">
        <v>0</v>
      </c>
      <c r="AH780" s="1">
        <v>0</v>
      </c>
      <c r="AI780" s="1">
        <v>0</v>
      </c>
      <c r="AJ780" s="2" t="s">
        <v>0</v>
      </c>
      <c r="AK780" s="1">
        <v>0</v>
      </c>
      <c r="AL780" s="1">
        <v>0</v>
      </c>
      <c r="AM780" s="125" t="s">
        <v>1</v>
      </c>
      <c r="AN780" s="2" t="s">
        <v>1</v>
      </c>
      <c r="AO780" s="125" t="s">
        <v>1</v>
      </c>
      <c r="AP780" s="2" t="s">
        <v>1</v>
      </c>
      <c r="AQ780" s="5"/>
      <c r="AR780" s="5"/>
    </row>
    <row r="781" spans="1:44" s="124" customFormat="1" x14ac:dyDescent="0.25">
      <c r="A781" s="2" t="s">
        <v>945</v>
      </c>
      <c r="B781" s="125">
        <v>44605</v>
      </c>
      <c r="C781" s="2" t="s">
        <v>6</v>
      </c>
      <c r="D781" s="2" t="s">
        <v>48</v>
      </c>
      <c r="E781" s="2" t="s">
        <v>228</v>
      </c>
      <c r="F781" s="2" t="s">
        <v>2392</v>
      </c>
      <c r="G781" s="2" t="s">
        <v>3</v>
      </c>
      <c r="H781" s="2" t="s">
        <v>4034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2302.1138500000002</v>
      </c>
      <c r="R781" s="1">
        <v>0</v>
      </c>
      <c r="S781" s="1">
        <v>1791.8372999999999</v>
      </c>
      <c r="T781" s="1">
        <v>0</v>
      </c>
      <c r="U781" s="2" t="s">
        <v>0</v>
      </c>
      <c r="V781" s="1">
        <v>0</v>
      </c>
      <c r="W781" s="1">
        <v>439.89354999999995</v>
      </c>
      <c r="X781" s="2" t="s">
        <v>8</v>
      </c>
      <c r="Y781" s="1">
        <v>70.38300000000001</v>
      </c>
      <c r="Z781" s="1">
        <v>0</v>
      </c>
      <c r="AA781" s="2" t="s">
        <v>0</v>
      </c>
      <c r="AB781" s="1">
        <v>0</v>
      </c>
      <c r="AC781" s="1">
        <v>0</v>
      </c>
      <c r="AD781" s="2" t="s">
        <v>0</v>
      </c>
      <c r="AE781" s="1">
        <v>0</v>
      </c>
      <c r="AF781" s="2">
        <v>0</v>
      </c>
      <c r="AG781" s="2" t="s">
        <v>0</v>
      </c>
      <c r="AH781" s="1">
        <v>0</v>
      </c>
      <c r="AI781" s="1">
        <v>0</v>
      </c>
      <c r="AJ781" s="2" t="s">
        <v>0</v>
      </c>
      <c r="AK781" s="1">
        <v>0</v>
      </c>
      <c r="AL781" s="1">
        <v>0</v>
      </c>
      <c r="AM781" s="125" t="s">
        <v>1</v>
      </c>
      <c r="AN781" s="2" t="s">
        <v>1</v>
      </c>
      <c r="AO781" s="125" t="s">
        <v>1</v>
      </c>
      <c r="AP781" s="2" t="s">
        <v>1</v>
      </c>
      <c r="AQ781" s="5"/>
      <c r="AR781" s="5"/>
    </row>
    <row r="782" spans="1:44" s="124" customFormat="1" x14ac:dyDescent="0.25">
      <c r="A782" s="2" t="s">
        <v>946</v>
      </c>
      <c r="B782" s="125">
        <v>44605</v>
      </c>
      <c r="C782" s="2" t="s">
        <v>6</v>
      </c>
      <c r="D782" s="2" t="s">
        <v>48</v>
      </c>
      <c r="E782" s="2" t="s">
        <v>228</v>
      </c>
      <c r="F782" s="2" t="s">
        <v>2392</v>
      </c>
      <c r="G782" s="2" t="s">
        <v>3</v>
      </c>
      <c r="H782" s="2" t="s">
        <v>4035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1569</v>
      </c>
      <c r="P782" s="2" t="s">
        <v>4036</v>
      </c>
      <c r="Q782" s="1">
        <v>3407.2409499999999</v>
      </c>
      <c r="R782" s="1">
        <v>0</v>
      </c>
      <c r="S782" s="1">
        <v>2798.7916500000001</v>
      </c>
      <c r="T782" s="1">
        <v>524.52520000000004</v>
      </c>
      <c r="U782" s="2" t="s">
        <v>8</v>
      </c>
      <c r="V782" s="1">
        <v>83.924099999999996</v>
      </c>
      <c r="W782" s="1">
        <v>0</v>
      </c>
      <c r="X782" s="2" t="s">
        <v>0</v>
      </c>
      <c r="Y782" s="1">
        <v>0</v>
      </c>
      <c r="Z782" s="1">
        <v>0</v>
      </c>
      <c r="AA782" s="2" t="s">
        <v>0</v>
      </c>
      <c r="AB782" s="1">
        <v>0</v>
      </c>
      <c r="AC782" s="1">
        <v>0</v>
      </c>
      <c r="AD782" s="2" t="s">
        <v>0</v>
      </c>
      <c r="AE782" s="1">
        <v>0</v>
      </c>
      <c r="AF782" s="2">
        <v>0</v>
      </c>
      <c r="AG782" s="2" t="s">
        <v>0</v>
      </c>
      <c r="AH782" s="1">
        <v>0</v>
      </c>
      <c r="AI782" s="1">
        <v>0</v>
      </c>
      <c r="AJ782" s="2" t="s">
        <v>0</v>
      </c>
      <c r="AK782" s="1">
        <v>0</v>
      </c>
      <c r="AL782" s="1">
        <v>0</v>
      </c>
      <c r="AM782" s="125" t="s">
        <v>1</v>
      </c>
      <c r="AN782" s="2" t="s">
        <v>1</v>
      </c>
      <c r="AO782" s="125" t="s">
        <v>1</v>
      </c>
      <c r="AP782" s="2" t="s">
        <v>1</v>
      </c>
      <c r="AQ782" s="5"/>
      <c r="AR782" s="5"/>
    </row>
    <row r="783" spans="1:44" s="124" customFormat="1" x14ac:dyDescent="0.25">
      <c r="A783" s="2" t="s">
        <v>947</v>
      </c>
      <c r="B783" s="125">
        <v>44605</v>
      </c>
      <c r="C783" s="2" t="s">
        <v>6</v>
      </c>
      <c r="D783" s="2" t="s">
        <v>48</v>
      </c>
      <c r="E783" s="2" t="s">
        <v>228</v>
      </c>
      <c r="F783" s="2" t="s">
        <v>2392</v>
      </c>
      <c r="G783" s="2" t="s">
        <v>3</v>
      </c>
      <c r="H783" s="2" t="s">
        <v>4037</v>
      </c>
      <c r="I783" s="1" t="s">
        <v>1</v>
      </c>
      <c r="J783" s="1" t="s">
        <v>1</v>
      </c>
      <c r="K783" s="1" t="s">
        <v>1</v>
      </c>
      <c r="L783" s="1" t="s">
        <v>1</v>
      </c>
      <c r="M783" s="1">
        <v>0</v>
      </c>
      <c r="N783" s="2" t="s">
        <v>1</v>
      </c>
      <c r="O783" s="2" t="s">
        <v>4038</v>
      </c>
      <c r="P783" s="2" t="s">
        <v>4039</v>
      </c>
      <c r="Q783" s="1">
        <v>273.24650000000003</v>
      </c>
      <c r="R783" s="1">
        <v>0</v>
      </c>
      <c r="S783" s="1">
        <v>240.81289999999998</v>
      </c>
      <c r="T783" s="1">
        <v>0</v>
      </c>
      <c r="U783" s="2" t="s">
        <v>0</v>
      </c>
      <c r="V783" s="1">
        <v>0</v>
      </c>
      <c r="W783" s="1">
        <v>27.96</v>
      </c>
      <c r="X783" s="2" t="s">
        <v>8</v>
      </c>
      <c r="Y783" s="1">
        <v>4.4736000000000002</v>
      </c>
      <c r="Z783" s="1">
        <v>0</v>
      </c>
      <c r="AA783" s="2" t="s">
        <v>0</v>
      </c>
      <c r="AB783" s="1">
        <v>0</v>
      </c>
      <c r="AC783" s="1">
        <v>0</v>
      </c>
      <c r="AD783" s="2" t="s">
        <v>0</v>
      </c>
      <c r="AE783" s="1">
        <v>0</v>
      </c>
      <c r="AF783" s="2">
        <v>0</v>
      </c>
      <c r="AG783" s="2" t="s">
        <v>0</v>
      </c>
      <c r="AH783" s="1">
        <v>0</v>
      </c>
      <c r="AI783" s="1">
        <v>0</v>
      </c>
      <c r="AJ783" s="2" t="s">
        <v>0</v>
      </c>
      <c r="AK783" s="1">
        <v>0</v>
      </c>
      <c r="AL783" s="1">
        <v>0</v>
      </c>
      <c r="AM783" s="125" t="s">
        <v>1</v>
      </c>
      <c r="AN783" s="2" t="s">
        <v>1</v>
      </c>
      <c r="AO783" s="125" t="s">
        <v>1</v>
      </c>
      <c r="AP783" s="2" t="s">
        <v>1</v>
      </c>
      <c r="AQ783" s="5"/>
      <c r="AR783" s="5"/>
    </row>
    <row r="784" spans="1:44" s="124" customFormat="1" x14ac:dyDescent="0.25">
      <c r="A784" s="2" t="s">
        <v>948</v>
      </c>
      <c r="B784" s="125">
        <v>44605</v>
      </c>
      <c r="C784" s="2" t="s">
        <v>6</v>
      </c>
      <c r="D784" s="2" t="s">
        <v>48</v>
      </c>
      <c r="E784" s="2" t="s">
        <v>213</v>
      </c>
      <c r="F784" s="2" t="s">
        <v>1221</v>
      </c>
      <c r="G784" s="2" t="s">
        <v>3</v>
      </c>
      <c r="H784" s="2" t="s">
        <v>4040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329.64</v>
      </c>
      <c r="R784" s="1">
        <v>0</v>
      </c>
      <c r="S784" s="1">
        <v>329.64</v>
      </c>
      <c r="T784" s="1">
        <v>0</v>
      </c>
      <c r="U784" s="2" t="s">
        <v>0</v>
      </c>
      <c r="V784" s="1">
        <v>0</v>
      </c>
      <c r="W784" s="1">
        <v>0</v>
      </c>
      <c r="X784" s="2" t="s">
        <v>0</v>
      </c>
      <c r="Y784" s="1">
        <v>0</v>
      </c>
      <c r="Z784" s="1">
        <v>0</v>
      </c>
      <c r="AA784" s="2" t="s">
        <v>0</v>
      </c>
      <c r="AB784" s="1">
        <v>0</v>
      </c>
      <c r="AC784" s="1">
        <v>0</v>
      </c>
      <c r="AD784" s="2" t="s">
        <v>0</v>
      </c>
      <c r="AE784" s="1">
        <v>0</v>
      </c>
      <c r="AF784" s="2">
        <v>0</v>
      </c>
      <c r="AG784" s="2" t="s">
        <v>0</v>
      </c>
      <c r="AH784" s="1">
        <v>0</v>
      </c>
      <c r="AI784" s="1">
        <v>0</v>
      </c>
      <c r="AJ784" s="2" t="s">
        <v>0</v>
      </c>
      <c r="AK784" s="1">
        <v>0</v>
      </c>
      <c r="AL784" s="1">
        <v>0</v>
      </c>
      <c r="AM784" s="125" t="s">
        <v>1</v>
      </c>
      <c r="AN784" s="2" t="s">
        <v>1</v>
      </c>
      <c r="AO784" s="125" t="s">
        <v>1</v>
      </c>
      <c r="AP784" s="2">
        <v>0</v>
      </c>
      <c r="AQ784" s="5"/>
      <c r="AR784" s="5"/>
    </row>
    <row r="785" spans="1:44" s="124" customFormat="1" x14ac:dyDescent="0.25">
      <c r="A785" s="2" t="s">
        <v>949</v>
      </c>
      <c r="B785" s="125">
        <v>44605</v>
      </c>
      <c r="C785" s="2" t="s">
        <v>6</v>
      </c>
      <c r="D785" s="2" t="s">
        <v>48</v>
      </c>
      <c r="E785" s="2" t="s">
        <v>2845</v>
      </c>
      <c r="F785" s="2" t="s">
        <v>4041</v>
      </c>
      <c r="G785" s="2" t="s">
        <v>3</v>
      </c>
      <c r="H785" s="2" t="s">
        <v>4042</v>
      </c>
      <c r="I785" s="1" t="s">
        <v>1</v>
      </c>
      <c r="J785" s="1" t="s">
        <v>1</v>
      </c>
      <c r="K785" s="1" t="s">
        <v>1</v>
      </c>
      <c r="L785" s="1" t="s">
        <v>1</v>
      </c>
      <c r="M785" s="1">
        <v>0</v>
      </c>
      <c r="N785" s="2" t="s">
        <v>1</v>
      </c>
      <c r="O785" s="2" t="s">
        <v>2</v>
      </c>
      <c r="P785" s="2" t="s">
        <v>1</v>
      </c>
      <c r="Q785" s="1">
        <f>SUM(S785:Z785)</f>
        <v>558.52800000000002</v>
      </c>
      <c r="R785" s="1">
        <v>0</v>
      </c>
      <c r="S785" s="1">
        <v>414.92</v>
      </c>
      <c r="T785" s="1">
        <v>0</v>
      </c>
      <c r="U785" s="2" t="s">
        <v>0</v>
      </c>
      <c r="V785" s="1">
        <v>0</v>
      </c>
      <c r="W785" s="1">
        <v>123.8</v>
      </c>
      <c r="X785" s="2" t="s">
        <v>0</v>
      </c>
      <c r="Y785" s="1">
        <f>+W785*0.16</f>
        <v>19.808</v>
      </c>
      <c r="Z785" s="1">
        <v>0</v>
      </c>
      <c r="AA785" s="2" t="s">
        <v>0</v>
      </c>
      <c r="AB785" s="1">
        <v>0</v>
      </c>
      <c r="AC785" s="1">
        <v>0</v>
      </c>
      <c r="AD785" s="2" t="s">
        <v>0</v>
      </c>
      <c r="AE785" s="1">
        <v>0</v>
      </c>
      <c r="AF785" s="2">
        <v>0</v>
      </c>
      <c r="AG785" s="2" t="s">
        <v>0</v>
      </c>
      <c r="AH785" s="1">
        <v>0</v>
      </c>
      <c r="AI785" s="1">
        <v>0</v>
      </c>
      <c r="AJ785" s="2" t="s">
        <v>0</v>
      </c>
      <c r="AK785" s="1">
        <v>0</v>
      </c>
      <c r="AL785" s="1">
        <v>0</v>
      </c>
      <c r="AM785" s="125" t="s">
        <v>1</v>
      </c>
      <c r="AN785" s="2" t="s">
        <v>1</v>
      </c>
      <c r="AO785" s="125" t="s">
        <v>1</v>
      </c>
      <c r="AP785" s="2">
        <v>0</v>
      </c>
      <c r="AQ785" s="5"/>
      <c r="AR785" s="5"/>
    </row>
    <row r="786" spans="1:44" s="124" customFormat="1" x14ac:dyDescent="0.25">
      <c r="A786" s="2" t="s">
        <v>950</v>
      </c>
      <c r="B786" s="125">
        <v>44605</v>
      </c>
      <c r="C786" s="2" t="s">
        <v>6</v>
      </c>
      <c r="D786" s="2" t="s">
        <v>48</v>
      </c>
      <c r="E786" s="2" t="s">
        <v>2845</v>
      </c>
      <c r="F786" s="2" t="s">
        <v>4041</v>
      </c>
      <c r="G786" s="2" t="s">
        <v>1296</v>
      </c>
      <c r="H786" s="2"/>
      <c r="I786" s="2" t="s">
        <v>3945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f>SUM(S786:Z786)</f>
        <v>-26.12</v>
      </c>
      <c r="R786" s="1">
        <v>0</v>
      </c>
      <c r="S786" s="1">
        <v>-26.12</v>
      </c>
      <c r="T786" s="1">
        <v>0</v>
      </c>
      <c r="U786" s="2" t="s">
        <v>0</v>
      </c>
      <c r="V786" s="1">
        <v>0</v>
      </c>
      <c r="W786" s="1">
        <v>0</v>
      </c>
      <c r="X786" s="2" t="s">
        <v>0</v>
      </c>
      <c r="Y786" s="1">
        <f>+W786*0.16</f>
        <v>0</v>
      </c>
      <c r="Z786" s="1">
        <v>0</v>
      </c>
      <c r="AA786" s="2" t="s">
        <v>0</v>
      </c>
      <c r="AB786" s="1">
        <v>0</v>
      </c>
      <c r="AC786" s="1">
        <v>0</v>
      </c>
      <c r="AD786" s="2" t="s">
        <v>0</v>
      </c>
      <c r="AE786" s="1">
        <v>0</v>
      </c>
      <c r="AF786" s="2">
        <v>0</v>
      </c>
      <c r="AG786" s="2" t="s">
        <v>0</v>
      </c>
      <c r="AH786" s="1">
        <v>0</v>
      </c>
      <c r="AI786" s="1">
        <v>0</v>
      </c>
      <c r="AJ786" s="2" t="s">
        <v>0</v>
      </c>
      <c r="AK786" s="1">
        <v>0</v>
      </c>
      <c r="AL786" s="1">
        <v>0</v>
      </c>
      <c r="AM786" s="125" t="s">
        <v>1</v>
      </c>
      <c r="AN786" s="2" t="s">
        <v>1</v>
      </c>
      <c r="AO786" s="125" t="s">
        <v>1</v>
      </c>
      <c r="AP786" s="2">
        <v>0</v>
      </c>
      <c r="AQ786" s="5"/>
      <c r="AR786" s="5"/>
    </row>
    <row r="787" spans="1:44" s="124" customFormat="1" x14ac:dyDescent="0.25">
      <c r="A787" s="2" t="s">
        <v>951</v>
      </c>
      <c r="B787" s="125">
        <v>44605</v>
      </c>
      <c r="C787" s="2" t="s">
        <v>26</v>
      </c>
      <c r="D787" s="2" t="s">
        <v>41</v>
      </c>
      <c r="E787" s="2" t="s">
        <v>210</v>
      </c>
      <c r="F787" s="2" t="s">
        <v>1925</v>
      </c>
      <c r="G787" s="2" t="s">
        <v>3</v>
      </c>
      <c r="H787" s="2" t="s">
        <v>4043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2457.0723859999998</v>
      </c>
      <c r="R787" s="1">
        <v>0</v>
      </c>
      <c r="S787" s="1">
        <v>1944.8762999999999</v>
      </c>
      <c r="T787" s="1">
        <v>0</v>
      </c>
      <c r="U787" s="2" t="s">
        <v>0</v>
      </c>
      <c r="V787" s="1">
        <v>0</v>
      </c>
      <c r="W787" s="1">
        <v>441.54834999999997</v>
      </c>
      <c r="X787" s="2" t="s">
        <v>0</v>
      </c>
      <c r="Y787" s="1">
        <v>70.647735999999995</v>
      </c>
      <c r="Z787" s="1">
        <v>0</v>
      </c>
      <c r="AA787" s="2" t="s">
        <v>0</v>
      </c>
      <c r="AB787" s="1">
        <v>0</v>
      </c>
      <c r="AC787" s="1">
        <v>0</v>
      </c>
      <c r="AD787" s="2" t="s">
        <v>0</v>
      </c>
      <c r="AE787" s="1">
        <v>0</v>
      </c>
      <c r="AF787" s="2">
        <v>0</v>
      </c>
      <c r="AG787" s="2" t="s">
        <v>0</v>
      </c>
      <c r="AH787" s="1">
        <v>0</v>
      </c>
      <c r="AI787" s="1">
        <v>0</v>
      </c>
      <c r="AJ787" s="2" t="s">
        <v>0</v>
      </c>
      <c r="AK787" s="1">
        <v>0</v>
      </c>
      <c r="AL787" s="1">
        <v>0</v>
      </c>
      <c r="AM787" s="125" t="s">
        <v>1</v>
      </c>
      <c r="AN787" s="2" t="s">
        <v>1</v>
      </c>
      <c r="AO787" s="125" t="s">
        <v>1</v>
      </c>
      <c r="AP787" s="2" t="s">
        <v>1</v>
      </c>
      <c r="AQ787" s="5"/>
      <c r="AR787" s="5"/>
    </row>
    <row r="788" spans="1:44" s="124" customFormat="1" x14ac:dyDescent="0.25">
      <c r="A788" s="2" t="s">
        <v>952</v>
      </c>
      <c r="B788" s="125">
        <v>44605</v>
      </c>
      <c r="C788" s="2" t="s">
        <v>26</v>
      </c>
      <c r="D788" s="2" t="s">
        <v>41</v>
      </c>
      <c r="E788" s="2" t="s">
        <v>210</v>
      </c>
      <c r="F788" s="2" t="s">
        <v>1976</v>
      </c>
      <c r="G788" s="2" t="s">
        <v>3</v>
      </c>
      <c r="H788" s="2" t="s">
        <v>4044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1167</v>
      </c>
      <c r="P788" s="2" t="s">
        <v>1168</v>
      </c>
      <c r="Q788" s="1">
        <v>16.666399999999999</v>
      </c>
      <c r="R788" s="1">
        <v>0</v>
      </c>
      <c r="S788" s="1">
        <v>11.11</v>
      </c>
      <c r="T788" s="1">
        <v>4.79</v>
      </c>
      <c r="U788" s="2" t="s">
        <v>8</v>
      </c>
      <c r="V788" s="1">
        <v>0.76639999999999997</v>
      </c>
      <c r="W788" s="1">
        <v>0</v>
      </c>
      <c r="X788" s="2" t="s">
        <v>0</v>
      </c>
      <c r="Y788" s="1">
        <v>0</v>
      </c>
      <c r="Z788" s="1">
        <v>0</v>
      </c>
      <c r="AA788" s="2" t="s">
        <v>0</v>
      </c>
      <c r="AB788" s="1">
        <v>0</v>
      </c>
      <c r="AC788" s="1">
        <v>0</v>
      </c>
      <c r="AD788" s="2" t="s">
        <v>0</v>
      </c>
      <c r="AE788" s="1">
        <v>0</v>
      </c>
      <c r="AF788" s="2">
        <v>0</v>
      </c>
      <c r="AG788" s="2" t="s">
        <v>0</v>
      </c>
      <c r="AH788" s="1">
        <v>0</v>
      </c>
      <c r="AI788" s="1">
        <v>0</v>
      </c>
      <c r="AJ788" s="2" t="s">
        <v>0</v>
      </c>
      <c r="AK788" s="1">
        <v>0</v>
      </c>
      <c r="AL788" s="1">
        <v>0</v>
      </c>
      <c r="AM788" s="125" t="s">
        <v>1</v>
      </c>
      <c r="AN788" s="2" t="s">
        <v>1</v>
      </c>
      <c r="AO788" s="125" t="s">
        <v>1</v>
      </c>
      <c r="AP788" s="2" t="s">
        <v>1</v>
      </c>
      <c r="AQ788" s="5"/>
      <c r="AR788" s="5"/>
    </row>
    <row r="789" spans="1:44" s="124" customFormat="1" x14ac:dyDescent="0.25">
      <c r="A789" s="2" t="s">
        <v>953</v>
      </c>
      <c r="B789" s="125">
        <v>44605</v>
      </c>
      <c r="C789" s="2" t="s">
        <v>26</v>
      </c>
      <c r="D789" s="2" t="s">
        <v>41</v>
      </c>
      <c r="E789" s="2" t="s">
        <v>210</v>
      </c>
      <c r="F789" s="2" t="s">
        <v>1925</v>
      </c>
      <c r="G789" s="2" t="s">
        <v>3</v>
      </c>
      <c r="H789" s="2" t="s">
        <v>4045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2</v>
      </c>
      <c r="P789" s="2" t="s">
        <v>1</v>
      </c>
      <c r="Q789" s="1">
        <v>992.11305000000004</v>
      </c>
      <c r="R789" s="1">
        <v>0</v>
      </c>
      <c r="S789" s="1">
        <v>745.23749999999995</v>
      </c>
      <c r="T789" s="1">
        <v>0</v>
      </c>
      <c r="U789" s="2" t="s">
        <v>0</v>
      </c>
      <c r="V789" s="1">
        <v>0</v>
      </c>
      <c r="W789" s="1">
        <v>212.82374999999999</v>
      </c>
      <c r="X789" s="2" t="s">
        <v>8</v>
      </c>
      <c r="Y789" s="1">
        <v>34.0518</v>
      </c>
      <c r="Z789" s="1">
        <v>0</v>
      </c>
      <c r="AA789" s="2" t="s">
        <v>0</v>
      </c>
      <c r="AB789" s="1">
        <v>0</v>
      </c>
      <c r="AC789" s="1">
        <v>0</v>
      </c>
      <c r="AD789" s="2" t="s">
        <v>0</v>
      </c>
      <c r="AE789" s="1">
        <v>0</v>
      </c>
      <c r="AF789" s="2">
        <v>0</v>
      </c>
      <c r="AG789" s="2" t="s">
        <v>0</v>
      </c>
      <c r="AH789" s="1">
        <v>0</v>
      </c>
      <c r="AI789" s="1">
        <v>0</v>
      </c>
      <c r="AJ789" s="2" t="s">
        <v>0</v>
      </c>
      <c r="AK789" s="1">
        <v>0</v>
      </c>
      <c r="AL789" s="1">
        <v>0</v>
      </c>
      <c r="AM789" s="125" t="s">
        <v>1</v>
      </c>
      <c r="AN789" s="2" t="s">
        <v>1</v>
      </c>
      <c r="AO789" s="125" t="s">
        <v>1</v>
      </c>
      <c r="AP789" s="2" t="s">
        <v>1</v>
      </c>
      <c r="AQ789" s="5"/>
      <c r="AR789" s="5"/>
    </row>
    <row r="790" spans="1:44" s="124" customFormat="1" x14ac:dyDescent="0.25">
      <c r="A790" s="2" t="s">
        <v>954</v>
      </c>
      <c r="B790" s="125">
        <v>44605</v>
      </c>
      <c r="C790" s="2" t="s">
        <v>26</v>
      </c>
      <c r="D790" s="2" t="s">
        <v>41</v>
      </c>
      <c r="E790" s="2" t="s">
        <v>210</v>
      </c>
      <c r="F790" s="2" t="s">
        <v>1976</v>
      </c>
      <c r="G790" s="2" t="s">
        <v>3</v>
      </c>
      <c r="H790" s="2" t="s">
        <v>4046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1301</v>
      </c>
      <c r="P790" s="2" t="s">
        <v>1302</v>
      </c>
      <c r="Q790" s="1">
        <v>60.981250000000003</v>
      </c>
      <c r="R790" s="1">
        <v>0</v>
      </c>
      <c r="S790" s="1">
        <v>60.981250000000003</v>
      </c>
      <c r="T790" s="1">
        <v>0</v>
      </c>
      <c r="U790" s="2" t="s">
        <v>0</v>
      </c>
      <c r="V790" s="1">
        <v>0</v>
      </c>
      <c r="W790" s="1">
        <v>0</v>
      </c>
      <c r="X790" s="2" t="s">
        <v>0</v>
      </c>
      <c r="Y790" s="1">
        <v>0</v>
      </c>
      <c r="Z790" s="1">
        <v>0</v>
      </c>
      <c r="AA790" s="2" t="s">
        <v>0</v>
      </c>
      <c r="AB790" s="1">
        <v>0</v>
      </c>
      <c r="AC790" s="1">
        <v>0</v>
      </c>
      <c r="AD790" s="2" t="s">
        <v>0</v>
      </c>
      <c r="AE790" s="1">
        <v>0</v>
      </c>
      <c r="AF790" s="2">
        <v>0</v>
      </c>
      <c r="AG790" s="2" t="s">
        <v>0</v>
      </c>
      <c r="AH790" s="1">
        <v>0</v>
      </c>
      <c r="AI790" s="1">
        <v>0</v>
      </c>
      <c r="AJ790" s="2" t="s">
        <v>0</v>
      </c>
      <c r="AK790" s="1">
        <v>0</v>
      </c>
      <c r="AL790" s="1">
        <v>0</v>
      </c>
      <c r="AM790" s="125" t="s">
        <v>1</v>
      </c>
      <c r="AN790" s="2" t="s">
        <v>1</v>
      </c>
      <c r="AO790" s="125" t="s">
        <v>1</v>
      </c>
      <c r="AP790" s="2" t="s">
        <v>1</v>
      </c>
      <c r="AQ790" s="5"/>
      <c r="AR790" s="5"/>
    </row>
    <row r="791" spans="1:44" s="124" customFormat="1" x14ac:dyDescent="0.25">
      <c r="A791" s="2" t="s">
        <v>955</v>
      </c>
      <c r="B791" s="125">
        <v>44605</v>
      </c>
      <c r="C791" s="2" t="s">
        <v>26</v>
      </c>
      <c r="D791" s="2" t="s">
        <v>41</v>
      </c>
      <c r="E791" s="2" t="s">
        <v>210</v>
      </c>
      <c r="F791" s="2" t="s">
        <v>1925</v>
      </c>
      <c r="G791" s="2" t="s">
        <v>3</v>
      </c>
      <c r="H791" s="2" t="s">
        <v>4047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1">
        <v>866.65364799999998</v>
      </c>
      <c r="R791" s="1">
        <v>0</v>
      </c>
      <c r="S791" s="1">
        <v>701.18220000000008</v>
      </c>
      <c r="T791" s="1">
        <v>0</v>
      </c>
      <c r="U791" s="2" t="s">
        <v>0</v>
      </c>
      <c r="V791" s="1">
        <v>0</v>
      </c>
      <c r="W791" s="1">
        <v>142.64779999999999</v>
      </c>
      <c r="X791" s="2" t="s">
        <v>8</v>
      </c>
      <c r="Y791" s="1">
        <v>22.823648000000002</v>
      </c>
      <c r="Z791" s="1">
        <v>0</v>
      </c>
      <c r="AA791" s="2" t="s">
        <v>0</v>
      </c>
      <c r="AB791" s="1">
        <v>0</v>
      </c>
      <c r="AC791" s="1">
        <v>0</v>
      </c>
      <c r="AD791" s="2" t="s">
        <v>0</v>
      </c>
      <c r="AE791" s="1">
        <v>0</v>
      </c>
      <c r="AF791" s="2">
        <v>0</v>
      </c>
      <c r="AG791" s="2" t="s">
        <v>0</v>
      </c>
      <c r="AH791" s="1">
        <v>0</v>
      </c>
      <c r="AI791" s="1">
        <v>0</v>
      </c>
      <c r="AJ791" s="2" t="s">
        <v>0</v>
      </c>
      <c r="AK791" s="1">
        <v>0</v>
      </c>
      <c r="AL791" s="1">
        <v>0</v>
      </c>
      <c r="AM791" s="125" t="s">
        <v>1</v>
      </c>
      <c r="AN791" s="2" t="s">
        <v>1</v>
      </c>
      <c r="AO791" s="125" t="s">
        <v>1</v>
      </c>
      <c r="AP791" s="2" t="s">
        <v>1</v>
      </c>
      <c r="AQ791" s="5"/>
      <c r="AR791" s="5"/>
    </row>
    <row r="792" spans="1:44" s="124" customFormat="1" x14ac:dyDescent="0.25">
      <c r="A792" s="2" t="s">
        <v>956</v>
      </c>
      <c r="B792" s="125">
        <v>44605</v>
      </c>
      <c r="C792" s="2" t="s">
        <v>1081</v>
      </c>
      <c r="D792" s="2" t="s">
        <v>41</v>
      </c>
      <c r="E792" s="2" t="s">
        <v>1083</v>
      </c>
      <c r="F792" s="2" t="s">
        <v>4032</v>
      </c>
      <c r="G792" s="2" t="s">
        <v>3</v>
      </c>
      <c r="H792" s="2" t="s">
        <v>4048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2</v>
      </c>
      <c r="P792" s="2" t="s">
        <v>1</v>
      </c>
      <c r="Q792" s="1">
        <v>6025.3154100000002</v>
      </c>
      <c r="R792" s="1">
        <v>0</v>
      </c>
      <c r="S792" s="1">
        <v>4766.1068999999952</v>
      </c>
      <c r="T792" s="1">
        <v>0</v>
      </c>
      <c r="U792" s="2" t="s">
        <v>0</v>
      </c>
      <c r="V792" s="1">
        <v>0</v>
      </c>
      <c r="W792" s="1">
        <v>1085.5245500000005</v>
      </c>
      <c r="X792" s="2" t="s">
        <v>0</v>
      </c>
      <c r="Y792" s="1">
        <v>173.68395999999996</v>
      </c>
      <c r="Z792" s="1">
        <v>0</v>
      </c>
      <c r="AA792" s="2" t="s">
        <v>0</v>
      </c>
      <c r="AB792" s="1">
        <v>0</v>
      </c>
      <c r="AC792" s="1">
        <v>0</v>
      </c>
      <c r="AD792" s="2" t="s">
        <v>0</v>
      </c>
      <c r="AE792" s="1">
        <v>0</v>
      </c>
      <c r="AF792" s="2">
        <v>0</v>
      </c>
      <c r="AG792" s="2" t="s">
        <v>0</v>
      </c>
      <c r="AH792" s="1">
        <v>0</v>
      </c>
      <c r="AI792" s="1">
        <v>0</v>
      </c>
      <c r="AJ792" s="2" t="s">
        <v>0</v>
      </c>
      <c r="AK792" s="1">
        <v>0</v>
      </c>
      <c r="AL792" s="1">
        <v>0</v>
      </c>
      <c r="AM792" s="125" t="s">
        <v>1</v>
      </c>
      <c r="AN792" s="2" t="s">
        <v>1</v>
      </c>
      <c r="AO792" s="125" t="s">
        <v>1</v>
      </c>
      <c r="AP792" s="2" t="s">
        <v>1</v>
      </c>
      <c r="AQ792" s="5"/>
      <c r="AR792" s="5"/>
    </row>
    <row r="793" spans="1:44" s="124" customFormat="1" x14ac:dyDescent="0.25">
      <c r="A793" s="2" t="s">
        <v>957</v>
      </c>
      <c r="B793" s="125">
        <v>44605</v>
      </c>
      <c r="C793" s="2" t="s">
        <v>6</v>
      </c>
      <c r="D793" s="2" t="s">
        <v>41</v>
      </c>
      <c r="E793" s="2" t="s">
        <v>217</v>
      </c>
      <c r="F793" s="2" t="s">
        <v>2903</v>
      </c>
      <c r="G793" s="2" t="s">
        <v>3</v>
      </c>
      <c r="H793" s="2" t="s">
        <v>4049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6009.9584920000016</v>
      </c>
      <c r="R793" s="1">
        <v>0</v>
      </c>
      <c r="S793" s="1">
        <v>4736.1230999999998</v>
      </c>
      <c r="T793" s="1">
        <v>0</v>
      </c>
      <c r="U793" s="2" t="s">
        <v>0</v>
      </c>
      <c r="V793" s="1">
        <v>0</v>
      </c>
      <c r="W793" s="1">
        <v>1098.1340000000002</v>
      </c>
      <c r="X793" s="2" t="s">
        <v>8</v>
      </c>
      <c r="Y793" s="1">
        <v>175.701392</v>
      </c>
      <c r="Z793" s="1">
        <v>0</v>
      </c>
      <c r="AA793" s="2" t="s">
        <v>0</v>
      </c>
      <c r="AB793" s="1">
        <v>0</v>
      </c>
      <c r="AC793" s="1">
        <v>0</v>
      </c>
      <c r="AD793" s="2" t="s">
        <v>0</v>
      </c>
      <c r="AE793" s="1">
        <v>0</v>
      </c>
      <c r="AF793" s="2">
        <v>0</v>
      </c>
      <c r="AG793" s="2" t="s">
        <v>0</v>
      </c>
      <c r="AH793" s="1">
        <v>0</v>
      </c>
      <c r="AI793" s="1">
        <v>0</v>
      </c>
      <c r="AJ793" s="2" t="s">
        <v>0</v>
      </c>
      <c r="AK793" s="1">
        <v>0</v>
      </c>
      <c r="AL793" s="1">
        <v>0</v>
      </c>
      <c r="AM793" s="125" t="s">
        <v>1</v>
      </c>
      <c r="AN793" s="2" t="s">
        <v>1</v>
      </c>
      <c r="AO793" s="125" t="s">
        <v>1</v>
      </c>
      <c r="AP793" s="2" t="s">
        <v>1</v>
      </c>
      <c r="AQ793" s="5"/>
      <c r="AR793" s="5"/>
    </row>
    <row r="794" spans="1:44" x14ac:dyDescent="0.25">
      <c r="A794" s="2" t="s">
        <v>959</v>
      </c>
      <c r="B794" s="125">
        <v>44605</v>
      </c>
      <c r="C794" s="2" t="s">
        <v>34</v>
      </c>
      <c r="D794" s="2" t="s">
        <v>41</v>
      </c>
      <c r="E794" s="2" t="s">
        <v>215</v>
      </c>
      <c r="F794" s="2" t="s">
        <v>4050</v>
      </c>
      <c r="G794" s="2" t="s">
        <v>3</v>
      </c>
      <c r="H794" s="2" t="s">
        <v>4051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</v>
      </c>
      <c r="P794" s="2" t="s">
        <v>1</v>
      </c>
      <c r="Q794" s="1">
        <v>2096.0390500000003</v>
      </c>
      <c r="R794" s="1">
        <v>0</v>
      </c>
      <c r="S794" s="1">
        <v>1821.2660000000005</v>
      </c>
      <c r="T794" s="1">
        <v>0</v>
      </c>
      <c r="U794" s="2" t="s">
        <v>0</v>
      </c>
      <c r="V794" s="1">
        <v>0</v>
      </c>
      <c r="W794" s="1">
        <v>236.87324999999998</v>
      </c>
      <c r="X794" s="2" t="s">
        <v>8</v>
      </c>
      <c r="Y794" s="1">
        <v>37.899799999999992</v>
      </c>
      <c r="Z794" s="1">
        <v>0</v>
      </c>
      <c r="AA794" s="2" t="s">
        <v>0</v>
      </c>
      <c r="AB794" s="1">
        <v>0</v>
      </c>
      <c r="AC794" s="1">
        <v>0</v>
      </c>
      <c r="AD794" s="2" t="s">
        <v>0</v>
      </c>
      <c r="AE794" s="1">
        <v>0</v>
      </c>
      <c r="AF794" s="2">
        <v>0</v>
      </c>
      <c r="AG794" s="2" t="s">
        <v>0</v>
      </c>
      <c r="AH794" s="1">
        <v>0</v>
      </c>
      <c r="AI794" s="1">
        <v>0</v>
      </c>
      <c r="AJ794" s="2" t="s">
        <v>0</v>
      </c>
      <c r="AK794" s="1">
        <v>0</v>
      </c>
      <c r="AL794" s="1">
        <v>0</v>
      </c>
      <c r="AM794" s="125" t="s">
        <v>1</v>
      </c>
      <c r="AN794" s="2" t="s">
        <v>1</v>
      </c>
      <c r="AO794" s="125" t="s">
        <v>1</v>
      </c>
      <c r="AP794" s="2" t="s">
        <v>1</v>
      </c>
      <c r="AQ794" s="5"/>
      <c r="AR794" s="5"/>
    </row>
    <row r="795" spans="1:44" x14ac:dyDescent="0.25">
      <c r="A795" s="2" t="s">
        <v>960</v>
      </c>
      <c r="B795" s="125">
        <v>44605</v>
      </c>
      <c r="C795" s="2" t="s">
        <v>34</v>
      </c>
      <c r="D795" s="2" t="s">
        <v>41</v>
      </c>
      <c r="E795" s="2" t="s">
        <v>215</v>
      </c>
      <c r="F795" s="2" t="s">
        <v>4052</v>
      </c>
      <c r="G795" s="2" t="s">
        <v>3</v>
      </c>
      <c r="H795" s="2" t="s">
        <v>4053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4054</v>
      </c>
      <c r="P795" s="2" t="s">
        <v>4055</v>
      </c>
      <c r="Q795" s="1">
        <v>27</v>
      </c>
      <c r="R795" s="1">
        <v>0</v>
      </c>
      <c r="S795" s="1">
        <v>27</v>
      </c>
      <c r="T795" s="1">
        <v>0</v>
      </c>
      <c r="U795" s="2" t="s">
        <v>0</v>
      </c>
      <c r="V795" s="1">
        <v>0</v>
      </c>
      <c r="W795" s="1">
        <v>0</v>
      </c>
      <c r="X795" s="2" t="s">
        <v>0</v>
      </c>
      <c r="Y795" s="1">
        <v>0</v>
      </c>
      <c r="Z795" s="1">
        <v>0</v>
      </c>
      <c r="AA795" s="2" t="s">
        <v>0</v>
      </c>
      <c r="AB795" s="1">
        <v>0</v>
      </c>
      <c r="AC795" s="1">
        <v>0</v>
      </c>
      <c r="AD795" s="2" t="s">
        <v>0</v>
      </c>
      <c r="AE795" s="1">
        <v>0</v>
      </c>
      <c r="AF795" s="2">
        <v>0</v>
      </c>
      <c r="AG795" s="2" t="s">
        <v>0</v>
      </c>
      <c r="AH795" s="1">
        <v>0</v>
      </c>
      <c r="AI795" s="1">
        <v>0</v>
      </c>
      <c r="AJ795" s="2" t="s">
        <v>0</v>
      </c>
      <c r="AK795" s="1">
        <v>0</v>
      </c>
      <c r="AL795" s="1">
        <v>0</v>
      </c>
      <c r="AM795" s="125" t="s">
        <v>1</v>
      </c>
      <c r="AN795" s="2" t="s">
        <v>1</v>
      </c>
      <c r="AO795" s="125" t="s">
        <v>1</v>
      </c>
      <c r="AP795" s="2" t="s">
        <v>1</v>
      </c>
      <c r="AQ795" s="5"/>
      <c r="AR795" s="5"/>
    </row>
    <row r="796" spans="1:44" x14ac:dyDescent="0.25">
      <c r="A796" s="2" t="s">
        <v>961</v>
      </c>
      <c r="B796" s="125">
        <v>44605</v>
      </c>
      <c r="C796" s="2" t="s">
        <v>34</v>
      </c>
      <c r="D796" s="2" t="s">
        <v>41</v>
      </c>
      <c r="E796" s="2" t="s">
        <v>215</v>
      </c>
      <c r="F796" s="2" t="s">
        <v>4050</v>
      </c>
      <c r="G796" s="2" t="s">
        <v>3</v>
      </c>
      <c r="H796" s="2" t="s">
        <v>4056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2</v>
      </c>
      <c r="P796" s="2" t="s">
        <v>1</v>
      </c>
      <c r="Q796" s="1">
        <v>192.34930000000006</v>
      </c>
      <c r="R796" s="1">
        <v>0</v>
      </c>
      <c r="S796" s="1">
        <v>179.46170000000006</v>
      </c>
      <c r="T796" s="1">
        <v>0</v>
      </c>
      <c r="U796" s="2" t="s">
        <v>0</v>
      </c>
      <c r="V796" s="1">
        <v>0</v>
      </c>
      <c r="W796" s="1">
        <v>11.11</v>
      </c>
      <c r="X796" s="2" t="s">
        <v>0</v>
      </c>
      <c r="Y796" s="1">
        <v>1.7776000000000001</v>
      </c>
      <c r="Z796" s="1">
        <v>0</v>
      </c>
      <c r="AA796" s="2" t="s">
        <v>0</v>
      </c>
      <c r="AB796" s="1">
        <v>0</v>
      </c>
      <c r="AC796" s="1">
        <v>0</v>
      </c>
      <c r="AD796" s="2" t="s">
        <v>0</v>
      </c>
      <c r="AE796" s="1">
        <v>0</v>
      </c>
      <c r="AF796" s="2">
        <v>0</v>
      </c>
      <c r="AG796" s="2" t="s">
        <v>0</v>
      </c>
      <c r="AH796" s="1">
        <v>0</v>
      </c>
      <c r="AI796" s="1">
        <v>0</v>
      </c>
      <c r="AJ796" s="2" t="s">
        <v>0</v>
      </c>
      <c r="AK796" s="1">
        <v>0</v>
      </c>
      <c r="AL796" s="1">
        <v>0</v>
      </c>
      <c r="AM796" s="125" t="s">
        <v>1</v>
      </c>
      <c r="AN796" s="2" t="s">
        <v>1</v>
      </c>
      <c r="AO796" s="125" t="s">
        <v>1</v>
      </c>
      <c r="AP796" s="2" t="s">
        <v>1</v>
      </c>
      <c r="AQ796" s="5"/>
      <c r="AR796" s="5"/>
    </row>
    <row r="797" spans="1:44" x14ac:dyDescent="0.25">
      <c r="A797" s="2" t="s">
        <v>962</v>
      </c>
      <c r="B797" s="125">
        <v>44605</v>
      </c>
      <c r="C797" s="2" t="s">
        <v>26</v>
      </c>
      <c r="D797" s="2" t="s">
        <v>37</v>
      </c>
      <c r="E797" s="2" t="s">
        <v>4</v>
      </c>
      <c r="F797" s="2" t="s">
        <v>1375</v>
      </c>
      <c r="G797" s="2" t="s">
        <v>3</v>
      </c>
      <c r="H797" s="2" t="s">
        <v>4057</v>
      </c>
      <c r="I797" s="1" t="s">
        <v>1</v>
      </c>
      <c r="J797" s="1" t="s">
        <v>1</v>
      </c>
      <c r="K797" s="1" t="s">
        <v>1</v>
      </c>
      <c r="L797" s="1" t="s">
        <v>1</v>
      </c>
      <c r="M797" s="1">
        <v>0</v>
      </c>
      <c r="N797" s="2" t="s">
        <v>1</v>
      </c>
      <c r="O797" s="2" t="s">
        <v>2</v>
      </c>
      <c r="P797" s="2" t="s">
        <v>1</v>
      </c>
      <c r="Q797" s="1">
        <v>1251.0446380000001</v>
      </c>
      <c r="R797" s="1">
        <v>0</v>
      </c>
      <c r="S797" s="1">
        <v>1025.7749000000003</v>
      </c>
      <c r="T797" s="1">
        <v>0</v>
      </c>
      <c r="U797" s="2" t="s">
        <v>0</v>
      </c>
      <c r="V797" s="1">
        <v>0</v>
      </c>
      <c r="W797" s="1">
        <v>194.19804999999999</v>
      </c>
      <c r="X797" s="2" t="s">
        <v>8</v>
      </c>
      <c r="Y797" s="1">
        <v>31.071688000000005</v>
      </c>
      <c r="Z797" s="1">
        <v>0</v>
      </c>
      <c r="AA797" s="2" t="s">
        <v>0</v>
      </c>
      <c r="AB797" s="1">
        <v>0</v>
      </c>
      <c r="AC797" s="1">
        <v>0</v>
      </c>
      <c r="AD797" s="2" t="s">
        <v>0</v>
      </c>
      <c r="AE797" s="1">
        <v>0</v>
      </c>
      <c r="AF797" s="2">
        <v>0</v>
      </c>
      <c r="AG797" s="2" t="s">
        <v>0</v>
      </c>
      <c r="AH797" s="1">
        <v>0</v>
      </c>
      <c r="AI797" s="1">
        <v>0</v>
      </c>
      <c r="AJ797" s="2" t="s">
        <v>0</v>
      </c>
      <c r="AK797" s="1">
        <v>0</v>
      </c>
      <c r="AL797" s="1">
        <v>0</v>
      </c>
      <c r="AM797" s="125" t="s">
        <v>1</v>
      </c>
      <c r="AN797" s="2" t="s">
        <v>1</v>
      </c>
      <c r="AO797" s="125" t="s">
        <v>1</v>
      </c>
      <c r="AP797" s="2" t="s">
        <v>1</v>
      </c>
      <c r="AQ797" s="5"/>
      <c r="AR797" s="5"/>
    </row>
    <row r="798" spans="1:44" x14ac:dyDescent="0.25">
      <c r="A798" s="2" t="s">
        <v>963</v>
      </c>
      <c r="B798" s="125">
        <v>44605</v>
      </c>
      <c r="C798" s="2" t="s">
        <v>26</v>
      </c>
      <c r="D798" s="2" t="s">
        <v>37</v>
      </c>
      <c r="E798" s="2" t="s">
        <v>4</v>
      </c>
      <c r="F798" s="2" t="s">
        <v>1374</v>
      </c>
      <c r="G798" s="2" t="s">
        <v>3</v>
      </c>
      <c r="H798" s="2" t="s">
        <v>4058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1886</v>
      </c>
      <c r="P798" s="2" t="s">
        <v>1887</v>
      </c>
      <c r="Q798" s="1">
        <v>367.22991000000002</v>
      </c>
      <c r="R798" s="1">
        <v>0</v>
      </c>
      <c r="S798" s="1">
        <v>221.17749999999998</v>
      </c>
      <c r="T798" s="1">
        <v>125.90725</v>
      </c>
      <c r="U798" s="2" t="s">
        <v>8</v>
      </c>
      <c r="V798" s="1">
        <v>20.145160000000001</v>
      </c>
      <c r="W798" s="1">
        <v>0</v>
      </c>
      <c r="X798" s="2" t="s">
        <v>0</v>
      </c>
      <c r="Y798" s="1">
        <v>0</v>
      </c>
      <c r="Z798" s="1">
        <v>0</v>
      </c>
      <c r="AA798" s="2" t="s">
        <v>0</v>
      </c>
      <c r="AB798" s="1">
        <v>0</v>
      </c>
      <c r="AC798" s="1">
        <v>0</v>
      </c>
      <c r="AD798" s="2" t="s">
        <v>0</v>
      </c>
      <c r="AE798" s="1">
        <v>0</v>
      </c>
      <c r="AF798" s="2">
        <v>0</v>
      </c>
      <c r="AG798" s="2" t="s">
        <v>0</v>
      </c>
      <c r="AH798" s="1">
        <v>0</v>
      </c>
      <c r="AI798" s="1">
        <v>0</v>
      </c>
      <c r="AJ798" s="2" t="s">
        <v>0</v>
      </c>
      <c r="AK798" s="1">
        <v>0</v>
      </c>
      <c r="AL798" s="1">
        <v>0</v>
      </c>
      <c r="AM798" s="125" t="s">
        <v>1</v>
      </c>
      <c r="AN798" s="2" t="s">
        <v>1</v>
      </c>
      <c r="AO798" s="125" t="s">
        <v>1</v>
      </c>
      <c r="AP798" s="2" t="s">
        <v>1</v>
      </c>
      <c r="AQ798" s="5"/>
      <c r="AR798" s="5"/>
    </row>
    <row r="799" spans="1:44" x14ac:dyDescent="0.25">
      <c r="A799" s="2" t="s">
        <v>964</v>
      </c>
      <c r="B799" s="125">
        <v>44605</v>
      </c>
      <c r="C799" s="2" t="s">
        <v>26</v>
      </c>
      <c r="D799" s="2" t="s">
        <v>37</v>
      </c>
      <c r="E799" s="2" t="s">
        <v>4</v>
      </c>
      <c r="F799" s="2" t="s">
        <v>1375</v>
      </c>
      <c r="G799" s="2" t="s">
        <v>3</v>
      </c>
      <c r="H799" s="2" t="s">
        <v>4059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2</v>
      </c>
      <c r="P799" s="2" t="s">
        <v>1</v>
      </c>
      <c r="Q799" s="1">
        <v>1512.3429060000001</v>
      </c>
      <c r="R799" s="1">
        <v>0</v>
      </c>
      <c r="S799" s="1">
        <v>862.9644499999996</v>
      </c>
      <c r="T799" s="1">
        <v>0</v>
      </c>
      <c r="U799" s="2" t="s">
        <v>0</v>
      </c>
      <c r="V799" s="1">
        <v>0</v>
      </c>
      <c r="W799" s="1">
        <v>559.80900000000008</v>
      </c>
      <c r="X799" s="2" t="s">
        <v>0</v>
      </c>
      <c r="Y799" s="1">
        <v>89.569456000000002</v>
      </c>
      <c r="Z799" s="1">
        <v>0</v>
      </c>
      <c r="AA799" s="2" t="s">
        <v>0</v>
      </c>
      <c r="AB799" s="1">
        <v>0</v>
      </c>
      <c r="AC799" s="1">
        <v>0</v>
      </c>
      <c r="AD799" s="2" t="s">
        <v>0</v>
      </c>
      <c r="AE799" s="1">
        <v>0</v>
      </c>
      <c r="AF799" s="2">
        <v>0</v>
      </c>
      <c r="AG799" s="2" t="s">
        <v>0</v>
      </c>
      <c r="AH799" s="1">
        <v>0</v>
      </c>
      <c r="AI799" s="1">
        <v>0</v>
      </c>
      <c r="AJ799" s="2" t="s">
        <v>0</v>
      </c>
      <c r="AK799" s="1">
        <v>0</v>
      </c>
      <c r="AL799" s="1">
        <v>0</v>
      </c>
      <c r="AM799" s="125" t="s">
        <v>1</v>
      </c>
      <c r="AN799" s="2" t="s">
        <v>1</v>
      </c>
      <c r="AO799" s="125" t="s">
        <v>1</v>
      </c>
      <c r="AP799" s="2" t="s">
        <v>1</v>
      </c>
      <c r="AQ799" s="5"/>
      <c r="AR799" s="5"/>
    </row>
    <row r="800" spans="1:44" x14ac:dyDescent="0.25">
      <c r="A800" s="2" t="s">
        <v>965</v>
      </c>
      <c r="B800" s="125">
        <v>44605</v>
      </c>
      <c r="C800" s="2" t="s">
        <v>1081</v>
      </c>
      <c r="D800" s="2" t="s">
        <v>37</v>
      </c>
      <c r="E800" s="2" t="s">
        <v>1084</v>
      </c>
      <c r="F800" s="2" t="s">
        <v>4032</v>
      </c>
      <c r="G800" s="2" t="s">
        <v>3</v>
      </c>
      <c r="H800" s="2" t="s">
        <v>4060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4061</v>
      </c>
      <c r="P800" s="2" t="s">
        <v>4062</v>
      </c>
      <c r="Q800" s="1">
        <v>103.77375000000001</v>
      </c>
      <c r="R800" s="1">
        <v>0</v>
      </c>
      <c r="S800" s="1">
        <v>71.86215</v>
      </c>
      <c r="T800" s="1">
        <v>0</v>
      </c>
      <c r="U800" s="2" t="s">
        <v>0</v>
      </c>
      <c r="V800" s="1">
        <v>0</v>
      </c>
      <c r="W800" s="1">
        <v>27.51</v>
      </c>
      <c r="X800" s="2" t="s">
        <v>8</v>
      </c>
      <c r="Y800" s="1">
        <v>4.4016000000000002</v>
      </c>
      <c r="Z800" s="1">
        <v>0</v>
      </c>
      <c r="AA800" s="2" t="s">
        <v>0</v>
      </c>
      <c r="AB800" s="1">
        <v>0</v>
      </c>
      <c r="AC800" s="1">
        <v>0</v>
      </c>
      <c r="AD800" s="2" t="s">
        <v>0</v>
      </c>
      <c r="AE800" s="1">
        <v>0</v>
      </c>
      <c r="AF800" s="2">
        <v>0</v>
      </c>
      <c r="AG800" s="2" t="s">
        <v>0</v>
      </c>
      <c r="AH800" s="1">
        <v>0</v>
      </c>
      <c r="AI800" s="1">
        <v>0</v>
      </c>
      <c r="AJ800" s="2" t="s">
        <v>0</v>
      </c>
      <c r="AK800" s="1">
        <v>0</v>
      </c>
      <c r="AL800" s="1">
        <v>0</v>
      </c>
      <c r="AM800" s="125" t="s">
        <v>1</v>
      </c>
      <c r="AN800" s="2" t="s">
        <v>1</v>
      </c>
      <c r="AO800" s="125" t="s">
        <v>1</v>
      </c>
      <c r="AP800" s="2" t="s">
        <v>1</v>
      </c>
      <c r="AQ800" s="5"/>
      <c r="AR800" s="5"/>
    </row>
    <row r="801" spans="1:44" x14ac:dyDescent="0.25">
      <c r="A801" s="2" t="s">
        <v>966</v>
      </c>
      <c r="B801" s="125">
        <v>44605</v>
      </c>
      <c r="C801" s="2" t="s">
        <v>1081</v>
      </c>
      <c r="D801" s="2" t="s">
        <v>37</v>
      </c>
      <c r="E801" s="2" t="s">
        <v>1084</v>
      </c>
      <c r="F801" s="2" t="s">
        <v>4032</v>
      </c>
      <c r="G801" s="2" t="s">
        <v>3</v>
      </c>
      <c r="H801" s="2" t="s">
        <v>4063</v>
      </c>
      <c r="I801" s="1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2728.2056699999994</v>
      </c>
      <c r="R801" s="1">
        <v>0</v>
      </c>
      <c r="S801" s="1">
        <v>2018.0360500000002</v>
      </c>
      <c r="T801" s="1">
        <v>0</v>
      </c>
      <c r="U801" s="2" t="s">
        <v>0</v>
      </c>
      <c r="V801" s="1">
        <v>0</v>
      </c>
      <c r="W801" s="1">
        <v>612.21509999999989</v>
      </c>
      <c r="X801" s="2" t="s">
        <v>0</v>
      </c>
      <c r="Y801" s="1">
        <v>97.954519999999974</v>
      </c>
      <c r="Z801" s="1">
        <v>0</v>
      </c>
      <c r="AA801" s="2" t="s">
        <v>0</v>
      </c>
      <c r="AB801" s="1">
        <v>0</v>
      </c>
      <c r="AC801" s="1">
        <v>0</v>
      </c>
      <c r="AD801" s="2" t="s">
        <v>0</v>
      </c>
      <c r="AE801" s="1">
        <v>0</v>
      </c>
      <c r="AF801" s="2">
        <v>0</v>
      </c>
      <c r="AG801" s="2" t="s">
        <v>0</v>
      </c>
      <c r="AH801" s="1">
        <v>0</v>
      </c>
      <c r="AI801" s="1">
        <v>0</v>
      </c>
      <c r="AJ801" s="2" t="s">
        <v>0</v>
      </c>
      <c r="AK801" s="1">
        <v>0</v>
      </c>
      <c r="AL801" s="1">
        <v>0</v>
      </c>
      <c r="AM801" s="125" t="s">
        <v>1</v>
      </c>
      <c r="AN801" s="2" t="s">
        <v>1</v>
      </c>
      <c r="AO801" s="125" t="s">
        <v>1</v>
      </c>
      <c r="AP801" s="2" t="s">
        <v>1</v>
      </c>
      <c r="AQ801" s="5"/>
      <c r="AR801" s="5"/>
    </row>
    <row r="802" spans="1:44" x14ac:dyDescent="0.25">
      <c r="A802" s="2" t="s">
        <v>967</v>
      </c>
      <c r="B802" s="125">
        <v>44605</v>
      </c>
      <c r="C802" s="2" t="s">
        <v>1081</v>
      </c>
      <c r="D802" s="2" t="s">
        <v>37</v>
      </c>
      <c r="E802" s="2" t="s">
        <v>1084</v>
      </c>
      <c r="F802" s="2" t="s">
        <v>4032</v>
      </c>
      <c r="G802" s="2" t="s">
        <v>3</v>
      </c>
      <c r="H802" s="2" t="s">
        <v>4064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</v>
      </c>
      <c r="P802" s="2" t="s">
        <v>1</v>
      </c>
      <c r="Q802" s="1">
        <v>2273.0510880000002</v>
      </c>
      <c r="R802" s="1">
        <v>0</v>
      </c>
      <c r="S802" s="1">
        <v>1861.1692499999995</v>
      </c>
      <c r="T802" s="1">
        <v>0</v>
      </c>
      <c r="U802" s="2" t="s">
        <v>0</v>
      </c>
      <c r="V802" s="1">
        <v>0</v>
      </c>
      <c r="W802" s="1">
        <v>355.07054999999997</v>
      </c>
      <c r="X802" s="2" t="s">
        <v>0</v>
      </c>
      <c r="Y802" s="1">
        <v>56.81128799999999</v>
      </c>
      <c r="Z802" s="1">
        <v>0</v>
      </c>
      <c r="AA802" s="2" t="s">
        <v>0</v>
      </c>
      <c r="AB802" s="1">
        <v>0</v>
      </c>
      <c r="AC802" s="1">
        <v>0</v>
      </c>
      <c r="AD802" s="2" t="s">
        <v>0</v>
      </c>
      <c r="AE802" s="1">
        <v>0</v>
      </c>
      <c r="AF802" s="2">
        <v>0</v>
      </c>
      <c r="AG802" s="2" t="s">
        <v>0</v>
      </c>
      <c r="AH802" s="1">
        <v>0</v>
      </c>
      <c r="AI802" s="1">
        <v>0</v>
      </c>
      <c r="AJ802" s="2" t="s">
        <v>0</v>
      </c>
      <c r="AK802" s="1">
        <v>0</v>
      </c>
      <c r="AL802" s="1">
        <v>0</v>
      </c>
      <c r="AM802" s="125" t="s">
        <v>1</v>
      </c>
      <c r="AN802" s="2" t="s">
        <v>1</v>
      </c>
      <c r="AO802" s="125" t="s">
        <v>1</v>
      </c>
      <c r="AP802" s="2" t="s">
        <v>1</v>
      </c>
      <c r="AQ802" s="5"/>
      <c r="AR802" s="5"/>
    </row>
    <row r="803" spans="1:44" x14ac:dyDescent="0.25">
      <c r="A803" s="2" t="s">
        <v>968</v>
      </c>
      <c r="B803" s="125">
        <v>44605</v>
      </c>
      <c r="C803" s="2" t="s">
        <v>1081</v>
      </c>
      <c r="D803" s="2" t="s">
        <v>37</v>
      </c>
      <c r="E803" s="2" t="s">
        <v>1084</v>
      </c>
      <c r="F803" s="2" t="s">
        <v>1471</v>
      </c>
      <c r="G803" s="2" t="s">
        <v>12</v>
      </c>
      <c r="H803" s="2" t="s">
        <v>1</v>
      </c>
      <c r="I803" s="1" t="s">
        <v>1382</v>
      </c>
      <c r="J803" s="1" t="s">
        <v>1</v>
      </c>
      <c r="K803" s="1" t="s">
        <v>4065</v>
      </c>
      <c r="L803" s="1" t="s">
        <v>4066</v>
      </c>
      <c r="M803" s="1">
        <v>21.39</v>
      </c>
      <c r="N803" s="2" t="s">
        <v>11</v>
      </c>
      <c r="O803" s="2" t="s">
        <v>4067</v>
      </c>
      <c r="P803" s="2" t="s">
        <v>4068</v>
      </c>
      <c r="Q803" s="1">
        <v>-21.393750000000001</v>
      </c>
      <c r="R803" s="1">
        <v>0</v>
      </c>
      <c r="S803" s="1">
        <v>-12.003349999999999</v>
      </c>
      <c r="T803" s="1">
        <v>0</v>
      </c>
      <c r="U803" s="2" t="s">
        <v>0</v>
      </c>
      <c r="V803" s="1">
        <v>0</v>
      </c>
      <c r="W803" s="1">
        <v>-8.0952000000000002</v>
      </c>
      <c r="X803" s="2" t="s">
        <v>8</v>
      </c>
      <c r="Y803" s="1">
        <v>-1.2951999999999999</v>
      </c>
      <c r="Z803" s="1">
        <v>0</v>
      </c>
      <c r="AA803" s="2" t="s">
        <v>0</v>
      </c>
      <c r="AB803" s="1">
        <v>0</v>
      </c>
      <c r="AC803" s="1">
        <v>0</v>
      </c>
      <c r="AD803" s="2" t="s">
        <v>0</v>
      </c>
      <c r="AE803" s="1">
        <v>0</v>
      </c>
      <c r="AF803" s="2">
        <v>0</v>
      </c>
      <c r="AG803" s="2" t="s">
        <v>0</v>
      </c>
      <c r="AH803" s="1">
        <v>0</v>
      </c>
      <c r="AI803" s="1">
        <v>0</v>
      </c>
      <c r="AJ803" s="2" t="s">
        <v>0</v>
      </c>
      <c r="AK803" s="1">
        <v>0</v>
      </c>
      <c r="AL803" s="1">
        <v>0</v>
      </c>
      <c r="AM803" s="125" t="s">
        <v>1</v>
      </c>
      <c r="AN803" s="2" t="s">
        <v>1</v>
      </c>
      <c r="AO803" s="125" t="s">
        <v>1</v>
      </c>
      <c r="AP803" s="2" t="s">
        <v>1</v>
      </c>
      <c r="AQ803" s="5"/>
      <c r="AR803" s="5"/>
    </row>
    <row r="804" spans="1:44" x14ac:dyDescent="0.25">
      <c r="A804" s="2" t="s">
        <v>969</v>
      </c>
      <c r="B804" s="125">
        <v>44605</v>
      </c>
      <c r="C804" s="2" t="s">
        <v>6</v>
      </c>
      <c r="D804" s="2" t="s">
        <v>37</v>
      </c>
      <c r="E804" s="2" t="s">
        <v>208</v>
      </c>
      <c r="F804" s="2" t="s">
        <v>3893</v>
      </c>
      <c r="G804" s="2" t="s">
        <v>3</v>
      </c>
      <c r="H804" s="2" t="s">
        <v>4069</v>
      </c>
      <c r="I804" s="1" t="s">
        <v>1</v>
      </c>
      <c r="J804" s="1" t="s">
        <v>1</v>
      </c>
      <c r="K804" s="1" t="s">
        <v>1</v>
      </c>
      <c r="L804" s="1" t="s">
        <v>1</v>
      </c>
      <c r="M804" s="1">
        <v>0</v>
      </c>
      <c r="N804" s="2" t="s">
        <v>1</v>
      </c>
      <c r="O804" s="2" t="s">
        <v>2</v>
      </c>
      <c r="P804" s="2" t="s">
        <v>1</v>
      </c>
      <c r="Q804" s="1">
        <v>6738.8151920000028</v>
      </c>
      <c r="R804" s="1">
        <v>0</v>
      </c>
      <c r="S804" s="1">
        <v>4785.584850000002</v>
      </c>
      <c r="T804" s="1">
        <v>0</v>
      </c>
      <c r="U804" s="2" t="s">
        <v>0</v>
      </c>
      <c r="V804" s="1">
        <v>0</v>
      </c>
      <c r="W804" s="1">
        <v>1683.8192499999996</v>
      </c>
      <c r="X804" s="2" t="s">
        <v>8</v>
      </c>
      <c r="Y804" s="1">
        <v>269.411092</v>
      </c>
      <c r="Z804" s="1">
        <v>0</v>
      </c>
      <c r="AA804" s="2" t="s">
        <v>0</v>
      </c>
      <c r="AB804" s="1">
        <v>0</v>
      </c>
      <c r="AC804" s="1">
        <v>0</v>
      </c>
      <c r="AD804" s="2" t="s">
        <v>0</v>
      </c>
      <c r="AE804" s="1">
        <v>0</v>
      </c>
      <c r="AF804" s="2">
        <v>0</v>
      </c>
      <c r="AG804" s="2" t="s">
        <v>0</v>
      </c>
      <c r="AH804" s="1">
        <v>0</v>
      </c>
      <c r="AI804" s="1">
        <v>0</v>
      </c>
      <c r="AJ804" s="2" t="s">
        <v>0</v>
      </c>
      <c r="AK804" s="1">
        <v>0</v>
      </c>
      <c r="AL804" s="1">
        <v>0</v>
      </c>
      <c r="AM804" s="125" t="s">
        <v>1</v>
      </c>
      <c r="AN804" s="2" t="s">
        <v>1</v>
      </c>
      <c r="AO804" s="125" t="s">
        <v>1</v>
      </c>
      <c r="AP804" s="2" t="s">
        <v>1</v>
      </c>
      <c r="AQ804" s="5"/>
      <c r="AR804" s="5"/>
    </row>
    <row r="805" spans="1:44" x14ac:dyDescent="0.25">
      <c r="A805" s="2" t="s">
        <v>970</v>
      </c>
      <c r="B805" s="125">
        <v>44605</v>
      </c>
      <c r="C805" s="2" t="s">
        <v>34</v>
      </c>
      <c r="D805" s="2" t="s">
        <v>37</v>
      </c>
      <c r="E805" s="2" t="s">
        <v>206</v>
      </c>
      <c r="F805" s="2" t="s">
        <v>1376</v>
      </c>
      <c r="G805" s="2" t="s">
        <v>3</v>
      </c>
      <c r="H805" s="2" t="s">
        <v>4070</v>
      </c>
      <c r="I805" s="1" t="s">
        <v>1</v>
      </c>
      <c r="J805" s="1" t="s">
        <v>1</v>
      </c>
      <c r="K805" s="1" t="s">
        <v>1</v>
      </c>
      <c r="L805" s="1" t="s">
        <v>1</v>
      </c>
      <c r="M805" s="1">
        <v>0</v>
      </c>
      <c r="N805" s="2" t="s">
        <v>1</v>
      </c>
      <c r="O805" s="2" t="s">
        <v>2</v>
      </c>
      <c r="P805" s="2" t="s">
        <v>1</v>
      </c>
      <c r="Q805" s="1">
        <v>3942.0212999999999</v>
      </c>
      <c r="R805" s="1">
        <v>0</v>
      </c>
      <c r="S805" s="1">
        <v>3472.8071500000024</v>
      </c>
      <c r="T805" s="1">
        <v>0</v>
      </c>
      <c r="U805" s="2" t="s">
        <v>0</v>
      </c>
      <c r="V805" s="1">
        <v>0</v>
      </c>
      <c r="W805" s="1">
        <v>404.49494999999996</v>
      </c>
      <c r="X805" s="2" t="s">
        <v>0</v>
      </c>
      <c r="Y805" s="1">
        <v>64.719199999999987</v>
      </c>
      <c r="Z805" s="1">
        <v>0</v>
      </c>
      <c r="AA805" s="2" t="s">
        <v>0</v>
      </c>
      <c r="AB805" s="1">
        <v>0</v>
      </c>
      <c r="AC805" s="1">
        <v>0</v>
      </c>
      <c r="AD805" s="2" t="s">
        <v>0</v>
      </c>
      <c r="AE805" s="1">
        <v>0</v>
      </c>
      <c r="AF805" s="2">
        <v>0</v>
      </c>
      <c r="AG805" s="2" t="s">
        <v>0</v>
      </c>
      <c r="AH805" s="1">
        <v>0</v>
      </c>
      <c r="AI805" s="1">
        <v>0</v>
      </c>
      <c r="AJ805" s="2" t="s">
        <v>0</v>
      </c>
      <c r="AK805" s="1">
        <v>0</v>
      </c>
      <c r="AL805" s="1">
        <v>0</v>
      </c>
      <c r="AM805" s="125" t="s">
        <v>1</v>
      </c>
      <c r="AN805" s="2" t="s">
        <v>1</v>
      </c>
      <c r="AO805" s="125" t="s">
        <v>1</v>
      </c>
      <c r="AP805" s="2" t="s">
        <v>1</v>
      </c>
      <c r="AQ805" s="5"/>
      <c r="AR805" s="5"/>
    </row>
    <row r="806" spans="1:44" x14ac:dyDescent="0.25">
      <c r="A806" s="2" t="s">
        <v>971</v>
      </c>
      <c r="B806" s="125">
        <v>44605</v>
      </c>
      <c r="C806" s="2" t="s">
        <v>34</v>
      </c>
      <c r="D806" s="2" t="s">
        <v>37</v>
      </c>
      <c r="E806" s="2" t="s">
        <v>206</v>
      </c>
      <c r="F806" s="2" t="s">
        <v>4071</v>
      </c>
      <c r="G806" s="2" t="s">
        <v>12</v>
      </c>
      <c r="H806" s="2" t="s">
        <v>1</v>
      </c>
      <c r="I806" s="1" t="s">
        <v>1160</v>
      </c>
      <c r="J806" s="1" t="s">
        <v>1</v>
      </c>
      <c r="K806" s="1" t="s">
        <v>4072</v>
      </c>
      <c r="L806" s="1" t="s">
        <v>4066</v>
      </c>
      <c r="M806" s="1">
        <v>73.41</v>
      </c>
      <c r="N806" s="2" t="s">
        <v>11</v>
      </c>
      <c r="O806" s="2" t="s">
        <v>4073</v>
      </c>
      <c r="P806" s="2" t="s">
        <v>4074</v>
      </c>
      <c r="Q806" s="1">
        <v>-73.414500000000004</v>
      </c>
      <c r="R806" s="1">
        <v>0</v>
      </c>
      <c r="S806" s="1">
        <v>-59.958499999999994</v>
      </c>
      <c r="T806" s="1">
        <v>0</v>
      </c>
      <c r="U806" s="2" t="s">
        <v>0</v>
      </c>
      <c r="V806" s="1">
        <v>0</v>
      </c>
      <c r="W806" s="1">
        <v>-11.6</v>
      </c>
      <c r="X806" s="2" t="s">
        <v>8</v>
      </c>
      <c r="Y806" s="1">
        <v>-1.8560000000000001</v>
      </c>
      <c r="Z806" s="1">
        <v>0</v>
      </c>
      <c r="AA806" s="2" t="s">
        <v>0</v>
      </c>
      <c r="AB806" s="1">
        <v>0</v>
      </c>
      <c r="AC806" s="1">
        <v>0</v>
      </c>
      <c r="AD806" s="2" t="s">
        <v>0</v>
      </c>
      <c r="AE806" s="1">
        <v>0</v>
      </c>
      <c r="AF806" s="2">
        <v>0</v>
      </c>
      <c r="AG806" s="2" t="s">
        <v>0</v>
      </c>
      <c r="AH806" s="1">
        <v>0</v>
      </c>
      <c r="AI806" s="1">
        <v>0</v>
      </c>
      <c r="AJ806" s="2" t="s">
        <v>0</v>
      </c>
      <c r="AK806" s="1">
        <v>0</v>
      </c>
      <c r="AL806" s="1">
        <v>0</v>
      </c>
      <c r="AM806" s="125" t="s">
        <v>1</v>
      </c>
      <c r="AN806" s="2" t="s">
        <v>1</v>
      </c>
      <c r="AO806" s="125" t="s">
        <v>1</v>
      </c>
      <c r="AP806" s="2" t="s">
        <v>1</v>
      </c>
      <c r="AQ806" s="5"/>
      <c r="AR806" s="5"/>
    </row>
    <row r="807" spans="1:44" x14ac:dyDescent="0.25">
      <c r="A807" s="2" t="s">
        <v>972</v>
      </c>
      <c r="B807" s="125">
        <v>44605</v>
      </c>
      <c r="C807" s="2" t="s">
        <v>26</v>
      </c>
      <c r="D807" s="2" t="s">
        <v>32</v>
      </c>
      <c r="E807" s="2" t="s">
        <v>31</v>
      </c>
      <c r="F807" s="2" t="s">
        <v>1925</v>
      </c>
      <c r="G807" s="2" t="s">
        <v>3</v>
      </c>
      <c r="H807" s="2" t="s">
        <v>4075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3295.5088739999992</v>
      </c>
      <c r="R807" s="1">
        <v>0</v>
      </c>
      <c r="S807" s="1">
        <v>2190.1034999999997</v>
      </c>
      <c r="T807" s="1">
        <v>0</v>
      </c>
      <c r="U807" s="2" t="s">
        <v>0</v>
      </c>
      <c r="V807" s="1">
        <v>0</v>
      </c>
      <c r="W807" s="1">
        <v>952.93565000000001</v>
      </c>
      <c r="X807" s="2" t="s">
        <v>8</v>
      </c>
      <c r="Y807" s="1">
        <v>152.46972399999999</v>
      </c>
      <c r="Z807" s="1">
        <v>0</v>
      </c>
      <c r="AA807" s="2" t="s">
        <v>0</v>
      </c>
      <c r="AB807" s="1">
        <v>0</v>
      </c>
      <c r="AC807" s="1">
        <v>0</v>
      </c>
      <c r="AD807" s="2" t="s">
        <v>0</v>
      </c>
      <c r="AE807" s="1">
        <v>0</v>
      </c>
      <c r="AF807" s="2">
        <v>0</v>
      </c>
      <c r="AG807" s="2" t="s">
        <v>0</v>
      </c>
      <c r="AH807" s="1">
        <v>0</v>
      </c>
      <c r="AI807" s="1">
        <v>0</v>
      </c>
      <c r="AJ807" s="2" t="s">
        <v>0</v>
      </c>
      <c r="AK807" s="1">
        <v>0</v>
      </c>
      <c r="AL807" s="1">
        <v>0</v>
      </c>
      <c r="AM807" s="125" t="s">
        <v>1</v>
      </c>
      <c r="AN807" s="2" t="s">
        <v>1</v>
      </c>
      <c r="AO807" s="125" t="s">
        <v>1</v>
      </c>
      <c r="AP807" s="2" t="s">
        <v>1</v>
      </c>
      <c r="AQ807" s="5"/>
      <c r="AR807" s="5"/>
    </row>
    <row r="808" spans="1:44" x14ac:dyDescent="0.25">
      <c r="A808" s="2" t="s">
        <v>973</v>
      </c>
      <c r="B808" s="125">
        <v>44605</v>
      </c>
      <c r="C808" s="2" t="s">
        <v>6</v>
      </c>
      <c r="D808" s="2" t="s">
        <v>32</v>
      </c>
      <c r="E808" s="2" t="s">
        <v>202</v>
      </c>
      <c r="F808" s="2" t="s">
        <v>1226</v>
      </c>
      <c r="G808" s="2" t="s">
        <v>3</v>
      </c>
      <c r="H808" s="2" t="s">
        <v>4076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2</v>
      </c>
      <c r="P808" s="2" t="s">
        <v>1</v>
      </c>
      <c r="Q808" s="1">
        <v>1509.1011000000001</v>
      </c>
      <c r="R808" s="1">
        <v>0</v>
      </c>
      <c r="S808" s="1">
        <v>1288.9119000000001</v>
      </c>
      <c r="T808" s="1">
        <v>0</v>
      </c>
      <c r="U808" s="2" t="s">
        <v>0</v>
      </c>
      <c r="V808" s="1">
        <v>0</v>
      </c>
      <c r="W808" s="1">
        <v>189.81829999999999</v>
      </c>
      <c r="X808" s="2" t="s">
        <v>0</v>
      </c>
      <c r="Y808" s="1">
        <v>30.370899999999999</v>
      </c>
      <c r="Z808" s="1">
        <v>0</v>
      </c>
      <c r="AA808" s="2" t="s">
        <v>0</v>
      </c>
      <c r="AB808" s="1">
        <v>0</v>
      </c>
      <c r="AC808" s="1">
        <v>0</v>
      </c>
      <c r="AD808" s="2" t="s">
        <v>0</v>
      </c>
      <c r="AE808" s="1">
        <v>0</v>
      </c>
      <c r="AF808" s="2">
        <v>0</v>
      </c>
      <c r="AG808" s="2" t="s">
        <v>0</v>
      </c>
      <c r="AH808" s="1">
        <v>0</v>
      </c>
      <c r="AI808" s="1">
        <v>0</v>
      </c>
      <c r="AJ808" s="2" t="s">
        <v>0</v>
      </c>
      <c r="AK808" s="1">
        <v>0</v>
      </c>
      <c r="AL808" s="1">
        <v>0</v>
      </c>
      <c r="AM808" s="125" t="s">
        <v>1</v>
      </c>
      <c r="AN808" s="2" t="s">
        <v>1</v>
      </c>
      <c r="AO808" s="125" t="s">
        <v>1</v>
      </c>
      <c r="AP808" s="2" t="s">
        <v>1</v>
      </c>
      <c r="AQ808" s="5"/>
      <c r="AR808" s="5"/>
    </row>
    <row r="809" spans="1:44" x14ac:dyDescent="0.25">
      <c r="A809" s="2" t="s">
        <v>974</v>
      </c>
      <c r="B809" s="125">
        <v>44605</v>
      </c>
      <c r="C809" s="2" t="s">
        <v>6</v>
      </c>
      <c r="D809" s="2" t="s">
        <v>32</v>
      </c>
      <c r="E809" s="2" t="s">
        <v>202</v>
      </c>
      <c r="F809" s="2" t="s">
        <v>1226</v>
      </c>
      <c r="G809" s="2" t="s">
        <v>3</v>
      </c>
      <c r="H809" s="2" t="s">
        <v>4077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4078</v>
      </c>
      <c r="P809" s="2" t="s">
        <v>4079</v>
      </c>
      <c r="Q809" s="1">
        <v>88.879649999999998</v>
      </c>
      <c r="R809" s="1">
        <v>0</v>
      </c>
      <c r="S809" s="1">
        <v>88.879649999999998</v>
      </c>
      <c r="T809" s="1">
        <v>0</v>
      </c>
      <c r="U809" s="2" t="s">
        <v>0</v>
      </c>
      <c r="V809" s="1">
        <v>0</v>
      </c>
      <c r="W809" s="1">
        <v>0</v>
      </c>
      <c r="X809" s="2" t="s">
        <v>0</v>
      </c>
      <c r="Y809" s="1">
        <v>0</v>
      </c>
      <c r="Z809" s="1">
        <v>0</v>
      </c>
      <c r="AA809" s="2" t="s">
        <v>0</v>
      </c>
      <c r="AB809" s="1">
        <v>0</v>
      </c>
      <c r="AC809" s="1">
        <v>0</v>
      </c>
      <c r="AD809" s="2" t="s">
        <v>0</v>
      </c>
      <c r="AE809" s="1">
        <v>0</v>
      </c>
      <c r="AF809" s="2">
        <v>0</v>
      </c>
      <c r="AG809" s="2" t="s">
        <v>0</v>
      </c>
      <c r="AH809" s="1">
        <v>0</v>
      </c>
      <c r="AI809" s="1">
        <v>0</v>
      </c>
      <c r="AJ809" s="2" t="s">
        <v>0</v>
      </c>
      <c r="AK809" s="1">
        <v>0</v>
      </c>
      <c r="AL809" s="1">
        <v>0</v>
      </c>
      <c r="AM809" s="125" t="s">
        <v>1</v>
      </c>
      <c r="AN809" s="2" t="s">
        <v>1</v>
      </c>
      <c r="AO809" s="125" t="s">
        <v>1</v>
      </c>
      <c r="AP809" s="2" t="s">
        <v>1</v>
      </c>
      <c r="AQ809" s="5"/>
      <c r="AR809" s="5"/>
    </row>
    <row r="810" spans="1:44" x14ac:dyDescent="0.25">
      <c r="A810" s="2" t="s">
        <v>975</v>
      </c>
      <c r="B810" s="125">
        <v>44605</v>
      </c>
      <c r="C810" s="2" t="s">
        <v>6</v>
      </c>
      <c r="D810" s="2" t="s">
        <v>32</v>
      </c>
      <c r="E810" s="2" t="s">
        <v>202</v>
      </c>
      <c r="F810" s="2" t="s">
        <v>1226</v>
      </c>
      <c r="G810" s="2" t="s">
        <v>3</v>
      </c>
      <c r="H810" s="2" t="s">
        <v>4080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</v>
      </c>
      <c r="P810" s="2" t="s">
        <v>1</v>
      </c>
      <c r="Q810" s="1">
        <v>6061.8047859999988</v>
      </c>
      <c r="R810" s="1">
        <v>0</v>
      </c>
      <c r="S810" s="1">
        <v>4423.2123999999985</v>
      </c>
      <c r="T810" s="1">
        <v>0</v>
      </c>
      <c r="U810" s="2" t="s">
        <v>0</v>
      </c>
      <c r="V810" s="1">
        <v>0</v>
      </c>
      <c r="W810" s="1">
        <v>1412.5798499999999</v>
      </c>
      <c r="X810" s="2" t="s">
        <v>8</v>
      </c>
      <c r="Y810" s="1">
        <v>226.01253600000004</v>
      </c>
      <c r="Z810" s="1">
        <v>0</v>
      </c>
      <c r="AA810" s="2" t="s">
        <v>0</v>
      </c>
      <c r="AB810" s="1">
        <v>0</v>
      </c>
      <c r="AC810" s="1">
        <v>0</v>
      </c>
      <c r="AD810" s="2" t="s">
        <v>0</v>
      </c>
      <c r="AE810" s="1">
        <v>0</v>
      </c>
      <c r="AF810" s="2">
        <v>0</v>
      </c>
      <c r="AG810" s="2" t="s">
        <v>0</v>
      </c>
      <c r="AH810" s="1">
        <v>0</v>
      </c>
      <c r="AI810" s="1">
        <v>0</v>
      </c>
      <c r="AJ810" s="2" t="s">
        <v>0</v>
      </c>
      <c r="AK810" s="1">
        <v>0</v>
      </c>
      <c r="AL810" s="1">
        <v>0</v>
      </c>
      <c r="AM810" s="125" t="s">
        <v>1</v>
      </c>
      <c r="AN810" s="2" t="s">
        <v>1</v>
      </c>
      <c r="AO810" s="125" t="s">
        <v>1</v>
      </c>
      <c r="AP810" s="2" t="s">
        <v>1</v>
      </c>
      <c r="AQ810" s="5"/>
      <c r="AR810" s="5"/>
    </row>
    <row r="811" spans="1:44" x14ac:dyDescent="0.25">
      <c r="A811" s="2" t="s">
        <v>976</v>
      </c>
      <c r="B811" s="125">
        <v>44605</v>
      </c>
      <c r="C811" s="2" t="s">
        <v>34</v>
      </c>
      <c r="D811" s="2" t="s">
        <v>32</v>
      </c>
      <c r="E811" s="2" t="s">
        <v>200</v>
      </c>
      <c r="F811" s="2" t="s">
        <v>4081</v>
      </c>
      <c r="G811" s="2" t="s">
        <v>3</v>
      </c>
      <c r="H811" s="2" t="s">
        <v>4082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2</v>
      </c>
      <c r="P811" s="2" t="s">
        <v>1</v>
      </c>
      <c r="Q811" s="1">
        <v>1706.20355</v>
      </c>
      <c r="R811" s="1">
        <v>0</v>
      </c>
      <c r="S811" s="1">
        <v>1441.0794999999998</v>
      </c>
      <c r="T811" s="1">
        <v>0</v>
      </c>
      <c r="U811" s="2" t="s">
        <v>0</v>
      </c>
      <c r="V811" s="1">
        <v>0</v>
      </c>
      <c r="W811" s="1">
        <v>228.55525</v>
      </c>
      <c r="X811" s="2" t="s">
        <v>8</v>
      </c>
      <c r="Y811" s="1">
        <v>36.568800000000003</v>
      </c>
      <c r="Z811" s="1">
        <v>0</v>
      </c>
      <c r="AA811" s="2" t="s">
        <v>0</v>
      </c>
      <c r="AB811" s="1">
        <v>0</v>
      </c>
      <c r="AC811" s="1">
        <v>0</v>
      </c>
      <c r="AD811" s="2" t="s">
        <v>0</v>
      </c>
      <c r="AE811" s="1">
        <v>0</v>
      </c>
      <c r="AF811" s="2">
        <v>0</v>
      </c>
      <c r="AG811" s="2" t="s">
        <v>0</v>
      </c>
      <c r="AH811" s="1">
        <v>0</v>
      </c>
      <c r="AI811" s="1">
        <v>0</v>
      </c>
      <c r="AJ811" s="2" t="s">
        <v>0</v>
      </c>
      <c r="AK811" s="1">
        <v>0</v>
      </c>
      <c r="AL811" s="1">
        <v>0</v>
      </c>
      <c r="AM811" s="125" t="s">
        <v>1</v>
      </c>
      <c r="AN811" s="2" t="s">
        <v>1</v>
      </c>
      <c r="AO811" s="125" t="s">
        <v>1</v>
      </c>
      <c r="AP811" s="2" t="s">
        <v>1</v>
      </c>
      <c r="AQ811" s="5"/>
      <c r="AR811" s="5"/>
    </row>
    <row r="812" spans="1:44" x14ac:dyDescent="0.25">
      <c r="A812" s="2" t="s">
        <v>977</v>
      </c>
      <c r="B812" s="125">
        <v>44605</v>
      </c>
      <c r="C812" s="2" t="s">
        <v>34</v>
      </c>
      <c r="D812" s="2" t="s">
        <v>32</v>
      </c>
      <c r="E812" s="2" t="s">
        <v>200</v>
      </c>
      <c r="F812" s="2" t="s">
        <v>1208</v>
      </c>
      <c r="G812" s="2" t="s">
        <v>12</v>
      </c>
      <c r="H812" s="2" t="s">
        <v>1</v>
      </c>
      <c r="I812" s="1" t="s">
        <v>1064</v>
      </c>
      <c r="J812" s="1" t="s">
        <v>1</v>
      </c>
      <c r="K812" s="1" t="s">
        <v>4083</v>
      </c>
      <c r="L812" s="1" t="s">
        <v>4066</v>
      </c>
      <c r="M812" s="1">
        <v>26.08</v>
      </c>
      <c r="N812" s="2" t="s">
        <v>11</v>
      </c>
      <c r="O812" s="2" t="s">
        <v>4084</v>
      </c>
      <c r="P812" s="2" t="s">
        <v>4085</v>
      </c>
      <c r="Q812" s="1">
        <v>-6.48</v>
      </c>
      <c r="R812" s="1">
        <v>0</v>
      </c>
      <c r="S812" s="1">
        <v>-6.48</v>
      </c>
      <c r="T812" s="1">
        <v>0</v>
      </c>
      <c r="U812" s="2" t="s">
        <v>0</v>
      </c>
      <c r="V812" s="1">
        <v>0</v>
      </c>
      <c r="W812" s="1">
        <v>0</v>
      </c>
      <c r="X812" s="2" t="s">
        <v>0</v>
      </c>
      <c r="Y812" s="1">
        <v>0</v>
      </c>
      <c r="Z812" s="1">
        <v>0</v>
      </c>
      <c r="AA812" s="2" t="s">
        <v>0</v>
      </c>
      <c r="AB812" s="1">
        <v>0</v>
      </c>
      <c r="AC812" s="1">
        <v>0</v>
      </c>
      <c r="AD812" s="2" t="s">
        <v>0</v>
      </c>
      <c r="AE812" s="1">
        <v>0</v>
      </c>
      <c r="AF812" s="2">
        <v>0</v>
      </c>
      <c r="AG812" s="2" t="s">
        <v>0</v>
      </c>
      <c r="AH812" s="1">
        <v>0</v>
      </c>
      <c r="AI812" s="1">
        <v>0</v>
      </c>
      <c r="AJ812" s="2" t="s">
        <v>0</v>
      </c>
      <c r="AK812" s="1">
        <v>0</v>
      </c>
      <c r="AL812" s="1">
        <v>0</v>
      </c>
      <c r="AM812" s="125" t="s">
        <v>1</v>
      </c>
      <c r="AN812" s="2" t="s">
        <v>1</v>
      </c>
      <c r="AO812" s="125" t="s">
        <v>1</v>
      </c>
      <c r="AP812" s="2" t="s">
        <v>1</v>
      </c>
      <c r="AQ812" s="5"/>
      <c r="AR812" s="5"/>
    </row>
    <row r="813" spans="1:44" x14ac:dyDescent="0.25">
      <c r="A813" s="2" t="s">
        <v>978</v>
      </c>
      <c r="B813" s="125">
        <v>44605</v>
      </c>
      <c r="C813" s="2" t="s">
        <v>26</v>
      </c>
      <c r="D813" s="2" t="s">
        <v>25</v>
      </c>
      <c r="E813" s="2" t="s">
        <v>249</v>
      </c>
      <c r="F813" s="2" t="s">
        <v>4086</v>
      </c>
      <c r="G813" s="2" t="s">
        <v>3</v>
      </c>
      <c r="H813" s="2" t="s">
        <v>4087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2644.8388479999999</v>
      </c>
      <c r="R813" s="1">
        <v>0</v>
      </c>
      <c r="S813" s="1">
        <v>2080.7609500000003</v>
      </c>
      <c r="T813" s="1">
        <v>0</v>
      </c>
      <c r="U813" s="2" t="s">
        <v>0</v>
      </c>
      <c r="V813" s="1">
        <v>0</v>
      </c>
      <c r="W813" s="1">
        <v>486.2740500000001</v>
      </c>
      <c r="X813" s="2" t="s">
        <v>0</v>
      </c>
      <c r="Y813" s="1">
        <v>77.803848000000002</v>
      </c>
      <c r="Z813" s="1">
        <v>0</v>
      </c>
      <c r="AA813" s="2" t="s">
        <v>0</v>
      </c>
      <c r="AB813" s="1">
        <v>0</v>
      </c>
      <c r="AC813" s="1">
        <v>0</v>
      </c>
      <c r="AD813" s="2" t="s">
        <v>0</v>
      </c>
      <c r="AE813" s="1">
        <v>0</v>
      </c>
      <c r="AF813" s="2">
        <v>0</v>
      </c>
      <c r="AG813" s="2" t="s">
        <v>0</v>
      </c>
      <c r="AH813" s="1">
        <v>0</v>
      </c>
      <c r="AI813" s="1">
        <v>0</v>
      </c>
      <c r="AJ813" s="2" t="s">
        <v>0</v>
      </c>
      <c r="AK813" s="1">
        <v>0</v>
      </c>
      <c r="AL813" s="1">
        <v>0</v>
      </c>
      <c r="AM813" s="125" t="s">
        <v>1</v>
      </c>
      <c r="AN813" s="2" t="s">
        <v>1</v>
      </c>
      <c r="AO813" s="125" t="s">
        <v>1</v>
      </c>
      <c r="AP813" s="2" t="s">
        <v>1</v>
      </c>
      <c r="AQ813" s="5"/>
      <c r="AR813" s="5"/>
    </row>
    <row r="814" spans="1:44" x14ac:dyDescent="0.25">
      <c r="A814" s="2" t="s">
        <v>979</v>
      </c>
      <c r="B814" s="125">
        <v>44605</v>
      </c>
      <c r="C814" s="2" t="s">
        <v>6</v>
      </c>
      <c r="D814" s="2" t="s">
        <v>25</v>
      </c>
      <c r="E814" s="2" t="s">
        <v>196</v>
      </c>
      <c r="F814" s="2" t="s">
        <v>4088</v>
      </c>
      <c r="G814" s="2" t="s">
        <v>3</v>
      </c>
      <c r="H814" s="2" t="s">
        <v>4089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5591.3076200000023</v>
      </c>
      <c r="R814" s="1">
        <v>0</v>
      </c>
      <c r="S814" s="1">
        <v>4070.1750500000016</v>
      </c>
      <c r="T814" s="1">
        <v>0</v>
      </c>
      <c r="U814" s="2" t="s">
        <v>0</v>
      </c>
      <c r="V814" s="1">
        <v>0</v>
      </c>
      <c r="W814" s="1">
        <v>1311.32125</v>
      </c>
      <c r="X814" s="2" t="s">
        <v>0</v>
      </c>
      <c r="Y814" s="1">
        <v>209.81132000000002</v>
      </c>
      <c r="Z814" s="1">
        <v>0</v>
      </c>
      <c r="AA814" s="2" t="s">
        <v>0</v>
      </c>
      <c r="AB814" s="1">
        <v>0</v>
      </c>
      <c r="AC814" s="1">
        <v>0</v>
      </c>
      <c r="AD814" s="2" t="s">
        <v>0</v>
      </c>
      <c r="AE814" s="1">
        <v>0</v>
      </c>
      <c r="AF814" s="2">
        <v>0</v>
      </c>
      <c r="AG814" s="2" t="s">
        <v>0</v>
      </c>
      <c r="AH814" s="1">
        <v>0</v>
      </c>
      <c r="AI814" s="1">
        <v>0</v>
      </c>
      <c r="AJ814" s="2" t="s">
        <v>0</v>
      </c>
      <c r="AK814" s="1">
        <v>0</v>
      </c>
      <c r="AL814" s="1">
        <v>0</v>
      </c>
      <c r="AM814" s="125" t="s">
        <v>1</v>
      </c>
      <c r="AN814" s="2" t="s">
        <v>1</v>
      </c>
      <c r="AO814" s="125" t="s">
        <v>1</v>
      </c>
      <c r="AP814" s="2" t="s">
        <v>1</v>
      </c>
      <c r="AQ814" s="5"/>
      <c r="AR814" s="5"/>
    </row>
    <row r="815" spans="1:44" s="124" customFormat="1" x14ac:dyDescent="0.25">
      <c r="A815" s="2" t="s">
        <v>980</v>
      </c>
      <c r="B815" s="125">
        <v>44605</v>
      </c>
      <c r="C815" s="2" t="s">
        <v>6</v>
      </c>
      <c r="D815" s="2" t="s">
        <v>25</v>
      </c>
      <c r="E815" s="2" t="s">
        <v>196</v>
      </c>
      <c r="F815" s="2" t="s">
        <v>4088</v>
      </c>
      <c r="G815" s="2" t="s">
        <v>3</v>
      </c>
      <c r="H815" s="2" t="s">
        <v>4090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1097</v>
      </c>
      <c r="P815" s="2" t="s">
        <v>1098</v>
      </c>
      <c r="Q815" s="1">
        <v>90.218000000000004</v>
      </c>
      <c r="R815" s="1">
        <v>0</v>
      </c>
      <c r="S815" s="1">
        <v>45.349200000000003</v>
      </c>
      <c r="T815" s="1">
        <v>38.68</v>
      </c>
      <c r="U815" s="2" t="s">
        <v>8</v>
      </c>
      <c r="V815" s="1">
        <v>6.1887999999999996</v>
      </c>
      <c r="W815" s="1">
        <v>0</v>
      </c>
      <c r="X815" s="2" t="s">
        <v>0</v>
      </c>
      <c r="Y815" s="1">
        <v>0</v>
      </c>
      <c r="Z815" s="1">
        <v>0</v>
      </c>
      <c r="AA815" s="2" t="s">
        <v>0</v>
      </c>
      <c r="AB815" s="1">
        <v>0</v>
      </c>
      <c r="AC815" s="1">
        <v>0</v>
      </c>
      <c r="AD815" s="2" t="s">
        <v>0</v>
      </c>
      <c r="AE815" s="1">
        <v>0</v>
      </c>
      <c r="AF815" s="2">
        <v>0</v>
      </c>
      <c r="AG815" s="2" t="s">
        <v>0</v>
      </c>
      <c r="AH815" s="1">
        <v>0</v>
      </c>
      <c r="AI815" s="1">
        <v>0</v>
      </c>
      <c r="AJ815" s="2" t="s">
        <v>0</v>
      </c>
      <c r="AK815" s="1">
        <v>0</v>
      </c>
      <c r="AL815" s="1">
        <v>0</v>
      </c>
      <c r="AM815" s="125" t="s">
        <v>1</v>
      </c>
      <c r="AN815" s="2" t="s">
        <v>1</v>
      </c>
      <c r="AO815" s="125" t="s">
        <v>1</v>
      </c>
      <c r="AP815" s="2" t="s">
        <v>1</v>
      </c>
      <c r="AQ815" s="5"/>
      <c r="AR815" s="5"/>
    </row>
    <row r="816" spans="1:44" s="124" customFormat="1" x14ac:dyDescent="0.25">
      <c r="A816" s="2" t="s">
        <v>981</v>
      </c>
      <c r="B816" s="125">
        <v>44605</v>
      </c>
      <c r="C816" s="2" t="s">
        <v>6</v>
      </c>
      <c r="D816" s="2" t="s">
        <v>25</v>
      </c>
      <c r="E816" s="2" t="s">
        <v>196</v>
      </c>
      <c r="F816" s="2" t="s">
        <v>4088</v>
      </c>
      <c r="G816" s="2" t="s">
        <v>3</v>
      </c>
      <c r="H816" s="2" t="s">
        <v>4091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2482.6199659999997</v>
      </c>
      <c r="R816" s="1">
        <v>0</v>
      </c>
      <c r="S816" s="1">
        <v>1846.2683999999997</v>
      </c>
      <c r="T816" s="1">
        <v>0</v>
      </c>
      <c r="U816" s="2" t="s">
        <v>0</v>
      </c>
      <c r="V816" s="1">
        <v>0</v>
      </c>
      <c r="W816" s="1">
        <v>548.57894999999985</v>
      </c>
      <c r="X816" s="2" t="s">
        <v>0</v>
      </c>
      <c r="Y816" s="1">
        <v>87.772616000000014</v>
      </c>
      <c r="Z816" s="1">
        <v>0</v>
      </c>
      <c r="AA816" s="2" t="s">
        <v>0</v>
      </c>
      <c r="AB816" s="1">
        <v>0</v>
      </c>
      <c r="AC816" s="1">
        <v>0</v>
      </c>
      <c r="AD816" s="2" t="s">
        <v>0</v>
      </c>
      <c r="AE816" s="1">
        <v>0</v>
      </c>
      <c r="AF816" s="2">
        <v>0</v>
      </c>
      <c r="AG816" s="2" t="s">
        <v>0</v>
      </c>
      <c r="AH816" s="1">
        <v>0</v>
      </c>
      <c r="AI816" s="1">
        <v>0</v>
      </c>
      <c r="AJ816" s="2" t="s">
        <v>0</v>
      </c>
      <c r="AK816" s="1">
        <v>0</v>
      </c>
      <c r="AL816" s="1">
        <v>0</v>
      </c>
      <c r="AM816" s="125" t="s">
        <v>1</v>
      </c>
      <c r="AN816" s="2" t="s">
        <v>1</v>
      </c>
      <c r="AO816" s="125" t="s">
        <v>1</v>
      </c>
      <c r="AP816" s="2" t="s">
        <v>1</v>
      </c>
      <c r="AQ816" s="5"/>
      <c r="AR816" s="5"/>
    </row>
    <row r="817" spans="1:44" s="124" customFormat="1" x14ac:dyDescent="0.25">
      <c r="A817" s="2" t="s">
        <v>982</v>
      </c>
      <c r="B817" s="125">
        <v>44605</v>
      </c>
      <c r="C817" s="2" t="s">
        <v>26</v>
      </c>
      <c r="D817" s="2" t="s">
        <v>23</v>
      </c>
      <c r="E817" s="2" t="s">
        <v>354</v>
      </c>
      <c r="F817" s="2" t="s">
        <v>1169</v>
      </c>
      <c r="G817" s="2" t="s">
        <v>3</v>
      </c>
      <c r="H817" s="2" t="s">
        <v>4092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1775.0364580000005</v>
      </c>
      <c r="R817" s="1">
        <v>0</v>
      </c>
      <c r="S817" s="1">
        <v>1147.3052500000003</v>
      </c>
      <c r="T817" s="1">
        <v>0</v>
      </c>
      <c r="U817" s="2" t="s">
        <v>0</v>
      </c>
      <c r="V817" s="1">
        <v>0</v>
      </c>
      <c r="W817" s="1">
        <v>541.14760000000001</v>
      </c>
      <c r="X817" s="2" t="s">
        <v>8</v>
      </c>
      <c r="Y817" s="1">
        <v>86.583607999999984</v>
      </c>
      <c r="Z817" s="1">
        <v>0</v>
      </c>
      <c r="AA817" s="2" t="s">
        <v>0</v>
      </c>
      <c r="AB817" s="1">
        <v>0</v>
      </c>
      <c r="AC817" s="1">
        <v>0</v>
      </c>
      <c r="AD817" s="2" t="s">
        <v>0</v>
      </c>
      <c r="AE817" s="1">
        <v>0</v>
      </c>
      <c r="AF817" s="2">
        <v>0</v>
      </c>
      <c r="AG817" s="2" t="s">
        <v>0</v>
      </c>
      <c r="AH817" s="1">
        <v>0</v>
      </c>
      <c r="AI817" s="1">
        <v>0</v>
      </c>
      <c r="AJ817" s="2" t="s">
        <v>0</v>
      </c>
      <c r="AK817" s="1">
        <v>0</v>
      </c>
      <c r="AL817" s="1">
        <v>0</v>
      </c>
      <c r="AM817" s="125" t="s">
        <v>1</v>
      </c>
      <c r="AN817" s="2" t="s">
        <v>1</v>
      </c>
      <c r="AO817" s="125" t="s">
        <v>1</v>
      </c>
      <c r="AP817" s="2" t="s">
        <v>1</v>
      </c>
      <c r="AQ817" s="5"/>
      <c r="AR817" s="5"/>
    </row>
    <row r="818" spans="1:44" s="124" customFormat="1" x14ac:dyDescent="0.25">
      <c r="A818" s="2" t="s">
        <v>983</v>
      </c>
      <c r="B818" s="125">
        <v>44605</v>
      </c>
      <c r="C818" s="2" t="s">
        <v>6</v>
      </c>
      <c r="D818" s="2" t="s">
        <v>23</v>
      </c>
      <c r="E818" s="2" t="s">
        <v>192</v>
      </c>
      <c r="F818" s="2" t="s">
        <v>1111</v>
      </c>
      <c r="G818" s="2" t="s">
        <v>3</v>
      </c>
      <c r="H818" s="2" t="s">
        <v>4093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9518.6868099999992</v>
      </c>
      <c r="R818" s="1">
        <v>0</v>
      </c>
      <c r="S818" s="1">
        <v>6946.2023499999987</v>
      </c>
      <c r="T818" s="1">
        <v>0</v>
      </c>
      <c r="U818" s="2" t="s">
        <v>0</v>
      </c>
      <c r="V818" s="1">
        <v>0</v>
      </c>
      <c r="W818" s="1">
        <v>2217.6588999999994</v>
      </c>
      <c r="X818" s="2" t="s">
        <v>8</v>
      </c>
      <c r="Y818" s="1">
        <v>354.82555999999994</v>
      </c>
      <c r="Z818" s="1">
        <v>0</v>
      </c>
      <c r="AA818" s="2" t="s">
        <v>0</v>
      </c>
      <c r="AB818" s="1">
        <v>0</v>
      </c>
      <c r="AC818" s="1">
        <v>0</v>
      </c>
      <c r="AD818" s="2" t="s">
        <v>0</v>
      </c>
      <c r="AE818" s="1">
        <v>0</v>
      </c>
      <c r="AF818" s="2">
        <v>0</v>
      </c>
      <c r="AG818" s="2" t="s">
        <v>0</v>
      </c>
      <c r="AH818" s="1">
        <v>0</v>
      </c>
      <c r="AI818" s="1">
        <v>0</v>
      </c>
      <c r="AJ818" s="2" t="s">
        <v>0</v>
      </c>
      <c r="AK818" s="1">
        <v>0</v>
      </c>
      <c r="AL818" s="1">
        <v>0</v>
      </c>
      <c r="AM818" s="125" t="s">
        <v>1</v>
      </c>
      <c r="AN818" s="2" t="s">
        <v>1</v>
      </c>
      <c r="AO818" s="125" t="s">
        <v>1</v>
      </c>
      <c r="AP818" s="2" t="s">
        <v>1</v>
      </c>
      <c r="AQ818" s="5"/>
      <c r="AR818" s="5"/>
    </row>
    <row r="819" spans="1:44" s="124" customFormat="1" x14ac:dyDescent="0.25">
      <c r="A819" s="2" t="s">
        <v>984</v>
      </c>
      <c r="B819" s="125">
        <v>44605</v>
      </c>
      <c r="C819" s="2" t="s">
        <v>6</v>
      </c>
      <c r="D819" s="2" t="s">
        <v>23</v>
      </c>
      <c r="E819" s="2" t="s">
        <v>192</v>
      </c>
      <c r="F819" s="2" t="s">
        <v>1111</v>
      </c>
      <c r="G819" s="2" t="s">
        <v>12</v>
      </c>
      <c r="H819" s="2" t="s">
        <v>1</v>
      </c>
      <c r="I819" s="1" t="s">
        <v>1180</v>
      </c>
      <c r="J819" s="1" t="s">
        <v>1</v>
      </c>
      <c r="K819" s="1" t="s">
        <v>4094</v>
      </c>
      <c r="L819" s="1" t="s">
        <v>4066</v>
      </c>
      <c r="M819" s="1">
        <v>70.91</v>
      </c>
      <c r="N819" s="2" t="s">
        <v>11</v>
      </c>
      <c r="O819" s="2" t="s">
        <v>4095</v>
      </c>
      <c r="P819" s="2" t="s">
        <v>4096</v>
      </c>
      <c r="Q819" s="1">
        <v>-54.054250000000003</v>
      </c>
      <c r="R819" s="1">
        <v>0</v>
      </c>
      <c r="S819" s="1">
        <v>-54.054250000000003</v>
      </c>
      <c r="T819" s="1">
        <v>0</v>
      </c>
      <c r="U819" s="2" t="s">
        <v>0</v>
      </c>
      <c r="V819" s="1">
        <v>0</v>
      </c>
      <c r="W819" s="1">
        <v>0</v>
      </c>
      <c r="X819" s="2" t="s">
        <v>0</v>
      </c>
      <c r="Y819" s="1">
        <v>0</v>
      </c>
      <c r="Z819" s="1">
        <v>0</v>
      </c>
      <c r="AA819" s="2" t="s">
        <v>0</v>
      </c>
      <c r="AB819" s="1">
        <v>0</v>
      </c>
      <c r="AC819" s="1">
        <v>0</v>
      </c>
      <c r="AD819" s="2" t="s">
        <v>0</v>
      </c>
      <c r="AE819" s="1">
        <v>0</v>
      </c>
      <c r="AF819" s="2">
        <v>0</v>
      </c>
      <c r="AG819" s="2" t="s">
        <v>0</v>
      </c>
      <c r="AH819" s="1">
        <v>0</v>
      </c>
      <c r="AI819" s="1">
        <v>0</v>
      </c>
      <c r="AJ819" s="2" t="s">
        <v>0</v>
      </c>
      <c r="AK819" s="1">
        <v>0</v>
      </c>
      <c r="AL819" s="1">
        <v>0</v>
      </c>
      <c r="AM819" s="125" t="s">
        <v>1</v>
      </c>
      <c r="AN819" s="2" t="s">
        <v>1</v>
      </c>
      <c r="AO819" s="125" t="s">
        <v>1</v>
      </c>
      <c r="AP819" s="2" t="s">
        <v>1</v>
      </c>
      <c r="AQ819" s="5"/>
      <c r="AR819" s="5"/>
    </row>
    <row r="820" spans="1:44" s="124" customFormat="1" x14ac:dyDescent="0.25">
      <c r="A820" s="2" t="s">
        <v>985</v>
      </c>
      <c r="B820" s="125">
        <v>44605</v>
      </c>
      <c r="C820" s="2" t="s">
        <v>6</v>
      </c>
      <c r="D820" s="2" t="s">
        <v>21</v>
      </c>
      <c r="E820" s="2" t="s">
        <v>190</v>
      </c>
      <c r="F820" s="2" t="s">
        <v>4097</v>
      </c>
      <c r="G820" s="2" t="s">
        <v>3</v>
      </c>
      <c r="H820" s="2" t="s">
        <v>4098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3775.7288519999997</v>
      </c>
      <c r="R820" s="1">
        <v>0</v>
      </c>
      <c r="S820" s="1">
        <v>2999.7932000000005</v>
      </c>
      <c r="T820" s="1">
        <v>0</v>
      </c>
      <c r="U820" s="2" t="s">
        <v>0</v>
      </c>
      <c r="V820" s="1">
        <v>0</v>
      </c>
      <c r="W820" s="1">
        <v>668.91010000000006</v>
      </c>
      <c r="X820" s="2" t="s">
        <v>0</v>
      </c>
      <c r="Y820" s="1">
        <v>107.025552</v>
      </c>
      <c r="Z820" s="1">
        <v>0</v>
      </c>
      <c r="AA820" s="2" t="s">
        <v>0</v>
      </c>
      <c r="AB820" s="1">
        <v>0</v>
      </c>
      <c r="AC820" s="1">
        <v>0</v>
      </c>
      <c r="AD820" s="2" t="s">
        <v>0</v>
      </c>
      <c r="AE820" s="1">
        <v>0</v>
      </c>
      <c r="AF820" s="2">
        <v>0</v>
      </c>
      <c r="AG820" s="2" t="s">
        <v>0</v>
      </c>
      <c r="AH820" s="1">
        <v>0</v>
      </c>
      <c r="AI820" s="1">
        <v>0</v>
      </c>
      <c r="AJ820" s="2" t="s">
        <v>0</v>
      </c>
      <c r="AK820" s="1">
        <v>0</v>
      </c>
      <c r="AL820" s="1">
        <v>0</v>
      </c>
      <c r="AM820" s="125" t="s">
        <v>1</v>
      </c>
      <c r="AN820" s="2" t="s">
        <v>1</v>
      </c>
      <c r="AO820" s="125" t="s">
        <v>1</v>
      </c>
      <c r="AP820" s="2" t="s">
        <v>1</v>
      </c>
      <c r="AQ820" s="5"/>
      <c r="AR820" s="5"/>
    </row>
    <row r="821" spans="1:44" s="124" customFormat="1" x14ac:dyDescent="0.25">
      <c r="A821" s="2" t="s">
        <v>986</v>
      </c>
      <c r="B821" s="125">
        <v>44605</v>
      </c>
      <c r="C821" s="2" t="s">
        <v>6</v>
      </c>
      <c r="D821" s="2" t="s">
        <v>21</v>
      </c>
      <c r="E821" s="2" t="s">
        <v>190</v>
      </c>
      <c r="F821" s="2" t="s">
        <v>4097</v>
      </c>
      <c r="G821" s="2" t="s">
        <v>3</v>
      </c>
      <c r="H821" s="2" t="s">
        <v>4099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1130</v>
      </c>
      <c r="P821" s="2" t="s">
        <v>1146</v>
      </c>
      <c r="Q821" s="1">
        <v>123.41905</v>
      </c>
      <c r="R821" s="1">
        <v>0</v>
      </c>
      <c r="S821" s="1">
        <v>100.54385000000001</v>
      </c>
      <c r="T821" s="1">
        <v>19.72</v>
      </c>
      <c r="U821" s="2" t="s">
        <v>8</v>
      </c>
      <c r="V821" s="1">
        <v>3.1551999999999998</v>
      </c>
      <c r="W821" s="1">
        <v>0</v>
      </c>
      <c r="X821" s="2" t="s">
        <v>0</v>
      </c>
      <c r="Y821" s="1">
        <v>0</v>
      </c>
      <c r="Z821" s="1">
        <v>0</v>
      </c>
      <c r="AA821" s="2" t="s">
        <v>0</v>
      </c>
      <c r="AB821" s="1">
        <v>0</v>
      </c>
      <c r="AC821" s="1">
        <v>0</v>
      </c>
      <c r="AD821" s="2" t="s">
        <v>0</v>
      </c>
      <c r="AE821" s="1">
        <v>0</v>
      </c>
      <c r="AF821" s="2">
        <v>0</v>
      </c>
      <c r="AG821" s="2" t="s">
        <v>0</v>
      </c>
      <c r="AH821" s="1">
        <v>0</v>
      </c>
      <c r="AI821" s="1">
        <v>0</v>
      </c>
      <c r="AJ821" s="2" t="s">
        <v>0</v>
      </c>
      <c r="AK821" s="1">
        <v>0</v>
      </c>
      <c r="AL821" s="1">
        <v>0</v>
      </c>
      <c r="AM821" s="125" t="s">
        <v>1</v>
      </c>
      <c r="AN821" s="2" t="s">
        <v>1</v>
      </c>
      <c r="AO821" s="125" t="s">
        <v>1</v>
      </c>
      <c r="AP821" s="2" t="s">
        <v>1</v>
      </c>
      <c r="AQ821" s="5"/>
      <c r="AR821" s="5"/>
    </row>
    <row r="822" spans="1:44" s="124" customFormat="1" x14ac:dyDescent="0.25">
      <c r="A822" s="2" t="s">
        <v>987</v>
      </c>
      <c r="B822" s="125">
        <v>44605</v>
      </c>
      <c r="C822" s="2" t="s">
        <v>6</v>
      </c>
      <c r="D822" s="2" t="s">
        <v>21</v>
      </c>
      <c r="E822" s="2" t="s">
        <v>190</v>
      </c>
      <c r="F822" s="2" t="s">
        <v>4097</v>
      </c>
      <c r="G822" s="2" t="s">
        <v>3</v>
      </c>
      <c r="H822" s="2" t="s">
        <v>4100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f>0.01+7353.845464</f>
        <v>7353.8554640000002</v>
      </c>
      <c r="R822" s="1">
        <v>0</v>
      </c>
      <c r="S822" s="1">
        <f>0.01+5502.48464999999</f>
        <v>5502.4946499999905</v>
      </c>
      <c r="T822" s="1">
        <v>0</v>
      </c>
      <c r="U822" s="2" t="s">
        <v>0</v>
      </c>
      <c r="V822" s="1">
        <v>0</v>
      </c>
      <c r="W822" s="1">
        <v>1596.0006500000004</v>
      </c>
      <c r="X822" s="2" t="s">
        <v>8</v>
      </c>
      <c r="Y822" s="1">
        <v>255.36016400000008</v>
      </c>
      <c r="Z822" s="1">
        <v>0</v>
      </c>
      <c r="AA822" s="2" t="s">
        <v>0</v>
      </c>
      <c r="AB822" s="1">
        <v>0</v>
      </c>
      <c r="AC822" s="1">
        <v>0</v>
      </c>
      <c r="AD822" s="2" t="s">
        <v>0</v>
      </c>
      <c r="AE822" s="1">
        <v>0</v>
      </c>
      <c r="AF822" s="2">
        <v>0</v>
      </c>
      <c r="AG822" s="2" t="s">
        <v>0</v>
      </c>
      <c r="AH822" s="1">
        <v>0</v>
      </c>
      <c r="AI822" s="1">
        <v>0</v>
      </c>
      <c r="AJ822" s="2" t="s">
        <v>0</v>
      </c>
      <c r="AK822" s="1">
        <v>0</v>
      </c>
      <c r="AL822" s="1">
        <v>0</v>
      </c>
      <c r="AM822" s="125" t="s">
        <v>1</v>
      </c>
      <c r="AN822" s="2" t="s">
        <v>1</v>
      </c>
      <c r="AO822" s="125" t="s">
        <v>1</v>
      </c>
      <c r="AP822" s="2" t="s">
        <v>1</v>
      </c>
      <c r="AQ822" s="5"/>
      <c r="AR822" s="5"/>
    </row>
    <row r="823" spans="1:44" s="124" customFormat="1" x14ac:dyDescent="0.25">
      <c r="A823" s="2" t="s">
        <v>988</v>
      </c>
      <c r="B823" s="125">
        <v>44605</v>
      </c>
      <c r="C823" s="2" t="s">
        <v>26</v>
      </c>
      <c r="D823" s="2" t="s">
        <v>879</v>
      </c>
      <c r="E823" s="2" t="s">
        <v>881</v>
      </c>
      <c r="F823" s="2" t="s">
        <v>4101</v>
      </c>
      <c r="G823" s="2" t="s">
        <v>3</v>
      </c>
      <c r="H823" s="2" t="s">
        <v>4102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2</v>
      </c>
      <c r="P823" s="2" t="s">
        <v>1</v>
      </c>
      <c r="Q823" s="1">
        <v>130.58000000000001</v>
      </c>
      <c r="R823" s="1">
        <v>0</v>
      </c>
      <c r="S823" s="1">
        <v>30.239999999999995</v>
      </c>
      <c r="T823" s="1">
        <v>0</v>
      </c>
      <c r="U823" s="2" t="s">
        <v>0</v>
      </c>
      <c r="V823" s="1">
        <v>0</v>
      </c>
      <c r="W823" s="1">
        <v>86.5</v>
      </c>
      <c r="X823" s="2" t="s">
        <v>8</v>
      </c>
      <c r="Y823" s="1">
        <v>13.840000000000002</v>
      </c>
      <c r="Z823" s="1">
        <v>0</v>
      </c>
      <c r="AA823" s="2" t="s">
        <v>0</v>
      </c>
      <c r="AB823" s="1">
        <v>0</v>
      </c>
      <c r="AC823" s="1">
        <v>0</v>
      </c>
      <c r="AD823" s="2" t="s">
        <v>0</v>
      </c>
      <c r="AE823" s="1">
        <v>0</v>
      </c>
      <c r="AF823" s="2">
        <v>0</v>
      </c>
      <c r="AG823" s="2" t="s">
        <v>0</v>
      </c>
      <c r="AH823" s="1">
        <v>0</v>
      </c>
      <c r="AI823" s="1">
        <v>0</v>
      </c>
      <c r="AJ823" s="2" t="s">
        <v>0</v>
      </c>
      <c r="AK823" s="1">
        <v>0</v>
      </c>
      <c r="AL823" s="1">
        <v>0</v>
      </c>
      <c r="AM823" s="125" t="s">
        <v>1</v>
      </c>
      <c r="AN823" s="2" t="s">
        <v>1</v>
      </c>
      <c r="AO823" s="125" t="s">
        <v>1</v>
      </c>
      <c r="AP823" s="2" t="s">
        <v>1</v>
      </c>
      <c r="AQ823" s="5"/>
      <c r="AR823" s="5"/>
    </row>
    <row r="824" spans="1:44" s="124" customFormat="1" x14ac:dyDescent="0.25">
      <c r="A824" s="2" t="s">
        <v>989</v>
      </c>
      <c r="B824" s="125">
        <v>44605</v>
      </c>
      <c r="C824" s="2" t="s">
        <v>6</v>
      </c>
      <c r="D824" s="2" t="s">
        <v>879</v>
      </c>
      <c r="E824" s="2" t="s">
        <v>880</v>
      </c>
      <c r="F824" s="2" t="s">
        <v>1547</v>
      </c>
      <c r="G824" s="2" t="s">
        <v>3</v>
      </c>
      <c r="H824" s="2" t="s">
        <v>4103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1500.8133500000001</v>
      </c>
      <c r="R824" s="1">
        <v>0</v>
      </c>
      <c r="S824" s="1">
        <v>1078.1968500000003</v>
      </c>
      <c r="T824" s="1">
        <v>0</v>
      </c>
      <c r="U824" s="2" t="s">
        <v>0</v>
      </c>
      <c r="V824" s="1">
        <v>0</v>
      </c>
      <c r="W824" s="1">
        <v>364.32450000000006</v>
      </c>
      <c r="X824" s="2" t="s">
        <v>0</v>
      </c>
      <c r="Y824" s="1">
        <v>58.292000000000002</v>
      </c>
      <c r="Z824" s="1">
        <v>0</v>
      </c>
      <c r="AA824" s="2" t="s">
        <v>0</v>
      </c>
      <c r="AB824" s="1">
        <v>0</v>
      </c>
      <c r="AC824" s="1">
        <v>0</v>
      </c>
      <c r="AD824" s="2" t="s">
        <v>0</v>
      </c>
      <c r="AE824" s="1">
        <v>0</v>
      </c>
      <c r="AF824" s="2">
        <v>0</v>
      </c>
      <c r="AG824" s="2" t="s">
        <v>0</v>
      </c>
      <c r="AH824" s="1">
        <v>0</v>
      </c>
      <c r="AI824" s="1">
        <v>0</v>
      </c>
      <c r="AJ824" s="2" t="s">
        <v>0</v>
      </c>
      <c r="AK824" s="1">
        <v>0</v>
      </c>
      <c r="AL824" s="1">
        <v>0</v>
      </c>
      <c r="AM824" s="125" t="s">
        <v>1</v>
      </c>
      <c r="AN824" s="2" t="s">
        <v>1</v>
      </c>
      <c r="AO824" s="125" t="s">
        <v>1</v>
      </c>
      <c r="AP824" s="2" t="s">
        <v>1</v>
      </c>
      <c r="AQ824" s="5"/>
      <c r="AR824" s="5"/>
    </row>
    <row r="825" spans="1:44" s="124" customFormat="1" x14ac:dyDescent="0.25">
      <c r="A825" s="2" t="s">
        <v>990</v>
      </c>
      <c r="B825" s="125">
        <v>44605</v>
      </c>
      <c r="C825" s="2" t="s">
        <v>6</v>
      </c>
      <c r="D825" s="2" t="s">
        <v>879</v>
      </c>
      <c r="E825" s="2" t="s">
        <v>880</v>
      </c>
      <c r="F825" s="2" t="s">
        <v>1547</v>
      </c>
      <c r="G825" s="2" t="s">
        <v>3</v>
      </c>
      <c r="H825" s="2" t="s">
        <v>4104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2466</v>
      </c>
      <c r="P825" s="2" t="s">
        <v>1059</v>
      </c>
      <c r="Q825" s="1">
        <v>345.78649999999999</v>
      </c>
      <c r="R825" s="1">
        <v>0</v>
      </c>
      <c r="S825" s="1">
        <v>300.9873</v>
      </c>
      <c r="T825" s="1">
        <v>38.619999999999997</v>
      </c>
      <c r="U825" s="2" t="s">
        <v>8</v>
      </c>
      <c r="V825" s="1">
        <v>6.1791999999999998</v>
      </c>
      <c r="W825" s="1">
        <v>0</v>
      </c>
      <c r="X825" s="2" t="s">
        <v>0</v>
      </c>
      <c r="Y825" s="1">
        <v>0</v>
      </c>
      <c r="Z825" s="1">
        <v>0</v>
      </c>
      <c r="AA825" s="2" t="s">
        <v>0</v>
      </c>
      <c r="AB825" s="1">
        <v>0</v>
      </c>
      <c r="AC825" s="1">
        <v>0</v>
      </c>
      <c r="AD825" s="2" t="s">
        <v>0</v>
      </c>
      <c r="AE825" s="1">
        <v>0</v>
      </c>
      <c r="AF825" s="2">
        <v>0</v>
      </c>
      <c r="AG825" s="2" t="s">
        <v>0</v>
      </c>
      <c r="AH825" s="1">
        <v>0</v>
      </c>
      <c r="AI825" s="1">
        <v>0</v>
      </c>
      <c r="AJ825" s="2" t="s">
        <v>0</v>
      </c>
      <c r="AK825" s="1">
        <v>0</v>
      </c>
      <c r="AL825" s="1">
        <v>0</v>
      </c>
      <c r="AM825" s="125" t="s">
        <v>1</v>
      </c>
      <c r="AN825" s="2" t="s">
        <v>1</v>
      </c>
      <c r="AO825" s="125" t="s">
        <v>1</v>
      </c>
      <c r="AP825" s="2" t="s">
        <v>1</v>
      </c>
      <c r="AQ825" s="5"/>
      <c r="AR825" s="5"/>
    </row>
    <row r="826" spans="1:44" s="124" customFormat="1" x14ac:dyDescent="0.25">
      <c r="A826" s="2" t="s">
        <v>991</v>
      </c>
      <c r="B826" s="125">
        <v>44605</v>
      </c>
      <c r="C826" s="2" t="s">
        <v>6</v>
      </c>
      <c r="D826" s="2" t="s">
        <v>879</v>
      </c>
      <c r="E826" s="2" t="s">
        <v>880</v>
      </c>
      <c r="F826" s="2" t="s">
        <v>1547</v>
      </c>
      <c r="G826" s="2" t="s">
        <v>3</v>
      </c>
      <c r="H826" s="2" t="s">
        <v>4105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2466</v>
      </c>
      <c r="P826" s="2" t="s">
        <v>1059</v>
      </c>
      <c r="Q826" s="1">
        <v>116.66095</v>
      </c>
      <c r="R826" s="1">
        <v>0</v>
      </c>
      <c r="S826" s="1">
        <v>95.247350000000012</v>
      </c>
      <c r="T826" s="1">
        <v>18.46</v>
      </c>
      <c r="U826" s="2" t="s">
        <v>8</v>
      </c>
      <c r="V826" s="1">
        <v>2.9535999999999998</v>
      </c>
      <c r="W826" s="1">
        <v>0</v>
      </c>
      <c r="X826" s="2" t="s">
        <v>0</v>
      </c>
      <c r="Y826" s="1">
        <v>0</v>
      </c>
      <c r="Z826" s="1">
        <v>0</v>
      </c>
      <c r="AA826" s="2" t="s">
        <v>0</v>
      </c>
      <c r="AB826" s="1">
        <v>0</v>
      </c>
      <c r="AC826" s="1">
        <v>0</v>
      </c>
      <c r="AD826" s="2" t="s">
        <v>0</v>
      </c>
      <c r="AE826" s="1">
        <v>0</v>
      </c>
      <c r="AF826" s="2">
        <v>0</v>
      </c>
      <c r="AG826" s="2" t="s">
        <v>0</v>
      </c>
      <c r="AH826" s="1">
        <v>0</v>
      </c>
      <c r="AI826" s="1">
        <v>0</v>
      </c>
      <c r="AJ826" s="2" t="s">
        <v>0</v>
      </c>
      <c r="AK826" s="1">
        <v>0</v>
      </c>
      <c r="AL826" s="1">
        <v>0</v>
      </c>
      <c r="AM826" s="125" t="s">
        <v>1</v>
      </c>
      <c r="AN826" s="2" t="s">
        <v>1</v>
      </c>
      <c r="AO826" s="125" t="s">
        <v>1</v>
      </c>
      <c r="AP826" s="2" t="s">
        <v>1</v>
      </c>
      <c r="AQ826" s="5"/>
      <c r="AR826" s="5"/>
    </row>
    <row r="827" spans="1:44" s="124" customFormat="1" x14ac:dyDescent="0.25">
      <c r="A827" s="2" t="s">
        <v>992</v>
      </c>
      <c r="B827" s="125">
        <v>44605</v>
      </c>
      <c r="C827" s="2" t="s">
        <v>6</v>
      </c>
      <c r="D827" s="2" t="s">
        <v>879</v>
      </c>
      <c r="E827" s="2" t="s">
        <v>880</v>
      </c>
      <c r="F827" s="2" t="s">
        <v>1547</v>
      </c>
      <c r="G827" s="2" t="s">
        <v>3</v>
      </c>
      <c r="H827" s="2" t="s">
        <v>4106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618.99760000000003</v>
      </c>
      <c r="R827" s="1">
        <v>0</v>
      </c>
      <c r="S827" s="1">
        <v>332.67450000000008</v>
      </c>
      <c r="T827" s="1">
        <v>0</v>
      </c>
      <c r="U827" s="2" t="s">
        <v>0</v>
      </c>
      <c r="V827" s="1">
        <v>0</v>
      </c>
      <c r="W827" s="1">
        <v>246.83029999999999</v>
      </c>
      <c r="X827" s="2" t="s">
        <v>8</v>
      </c>
      <c r="Y827" s="1">
        <v>39.492800000000003</v>
      </c>
      <c r="Z827" s="1">
        <v>0</v>
      </c>
      <c r="AA827" s="2" t="s">
        <v>0</v>
      </c>
      <c r="AB827" s="1">
        <v>0</v>
      </c>
      <c r="AC827" s="1">
        <v>0</v>
      </c>
      <c r="AD827" s="2" t="s">
        <v>0</v>
      </c>
      <c r="AE827" s="1">
        <v>0</v>
      </c>
      <c r="AF827" s="2">
        <v>0</v>
      </c>
      <c r="AG827" s="2" t="s">
        <v>0</v>
      </c>
      <c r="AH827" s="1">
        <v>0</v>
      </c>
      <c r="AI827" s="1">
        <v>0</v>
      </c>
      <c r="AJ827" s="2" t="s">
        <v>0</v>
      </c>
      <c r="AK827" s="1">
        <v>0</v>
      </c>
      <c r="AL827" s="1">
        <v>0</v>
      </c>
      <c r="AM827" s="125" t="s">
        <v>1</v>
      </c>
      <c r="AN827" s="2" t="s">
        <v>1</v>
      </c>
      <c r="AO827" s="125" t="s">
        <v>1</v>
      </c>
      <c r="AP827" s="2" t="s">
        <v>1</v>
      </c>
      <c r="AQ827" s="5"/>
      <c r="AR827" s="5"/>
    </row>
    <row r="828" spans="1:44" s="124" customFormat="1" x14ac:dyDescent="0.25">
      <c r="A828" s="2" t="s">
        <v>993</v>
      </c>
      <c r="B828" s="125">
        <v>44605</v>
      </c>
      <c r="C828" s="2" t="s">
        <v>6</v>
      </c>
      <c r="D828" s="2" t="s">
        <v>879</v>
      </c>
      <c r="E828" s="2" t="s">
        <v>880</v>
      </c>
      <c r="F828" s="2" t="s">
        <v>1547</v>
      </c>
      <c r="G828" s="2" t="s">
        <v>3</v>
      </c>
      <c r="H828" s="2" t="s">
        <v>4107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3541</v>
      </c>
      <c r="P828" s="2" t="s">
        <v>4108</v>
      </c>
      <c r="Q828" s="1">
        <v>411.64890000000003</v>
      </c>
      <c r="R828" s="1">
        <v>0</v>
      </c>
      <c r="S828" s="1">
        <v>291.99355000000003</v>
      </c>
      <c r="T828" s="1">
        <v>103.15115</v>
      </c>
      <c r="U828" s="2" t="s">
        <v>8</v>
      </c>
      <c r="V828" s="1">
        <v>16.504200000000001</v>
      </c>
      <c r="W828" s="1">
        <v>0</v>
      </c>
      <c r="X828" s="2" t="s">
        <v>0</v>
      </c>
      <c r="Y828" s="1">
        <v>0</v>
      </c>
      <c r="Z828" s="1">
        <v>0</v>
      </c>
      <c r="AA828" s="2" t="s">
        <v>0</v>
      </c>
      <c r="AB828" s="1">
        <v>0</v>
      </c>
      <c r="AC828" s="1">
        <v>0</v>
      </c>
      <c r="AD828" s="2" t="s">
        <v>0</v>
      </c>
      <c r="AE828" s="1">
        <v>0</v>
      </c>
      <c r="AF828" s="2">
        <v>0</v>
      </c>
      <c r="AG828" s="2" t="s">
        <v>0</v>
      </c>
      <c r="AH828" s="1">
        <v>0</v>
      </c>
      <c r="AI828" s="1">
        <v>0</v>
      </c>
      <c r="AJ828" s="2" t="s">
        <v>0</v>
      </c>
      <c r="AK828" s="1">
        <v>0</v>
      </c>
      <c r="AL828" s="1">
        <v>0</v>
      </c>
      <c r="AM828" s="125" t="s">
        <v>1</v>
      </c>
      <c r="AN828" s="2" t="s">
        <v>1</v>
      </c>
      <c r="AO828" s="125" t="s">
        <v>1</v>
      </c>
      <c r="AP828" s="2" t="s">
        <v>1</v>
      </c>
      <c r="AQ828" s="5"/>
      <c r="AR828" s="5"/>
    </row>
    <row r="829" spans="1:44" s="124" customFormat="1" x14ac:dyDescent="0.25">
      <c r="A829" s="2" t="s">
        <v>994</v>
      </c>
      <c r="B829" s="125">
        <v>44605</v>
      </c>
      <c r="C829" s="2" t="s">
        <v>6</v>
      </c>
      <c r="D829" s="2" t="s">
        <v>879</v>
      </c>
      <c r="E829" s="2" t="s">
        <v>880</v>
      </c>
      <c r="F829" s="2" t="s">
        <v>1547</v>
      </c>
      <c r="G829" s="2" t="s">
        <v>3</v>
      </c>
      <c r="H829" s="2" t="s">
        <v>4109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5340.2575580000002</v>
      </c>
      <c r="R829" s="1">
        <v>0</v>
      </c>
      <c r="S829" s="1">
        <v>3689.6391999999992</v>
      </c>
      <c r="T829" s="1">
        <v>0</v>
      </c>
      <c r="U829" s="2" t="s">
        <v>0</v>
      </c>
      <c r="V829" s="1">
        <v>0</v>
      </c>
      <c r="W829" s="1">
        <v>1422.9470500000002</v>
      </c>
      <c r="X829" s="2" t="s">
        <v>8</v>
      </c>
      <c r="Y829" s="1">
        <v>227.67130799999998</v>
      </c>
      <c r="Z829" s="1">
        <v>0</v>
      </c>
      <c r="AA829" s="2" t="s">
        <v>0</v>
      </c>
      <c r="AB829" s="1">
        <v>0</v>
      </c>
      <c r="AC829" s="1">
        <v>0</v>
      </c>
      <c r="AD829" s="2" t="s">
        <v>0</v>
      </c>
      <c r="AE829" s="1">
        <v>0</v>
      </c>
      <c r="AF829" s="2">
        <v>0</v>
      </c>
      <c r="AG829" s="2" t="s">
        <v>0</v>
      </c>
      <c r="AH829" s="1">
        <v>0</v>
      </c>
      <c r="AI829" s="1">
        <v>0</v>
      </c>
      <c r="AJ829" s="2" t="s">
        <v>0</v>
      </c>
      <c r="AK829" s="1">
        <v>0</v>
      </c>
      <c r="AL829" s="1">
        <v>0</v>
      </c>
      <c r="AM829" s="125" t="s">
        <v>1</v>
      </c>
      <c r="AN829" s="2" t="s">
        <v>1</v>
      </c>
      <c r="AO829" s="125" t="s">
        <v>1</v>
      </c>
      <c r="AP829" s="2" t="s">
        <v>1</v>
      </c>
      <c r="AQ829" s="5"/>
      <c r="AR829" s="5"/>
    </row>
    <row r="830" spans="1:44" s="124" customFormat="1" x14ac:dyDescent="0.25">
      <c r="A830" s="2" t="s">
        <v>995</v>
      </c>
      <c r="B830" s="125">
        <v>44605</v>
      </c>
      <c r="C830" s="2" t="s">
        <v>6</v>
      </c>
      <c r="D830" s="2" t="s">
        <v>18</v>
      </c>
      <c r="E830" s="2" t="s">
        <v>183</v>
      </c>
      <c r="F830" s="2" t="s">
        <v>1211</v>
      </c>
      <c r="G830" s="2" t="s">
        <v>3</v>
      </c>
      <c r="H830" s="2" t="s">
        <v>4110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2</v>
      </c>
      <c r="P830" s="2" t="s">
        <v>1</v>
      </c>
      <c r="Q830" s="1">
        <v>4695.8718880000006</v>
      </c>
      <c r="R830" s="1">
        <v>0</v>
      </c>
      <c r="S830" s="1">
        <v>3255.5041500000002</v>
      </c>
      <c r="T830" s="1">
        <v>0</v>
      </c>
      <c r="U830" s="2" t="s">
        <v>0</v>
      </c>
      <c r="V830" s="1">
        <v>0</v>
      </c>
      <c r="W830" s="1">
        <f>1256.15805-209.66</f>
        <v>1046.4980499999999</v>
      </c>
      <c r="X830" s="2" t="s">
        <v>8</v>
      </c>
      <c r="Y830" s="1">
        <f>+W830*0.16</f>
        <v>167.43968799999999</v>
      </c>
      <c r="Z830" s="1">
        <v>0</v>
      </c>
      <c r="AA830" s="2" t="s">
        <v>0</v>
      </c>
      <c r="AB830" s="1">
        <v>0</v>
      </c>
      <c r="AC830" s="1">
        <v>209.66</v>
      </c>
      <c r="AD830" s="2" t="s">
        <v>0</v>
      </c>
      <c r="AE830" s="1">
        <v>16.77</v>
      </c>
      <c r="AF830" s="2">
        <v>0</v>
      </c>
      <c r="AG830" s="2" t="s">
        <v>0</v>
      </c>
      <c r="AH830" s="1">
        <v>0</v>
      </c>
      <c r="AI830" s="1">
        <v>0</v>
      </c>
      <c r="AJ830" s="2" t="s">
        <v>0</v>
      </c>
      <c r="AK830" s="1">
        <v>0</v>
      </c>
      <c r="AL830" s="1">
        <v>0</v>
      </c>
      <c r="AM830" s="125" t="s">
        <v>1</v>
      </c>
      <c r="AN830" s="2" t="s">
        <v>1</v>
      </c>
      <c r="AO830" s="125" t="s">
        <v>1</v>
      </c>
      <c r="AP830" s="2" t="s">
        <v>1</v>
      </c>
      <c r="AQ830" s="5"/>
      <c r="AR830" s="5"/>
    </row>
    <row r="831" spans="1:44" s="124" customFormat="1" x14ac:dyDescent="0.25">
      <c r="A831" s="2" t="s">
        <v>996</v>
      </c>
      <c r="B831" s="125">
        <v>44605</v>
      </c>
      <c r="C831" s="2" t="s">
        <v>6</v>
      </c>
      <c r="D831" s="2" t="s">
        <v>18</v>
      </c>
      <c r="E831" s="2" t="s">
        <v>183</v>
      </c>
      <c r="F831" s="2" t="s">
        <v>1211</v>
      </c>
      <c r="G831" s="2" t="s">
        <v>3</v>
      </c>
      <c r="H831" s="2" t="s">
        <v>4111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355</v>
      </c>
      <c r="P831" s="2" t="s">
        <v>1063</v>
      </c>
      <c r="Q831" s="1">
        <v>21.823350000000001</v>
      </c>
      <c r="R831" s="1">
        <v>0</v>
      </c>
      <c r="S831" s="1">
        <v>21.823350000000001</v>
      </c>
      <c r="T831" s="1">
        <v>0</v>
      </c>
      <c r="U831" s="2" t="s">
        <v>0</v>
      </c>
      <c r="V831" s="1">
        <v>0</v>
      </c>
      <c r="W831" s="1">
        <v>0</v>
      </c>
      <c r="X831" s="2" t="s">
        <v>0</v>
      </c>
      <c r="Y831" s="1">
        <v>0</v>
      </c>
      <c r="Z831" s="1">
        <v>0</v>
      </c>
      <c r="AA831" s="2" t="s">
        <v>0</v>
      </c>
      <c r="AB831" s="1">
        <v>0</v>
      </c>
      <c r="AC831" s="1">
        <v>0</v>
      </c>
      <c r="AD831" s="2" t="s">
        <v>0</v>
      </c>
      <c r="AE831" s="1">
        <v>0</v>
      </c>
      <c r="AF831" s="2">
        <v>0</v>
      </c>
      <c r="AG831" s="2" t="s">
        <v>0</v>
      </c>
      <c r="AH831" s="1">
        <v>0</v>
      </c>
      <c r="AI831" s="1">
        <v>0</v>
      </c>
      <c r="AJ831" s="2" t="s">
        <v>0</v>
      </c>
      <c r="AK831" s="1">
        <v>0</v>
      </c>
      <c r="AL831" s="1">
        <v>0</v>
      </c>
      <c r="AM831" s="125" t="s">
        <v>1</v>
      </c>
      <c r="AN831" s="2" t="s">
        <v>1</v>
      </c>
      <c r="AO831" s="125" t="s">
        <v>1</v>
      </c>
      <c r="AP831" s="2" t="s">
        <v>1</v>
      </c>
      <c r="AQ831" s="5"/>
      <c r="AR831" s="5"/>
    </row>
    <row r="832" spans="1:44" s="124" customFormat="1" x14ac:dyDescent="0.25">
      <c r="A832" s="2" t="s">
        <v>997</v>
      </c>
      <c r="B832" s="125">
        <v>44605</v>
      </c>
      <c r="C832" s="2" t="s">
        <v>6</v>
      </c>
      <c r="D832" s="2" t="s">
        <v>18</v>
      </c>
      <c r="E832" s="2" t="s">
        <v>183</v>
      </c>
      <c r="F832" s="2" t="s">
        <v>1211</v>
      </c>
      <c r="G832" s="2" t="s">
        <v>3</v>
      </c>
      <c r="H832" s="2" t="s">
        <v>4112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2</v>
      </c>
      <c r="P832" s="2" t="s">
        <v>1</v>
      </c>
      <c r="Q832" s="1">
        <v>1535.8704380000001</v>
      </c>
      <c r="R832" s="1">
        <v>0</v>
      </c>
      <c r="S832" s="1">
        <v>1153.1437500000009</v>
      </c>
      <c r="T832" s="1">
        <v>0</v>
      </c>
      <c r="U832" s="2" t="s">
        <v>0</v>
      </c>
      <c r="V832" s="1">
        <v>0</v>
      </c>
      <c r="W832" s="1">
        <v>329.93680000000001</v>
      </c>
      <c r="X832" s="2" t="s">
        <v>8</v>
      </c>
      <c r="Y832" s="1">
        <v>52.789887999999998</v>
      </c>
      <c r="Z832" s="1">
        <v>0</v>
      </c>
      <c r="AA832" s="2" t="s">
        <v>0</v>
      </c>
      <c r="AB832" s="1">
        <v>0</v>
      </c>
      <c r="AC832" s="1">
        <v>0</v>
      </c>
      <c r="AD832" s="2" t="s">
        <v>0</v>
      </c>
      <c r="AE832" s="1">
        <v>0</v>
      </c>
      <c r="AF832" s="2">
        <v>0</v>
      </c>
      <c r="AG832" s="2" t="s">
        <v>0</v>
      </c>
      <c r="AH832" s="1">
        <v>0</v>
      </c>
      <c r="AI832" s="1">
        <v>0</v>
      </c>
      <c r="AJ832" s="2" t="s">
        <v>0</v>
      </c>
      <c r="AK832" s="1">
        <v>0</v>
      </c>
      <c r="AL832" s="1">
        <v>0</v>
      </c>
      <c r="AM832" s="125" t="s">
        <v>1</v>
      </c>
      <c r="AN832" s="2" t="s">
        <v>1</v>
      </c>
      <c r="AO832" s="125" t="s">
        <v>1</v>
      </c>
      <c r="AP832" s="2" t="s">
        <v>1</v>
      </c>
      <c r="AQ832" s="5"/>
      <c r="AR832" s="5"/>
    </row>
    <row r="833" spans="1:44" s="124" customFormat="1" x14ac:dyDescent="0.25">
      <c r="A833" s="2" t="s">
        <v>998</v>
      </c>
      <c r="B833" s="125">
        <v>44605</v>
      </c>
      <c r="C833" s="2" t="s">
        <v>6</v>
      </c>
      <c r="D833" s="2" t="s">
        <v>16</v>
      </c>
      <c r="E833" s="2" t="s">
        <v>181</v>
      </c>
      <c r="F833" s="2" t="s">
        <v>4113</v>
      </c>
      <c r="G833" s="2" t="s">
        <v>3</v>
      </c>
      <c r="H833" s="2" t="s">
        <v>4114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7062.8301279999996</v>
      </c>
      <c r="R833" s="1">
        <v>0</v>
      </c>
      <c r="S833" s="1">
        <v>5096.9679999999989</v>
      </c>
      <c r="T833" s="1">
        <v>0</v>
      </c>
      <c r="U833" s="2" t="s">
        <v>0</v>
      </c>
      <c r="V833" s="1">
        <v>0</v>
      </c>
      <c r="W833" s="1">
        <v>1694.7087000000004</v>
      </c>
      <c r="X833" s="2" t="s">
        <v>0</v>
      </c>
      <c r="Y833" s="1">
        <v>271.15342799999991</v>
      </c>
      <c r="Z833" s="1">
        <v>0</v>
      </c>
      <c r="AA833" s="2" t="s">
        <v>0</v>
      </c>
      <c r="AB833" s="1">
        <v>0</v>
      </c>
      <c r="AC833" s="1">
        <v>0</v>
      </c>
      <c r="AD833" s="2" t="s">
        <v>0</v>
      </c>
      <c r="AE833" s="1">
        <v>0</v>
      </c>
      <c r="AF833" s="2">
        <v>0</v>
      </c>
      <c r="AG833" s="2" t="s">
        <v>0</v>
      </c>
      <c r="AH833" s="1">
        <v>0</v>
      </c>
      <c r="AI833" s="1">
        <v>0</v>
      </c>
      <c r="AJ833" s="2" t="s">
        <v>0</v>
      </c>
      <c r="AK833" s="1">
        <v>0</v>
      </c>
      <c r="AL833" s="1">
        <v>0</v>
      </c>
      <c r="AM833" s="125" t="s">
        <v>1</v>
      </c>
      <c r="AN833" s="2" t="s">
        <v>1</v>
      </c>
      <c r="AO833" s="125" t="s">
        <v>1</v>
      </c>
      <c r="AP833" s="2" t="s">
        <v>1</v>
      </c>
      <c r="AQ833" s="5"/>
      <c r="AR833" s="5"/>
    </row>
    <row r="834" spans="1:44" s="124" customFormat="1" x14ac:dyDescent="0.25">
      <c r="A834" s="2" t="s">
        <v>999</v>
      </c>
      <c r="B834" s="125">
        <v>44605</v>
      </c>
      <c r="C834" s="2" t="s">
        <v>6</v>
      </c>
      <c r="D834" s="2" t="s">
        <v>13</v>
      </c>
      <c r="E834" s="2" t="s">
        <v>179</v>
      </c>
      <c r="F834" s="2" t="s">
        <v>4115</v>
      </c>
      <c r="G834" s="2" t="s">
        <v>3</v>
      </c>
      <c r="H834" s="2" t="s">
        <v>4116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2</v>
      </c>
      <c r="P834" s="2" t="s">
        <v>1</v>
      </c>
      <c r="Q834" s="1">
        <v>1547.4752000000003</v>
      </c>
      <c r="R834" s="1">
        <v>0</v>
      </c>
      <c r="S834" s="1">
        <v>1413.9200999999998</v>
      </c>
      <c r="T834" s="1">
        <v>0</v>
      </c>
      <c r="U834" s="2" t="s">
        <v>0</v>
      </c>
      <c r="V834" s="1">
        <v>0</v>
      </c>
      <c r="W834" s="1">
        <v>115.13369999999998</v>
      </c>
      <c r="X834" s="2" t="s">
        <v>8</v>
      </c>
      <c r="Y834" s="1">
        <v>18.421400000000002</v>
      </c>
      <c r="Z834" s="1">
        <v>0</v>
      </c>
      <c r="AA834" s="2" t="s">
        <v>0</v>
      </c>
      <c r="AB834" s="1">
        <v>0</v>
      </c>
      <c r="AC834" s="1">
        <v>0</v>
      </c>
      <c r="AD834" s="2" t="s">
        <v>0</v>
      </c>
      <c r="AE834" s="1">
        <v>0</v>
      </c>
      <c r="AF834" s="2">
        <v>0</v>
      </c>
      <c r="AG834" s="2" t="s">
        <v>0</v>
      </c>
      <c r="AH834" s="1">
        <v>0</v>
      </c>
      <c r="AI834" s="1">
        <v>0</v>
      </c>
      <c r="AJ834" s="2" t="s">
        <v>0</v>
      </c>
      <c r="AK834" s="1">
        <v>0</v>
      </c>
      <c r="AL834" s="1">
        <v>0</v>
      </c>
      <c r="AM834" s="125" t="s">
        <v>1</v>
      </c>
      <c r="AN834" s="2" t="s">
        <v>1</v>
      </c>
      <c r="AO834" s="125" t="s">
        <v>1</v>
      </c>
      <c r="AP834" s="2" t="s">
        <v>1</v>
      </c>
      <c r="AQ834" s="5"/>
      <c r="AR834" s="5"/>
    </row>
    <row r="835" spans="1:44" x14ac:dyDescent="0.25">
      <c r="A835" s="2" t="s">
        <v>1000</v>
      </c>
      <c r="B835" s="125">
        <v>44605</v>
      </c>
      <c r="C835" s="2" t="s">
        <v>6</v>
      </c>
      <c r="D835" s="2" t="s">
        <v>13</v>
      </c>
      <c r="E835" s="2" t="s">
        <v>179</v>
      </c>
      <c r="F835" s="2" t="s">
        <v>4117</v>
      </c>
      <c r="G835" s="2" t="s">
        <v>3</v>
      </c>
      <c r="H835" s="2" t="s">
        <v>4118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4119</v>
      </c>
      <c r="P835" s="2" t="s">
        <v>4120</v>
      </c>
      <c r="Q835" s="1">
        <v>51.210900000000002</v>
      </c>
      <c r="R835" s="1">
        <v>0</v>
      </c>
      <c r="S835" s="1">
        <v>39.021099999999997</v>
      </c>
      <c r="T835" s="1">
        <v>10.5084</v>
      </c>
      <c r="U835" s="2" t="s">
        <v>8</v>
      </c>
      <c r="V835" s="1">
        <v>1.6814</v>
      </c>
      <c r="W835" s="1">
        <v>0</v>
      </c>
      <c r="X835" s="2" t="s">
        <v>0</v>
      </c>
      <c r="Y835" s="1">
        <v>0</v>
      </c>
      <c r="Z835" s="1">
        <v>0</v>
      </c>
      <c r="AA835" s="2" t="s">
        <v>0</v>
      </c>
      <c r="AB835" s="1">
        <v>0</v>
      </c>
      <c r="AC835" s="1">
        <v>0</v>
      </c>
      <c r="AD835" s="2" t="s">
        <v>0</v>
      </c>
      <c r="AE835" s="1">
        <v>0</v>
      </c>
      <c r="AF835" s="2">
        <v>0</v>
      </c>
      <c r="AG835" s="2" t="s">
        <v>0</v>
      </c>
      <c r="AH835" s="1">
        <v>0</v>
      </c>
      <c r="AI835" s="1">
        <v>0</v>
      </c>
      <c r="AJ835" s="2" t="s">
        <v>0</v>
      </c>
      <c r="AK835" s="1">
        <v>0</v>
      </c>
      <c r="AL835" s="1">
        <v>0</v>
      </c>
      <c r="AM835" s="125" t="s">
        <v>1</v>
      </c>
      <c r="AN835" s="2" t="s">
        <v>1</v>
      </c>
      <c r="AO835" s="125" t="s">
        <v>1</v>
      </c>
      <c r="AP835" s="2" t="s">
        <v>1</v>
      </c>
      <c r="AQ835" s="5"/>
      <c r="AR835" s="5"/>
    </row>
    <row r="836" spans="1:44" x14ac:dyDescent="0.25">
      <c r="A836" s="2" t="s">
        <v>1001</v>
      </c>
      <c r="B836" s="125">
        <v>44605</v>
      </c>
      <c r="C836" s="2" t="s">
        <v>6</v>
      </c>
      <c r="D836" s="2" t="s">
        <v>13</v>
      </c>
      <c r="E836" s="2" t="s">
        <v>179</v>
      </c>
      <c r="F836" s="2" t="s">
        <v>4115</v>
      </c>
      <c r="G836" s="2" t="s">
        <v>3</v>
      </c>
      <c r="H836" s="2" t="s">
        <v>4121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1014.3615000000002</v>
      </c>
      <c r="R836" s="1">
        <v>0</v>
      </c>
      <c r="S836" s="1">
        <v>793.12075000000004</v>
      </c>
      <c r="T836" s="1">
        <v>0</v>
      </c>
      <c r="U836" s="2" t="s">
        <v>0</v>
      </c>
      <c r="V836" s="1">
        <v>0</v>
      </c>
      <c r="W836" s="1">
        <v>190.72485</v>
      </c>
      <c r="X836" s="2" t="s">
        <v>8</v>
      </c>
      <c r="Y836" s="1">
        <v>30.515900000000002</v>
      </c>
      <c r="Z836" s="1">
        <v>0</v>
      </c>
      <c r="AA836" s="2" t="s">
        <v>0</v>
      </c>
      <c r="AB836" s="1">
        <v>0</v>
      </c>
      <c r="AC836" s="1">
        <v>0</v>
      </c>
      <c r="AD836" s="2" t="s">
        <v>0</v>
      </c>
      <c r="AE836" s="1">
        <v>0</v>
      </c>
      <c r="AF836" s="2">
        <v>0</v>
      </c>
      <c r="AG836" s="2" t="s">
        <v>0</v>
      </c>
      <c r="AH836" s="1">
        <v>0</v>
      </c>
      <c r="AI836" s="1">
        <v>0</v>
      </c>
      <c r="AJ836" s="2" t="s">
        <v>0</v>
      </c>
      <c r="AK836" s="1">
        <v>0</v>
      </c>
      <c r="AL836" s="1">
        <v>0</v>
      </c>
      <c r="AM836" s="125" t="s">
        <v>1</v>
      </c>
      <c r="AN836" s="2" t="s">
        <v>1</v>
      </c>
      <c r="AO836" s="125" t="s">
        <v>1</v>
      </c>
      <c r="AP836" s="2" t="s">
        <v>1</v>
      </c>
      <c r="AQ836" s="5"/>
      <c r="AR836" s="5"/>
    </row>
    <row r="837" spans="1:44" x14ac:dyDescent="0.25">
      <c r="A837" s="2" t="s">
        <v>1002</v>
      </c>
      <c r="B837" s="125">
        <v>44605</v>
      </c>
      <c r="C837" s="2" t="s">
        <v>6</v>
      </c>
      <c r="D837" s="2" t="s">
        <v>9</v>
      </c>
      <c r="E837" s="2" t="s">
        <v>3031</v>
      </c>
      <c r="F837" s="2" t="s">
        <v>4122</v>
      </c>
      <c r="G837" s="2" t="s">
        <v>3</v>
      </c>
      <c r="H837" s="2" t="s">
        <v>4123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70.179599999999994</v>
      </c>
      <c r="R837" s="1">
        <v>0</v>
      </c>
      <c r="S837" s="1">
        <v>0.21999999999999886</v>
      </c>
      <c r="T837" s="1">
        <v>0</v>
      </c>
      <c r="U837" s="2" t="s">
        <v>0</v>
      </c>
      <c r="V837" s="1">
        <v>0</v>
      </c>
      <c r="W837" s="1">
        <v>60.31</v>
      </c>
      <c r="X837" s="2" t="s">
        <v>8</v>
      </c>
      <c r="Y837" s="1">
        <v>9.6495999999999995</v>
      </c>
      <c r="Z837" s="1">
        <v>0</v>
      </c>
      <c r="AA837" s="2" t="s">
        <v>0</v>
      </c>
      <c r="AB837" s="1">
        <v>0</v>
      </c>
      <c r="AC837" s="1">
        <v>0</v>
      </c>
      <c r="AD837" s="2" t="s">
        <v>0</v>
      </c>
      <c r="AE837" s="1">
        <v>0</v>
      </c>
      <c r="AF837" s="2">
        <v>0</v>
      </c>
      <c r="AG837" s="2" t="s">
        <v>0</v>
      </c>
      <c r="AH837" s="1">
        <v>0</v>
      </c>
      <c r="AI837" s="1">
        <v>0</v>
      </c>
      <c r="AJ837" s="2" t="s">
        <v>0</v>
      </c>
      <c r="AK837" s="1">
        <v>0</v>
      </c>
      <c r="AL837" s="1">
        <v>0</v>
      </c>
      <c r="AM837" s="125" t="s">
        <v>1</v>
      </c>
      <c r="AN837" s="2" t="s">
        <v>1</v>
      </c>
      <c r="AO837" s="125" t="s">
        <v>1</v>
      </c>
      <c r="AP837" s="2" t="s">
        <v>1</v>
      </c>
      <c r="AQ837" s="5"/>
      <c r="AR837" s="5"/>
    </row>
    <row r="838" spans="1:44" x14ac:dyDescent="0.25">
      <c r="A838" s="2" t="s">
        <v>1003</v>
      </c>
      <c r="B838" s="125">
        <v>44605</v>
      </c>
      <c r="C838" s="2" t="s">
        <v>6</v>
      </c>
      <c r="D838" s="2" t="s">
        <v>9</v>
      </c>
      <c r="E838" s="2" t="s">
        <v>3031</v>
      </c>
      <c r="F838" s="2" t="s">
        <v>4122</v>
      </c>
      <c r="G838" s="2" t="s">
        <v>3</v>
      </c>
      <c r="H838" s="2" t="s">
        <v>4124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2</v>
      </c>
      <c r="P838" s="2" t="s">
        <v>1</v>
      </c>
      <c r="Q838" s="1">
        <v>111.5048</v>
      </c>
      <c r="R838" s="1">
        <v>0</v>
      </c>
      <c r="S838" s="1">
        <v>63.84040000000001</v>
      </c>
      <c r="T838" s="1">
        <v>0</v>
      </c>
      <c r="U838" s="2" t="s">
        <v>0</v>
      </c>
      <c r="V838" s="1">
        <v>0</v>
      </c>
      <c r="W838" s="1">
        <v>41.089999999999996</v>
      </c>
      <c r="X838" s="2" t="s">
        <v>0</v>
      </c>
      <c r="Y838" s="1">
        <v>6.5744000000000007</v>
      </c>
      <c r="Z838" s="1">
        <v>0</v>
      </c>
      <c r="AA838" s="2" t="s">
        <v>0</v>
      </c>
      <c r="AB838" s="1">
        <v>0</v>
      </c>
      <c r="AC838" s="1">
        <v>0</v>
      </c>
      <c r="AD838" s="2" t="s">
        <v>0</v>
      </c>
      <c r="AE838" s="1">
        <v>0</v>
      </c>
      <c r="AF838" s="2">
        <v>0</v>
      </c>
      <c r="AG838" s="2" t="s">
        <v>0</v>
      </c>
      <c r="AH838" s="1">
        <v>0</v>
      </c>
      <c r="AI838" s="1">
        <v>0</v>
      </c>
      <c r="AJ838" s="2" t="s">
        <v>0</v>
      </c>
      <c r="AK838" s="1">
        <v>0</v>
      </c>
      <c r="AL838" s="1">
        <v>0</v>
      </c>
      <c r="AM838" s="125" t="s">
        <v>1</v>
      </c>
      <c r="AN838" s="2" t="s">
        <v>1</v>
      </c>
      <c r="AO838" s="125" t="s">
        <v>1</v>
      </c>
      <c r="AP838" s="2" t="s">
        <v>1</v>
      </c>
      <c r="AQ838" s="5"/>
      <c r="AR838" s="5"/>
    </row>
    <row r="839" spans="1:44" x14ac:dyDescent="0.25">
      <c r="A839" s="2" t="s">
        <v>1004</v>
      </c>
      <c r="B839" s="125">
        <v>44605</v>
      </c>
      <c r="C839" s="2" t="s">
        <v>6</v>
      </c>
      <c r="D839" s="2" t="s">
        <v>9</v>
      </c>
      <c r="E839" s="2" t="s">
        <v>3031</v>
      </c>
      <c r="F839" s="2" t="s">
        <v>4122</v>
      </c>
      <c r="G839" s="2" t="s">
        <v>3</v>
      </c>
      <c r="H839" s="2" t="s">
        <v>4125</v>
      </c>
      <c r="I839" s="1" t="s">
        <v>1</v>
      </c>
      <c r="J839" s="1" t="s">
        <v>1</v>
      </c>
      <c r="K839" s="1" t="s">
        <v>1</v>
      </c>
      <c r="L839" s="1" t="s">
        <v>1</v>
      </c>
      <c r="M839" s="1">
        <v>0</v>
      </c>
      <c r="N839" s="2" t="s">
        <v>1</v>
      </c>
      <c r="O839" s="2" t="s">
        <v>2</v>
      </c>
      <c r="P839" s="2" t="s">
        <v>1</v>
      </c>
      <c r="Q839" s="1">
        <v>187.69930000000002</v>
      </c>
      <c r="R839" s="1">
        <v>0</v>
      </c>
      <c r="S839" s="1">
        <v>47.130499999999998</v>
      </c>
      <c r="T839" s="1">
        <v>0</v>
      </c>
      <c r="U839" s="2" t="s">
        <v>0</v>
      </c>
      <c r="V839" s="1">
        <v>0</v>
      </c>
      <c r="W839" s="1">
        <v>121.18000000000002</v>
      </c>
      <c r="X839" s="2" t="s">
        <v>8</v>
      </c>
      <c r="Y839" s="1">
        <v>19.388800000000003</v>
      </c>
      <c r="Z839" s="1">
        <v>0</v>
      </c>
      <c r="AA839" s="2" t="s">
        <v>0</v>
      </c>
      <c r="AB839" s="1">
        <v>0</v>
      </c>
      <c r="AC839" s="1">
        <v>0</v>
      </c>
      <c r="AD839" s="2" t="s">
        <v>0</v>
      </c>
      <c r="AE839" s="1">
        <v>0</v>
      </c>
      <c r="AF839" s="2">
        <v>0</v>
      </c>
      <c r="AG839" s="2" t="s">
        <v>0</v>
      </c>
      <c r="AH839" s="1">
        <v>0</v>
      </c>
      <c r="AI839" s="1">
        <v>0</v>
      </c>
      <c r="AJ839" s="2" t="s">
        <v>0</v>
      </c>
      <c r="AK839" s="1">
        <v>0</v>
      </c>
      <c r="AL839" s="1">
        <v>0</v>
      </c>
      <c r="AM839" s="125" t="s">
        <v>1</v>
      </c>
      <c r="AN839" s="2" t="s">
        <v>1</v>
      </c>
      <c r="AO839" s="125" t="s">
        <v>1</v>
      </c>
      <c r="AP839" s="2" t="s">
        <v>1</v>
      </c>
      <c r="AQ839" s="5"/>
      <c r="AR839" s="5"/>
    </row>
    <row r="840" spans="1:44" x14ac:dyDescent="0.25">
      <c r="A840" s="2" t="s">
        <v>1005</v>
      </c>
      <c r="B840" s="125">
        <v>44605</v>
      </c>
      <c r="C840" s="2" t="s">
        <v>6</v>
      </c>
      <c r="D840" s="2" t="s">
        <v>9</v>
      </c>
      <c r="E840" s="2" t="s">
        <v>3031</v>
      </c>
      <c r="F840" s="2" t="s">
        <v>4122</v>
      </c>
      <c r="G840" s="2" t="s">
        <v>3</v>
      </c>
      <c r="H840" s="2" t="s">
        <v>4126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1">
        <v>87.414249999999996</v>
      </c>
      <c r="R840" s="1">
        <v>0</v>
      </c>
      <c r="S840" s="1">
        <v>71.99785</v>
      </c>
      <c r="T840" s="1">
        <v>0</v>
      </c>
      <c r="U840" s="2" t="s">
        <v>0</v>
      </c>
      <c r="V840" s="1">
        <v>0</v>
      </c>
      <c r="W840" s="1">
        <v>13.29</v>
      </c>
      <c r="X840" s="2" t="s">
        <v>8</v>
      </c>
      <c r="Y840" s="1">
        <v>2.1263999999999998</v>
      </c>
      <c r="Z840" s="1">
        <v>0</v>
      </c>
      <c r="AA840" s="2" t="s">
        <v>0</v>
      </c>
      <c r="AB840" s="1">
        <v>0</v>
      </c>
      <c r="AC840" s="1">
        <v>0</v>
      </c>
      <c r="AD840" s="2" t="s">
        <v>0</v>
      </c>
      <c r="AE840" s="1">
        <v>0</v>
      </c>
      <c r="AF840" s="2">
        <v>0</v>
      </c>
      <c r="AG840" s="2" t="s">
        <v>0</v>
      </c>
      <c r="AH840" s="1">
        <v>0</v>
      </c>
      <c r="AI840" s="1">
        <v>0</v>
      </c>
      <c r="AJ840" s="2" t="s">
        <v>0</v>
      </c>
      <c r="AK840" s="1">
        <v>0</v>
      </c>
      <c r="AL840" s="1">
        <v>0</v>
      </c>
      <c r="AM840" s="125" t="s">
        <v>1</v>
      </c>
      <c r="AN840" s="2" t="s">
        <v>1</v>
      </c>
      <c r="AO840" s="125" t="s">
        <v>1</v>
      </c>
      <c r="AP840" s="2" t="s">
        <v>1</v>
      </c>
      <c r="AQ840" s="5"/>
      <c r="AR840" s="5"/>
    </row>
    <row r="841" spans="1:44" x14ac:dyDescent="0.25">
      <c r="A841" s="2" t="s">
        <v>1006</v>
      </c>
      <c r="B841" s="125">
        <v>44605</v>
      </c>
      <c r="C841" s="2" t="s">
        <v>6</v>
      </c>
      <c r="D841" s="2" t="s">
        <v>9</v>
      </c>
      <c r="E841" s="2" t="s">
        <v>3031</v>
      </c>
      <c r="F841" s="2" t="s">
        <v>4122</v>
      </c>
      <c r="G841" s="2" t="s">
        <v>3</v>
      </c>
      <c r="H841" s="2" t="s">
        <v>4127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4128</v>
      </c>
      <c r="P841" s="2" t="s">
        <v>4129</v>
      </c>
      <c r="Q841" s="1">
        <v>33.117600000000003</v>
      </c>
      <c r="R841" s="1">
        <v>0</v>
      </c>
      <c r="S841" s="1">
        <v>0.21999999999999886</v>
      </c>
      <c r="T841" s="1">
        <v>0</v>
      </c>
      <c r="U841" s="2" t="s">
        <v>0</v>
      </c>
      <c r="V841" s="1">
        <v>0</v>
      </c>
      <c r="W841" s="1">
        <v>28.36</v>
      </c>
      <c r="X841" s="2" t="s">
        <v>8</v>
      </c>
      <c r="Y841" s="1">
        <v>4.5376000000000003</v>
      </c>
      <c r="Z841" s="1">
        <v>0</v>
      </c>
      <c r="AA841" s="2" t="s">
        <v>0</v>
      </c>
      <c r="AB841" s="1">
        <v>0</v>
      </c>
      <c r="AC841" s="1">
        <v>0</v>
      </c>
      <c r="AD841" s="2" t="s">
        <v>0</v>
      </c>
      <c r="AE841" s="1">
        <v>0</v>
      </c>
      <c r="AF841" s="2">
        <v>0</v>
      </c>
      <c r="AG841" s="2" t="s">
        <v>0</v>
      </c>
      <c r="AH841" s="1">
        <v>0</v>
      </c>
      <c r="AI841" s="1">
        <v>0</v>
      </c>
      <c r="AJ841" s="2" t="s">
        <v>0</v>
      </c>
      <c r="AK841" s="1">
        <v>0</v>
      </c>
      <c r="AL841" s="1">
        <v>0</v>
      </c>
      <c r="AM841" s="125" t="s">
        <v>1</v>
      </c>
      <c r="AN841" s="2" t="s">
        <v>1</v>
      </c>
      <c r="AO841" s="125" t="s">
        <v>1</v>
      </c>
      <c r="AP841" s="2" t="s">
        <v>1</v>
      </c>
      <c r="AQ841" s="5"/>
      <c r="AR841" s="5"/>
    </row>
    <row r="842" spans="1:44" x14ac:dyDescent="0.25">
      <c r="A842" s="2" t="s">
        <v>1007</v>
      </c>
      <c r="B842" s="125">
        <v>44605</v>
      </c>
      <c r="C842" s="2" t="s">
        <v>6</v>
      </c>
      <c r="D842" s="2" t="s">
        <v>9</v>
      </c>
      <c r="E842" s="2" t="s">
        <v>3031</v>
      </c>
      <c r="F842" s="2" t="s">
        <v>4122</v>
      </c>
      <c r="G842" s="2" t="s">
        <v>3</v>
      </c>
      <c r="H842" s="2" t="s">
        <v>4130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184.15200000000002</v>
      </c>
      <c r="R842" s="1">
        <v>0</v>
      </c>
      <c r="S842" s="1">
        <v>126.732</v>
      </c>
      <c r="T842" s="1">
        <v>0</v>
      </c>
      <c r="U842" s="2" t="s">
        <v>0</v>
      </c>
      <c r="V842" s="1">
        <v>0</v>
      </c>
      <c r="W842" s="1">
        <v>49.5</v>
      </c>
      <c r="X842" s="2" t="s">
        <v>8</v>
      </c>
      <c r="Y842" s="1">
        <v>7.92</v>
      </c>
      <c r="Z842" s="1">
        <v>0</v>
      </c>
      <c r="AA842" s="2" t="s">
        <v>0</v>
      </c>
      <c r="AB842" s="1">
        <v>0</v>
      </c>
      <c r="AC842" s="1">
        <v>0</v>
      </c>
      <c r="AD842" s="2" t="s">
        <v>0</v>
      </c>
      <c r="AE842" s="1">
        <v>0</v>
      </c>
      <c r="AF842" s="2">
        <v>0</v>
      </c>
      <c r="AG842" s="2" t="s">
        <v>0</v>
      </c>
      <c r="AH842" s="1">
        <v>0</v>
      </c>
      <c r="AI842" s="1">
        <v>0</v>
      </c>
      <c r="AJ842" s="2" t="s">
        <v>0</v>
      </c>
      <c r="AK842" s="1">
        <v>0</v>
      </c>
      <c r="AL842" s="1">
        <v>0</v>
      </c>
      <c r="AM842" s="125" t="s">
        <v>1</v>
      </c>
      <c r="AN842" s="2" t="s">
        <v>1</v>
      </c>
      <c r="AO842" s="125" t="s">
        <v>1</v>
      </c>
      <c r="AP842" s="2" t="s">
        <v>1</v>
      </c>
      <c r="AQ842" s="5"/>
      <c r="AR842" s="5"/>
    </row>
    <row r="843" spans="1:44" x14ac:dyDescent="0.25">
      <c r="A843" s="2" t="s">
        <v>1008</v>
      </c>
      <c r="B843" s="125">
        <v>44605</v>
      </c>
      <c r="C843" s="2" t="s">
        <v>6</v>
      </c>
      <c r="D843" s="2" t="s">
        <v>9</v>
      </c>
      <c r="E843" s="2" t="s">
        <v>3031</v>
      </c>
      <c r="F843" s="2" t="s">
        <v>4122</v>
      </c>
      <c r="G843" s="2" t="s">
        <v>3</v>
      </c>
      <c r="H843" s="2" t="s">
        <v>4131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2</v>
      </c>
      <c r="P843" s="2" t="s">
        <v>1</v>
      </c>
      <c r="Q843" s="1">
        <v>1.24</v>
      </c>
      <c r="R843" s="1">
        <v>0</v>
      </c>
      <c r="S843" s="1">
        <v>1.24</v>
      </c>
      <c r="T843" s="1">
        <v>0</v>
      </c>
      <c r="U843" s="2" t="s">
        <v>0</v>
      </c>
      <c r="V843" s="1">
        <v>0</v>
      </c>
      <c r="W843" s="1">
        <v>0</v>
      </c>
      <c r="X843" s="2" t="s">
        <v>0</v>
      </c>
      <c r="Y843" s="1">
        <v>0</v>
      </c>
      <c r="Z843" s="1">
        <v>0</v>
      </c>
      <c r="AA843" s="2" t="s">
        <v>0</v>
      </c>
      <c r="AB843" s="1">
        <v>0</v>
      </c>
      <c r="AC843" s="1">
        <v>0</v>
      </c>
      <c r="AD843" s="2" t="s">
        <v>0</v>
      </c>
      <c r="AE843" s="1">
        <v>0</v>
      </c>
      <c r="AF843" s="2">
        <v>0</v>
      </c>
      <c r="AG843" s="2" t="s">
        <v>0</v>
      </c>
      <c r="AH843" s="1">
        <v>0</v>
      </c>
      <c r="AI843" s="1">
        <v>0</v>
      </c>
      <c r="AJ843" s="2" t="s">
        <v>0</v>
      </c>
      <c r="AK843" s="1">
        <v>0</v>
      </c>
      <c r="AL843" s="1">
        <v>0</v>
      </c>
      <c r="AM843" s="125" t="s">
        <v>1</v>
      </c>
      <c r="AN843" s="2" t="s">
        <v>1</v>
      </c>
      <c r="AO843" s="125" t="s">
        <v>1</v>
      </c>
      <c r="AP843" s="2" t="s">
        <v>1</v>
      </c>
      <c r="AQ843" s="5"/>
      <c r="AR843" s="5"/>
    </row>
    <row r="844" spans="1:44" x14ac:dyDescent="0.25">
      <c r="A844" s="2" t="s">
        <v>1009</v>
      </c>
      <c r="B844" s="125">
        <v>44605</v>
      </c>
      <c r="C844" s="2" t="s">
        <v>6</v>
      </c>
      <c r="D844" s="2" t="s">
        <v>1092</v>
      </c>
      <c r="E844" s="2" t="s">
        <v>726</v>
      </c>
      <c r="F844" s="2" t="s">
        <v>4132</v>
      </c>
      <c r="G844" s="2" t="s">
        <v>3</v>
      </c>
      <c r="H844" s="2" t="s">
        <v>4133</v>
      </c>
      <c r="I844" s="1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2</v>
      </c>
      <c r="P844" s="2" t="s">
        <v>1</v>
      </c>
      <c r="Q844" s="1">
        <v>3084.8186300000007</v>
      </c>
      <c r="R844" s="1">
        <v>0</v>
      </c>
      <c r="S844" s="1">
        <v>2480.0679999999998</v>
      </c>
      <c r="T844" s="1">
        <v>0</v>
      </c>
      <c r="U844" s="2" t="s">
        <v>0</v>
      </c>
      <c r="V844" s="1">
        <v>0</v>
      </c>
      <c r="W844" s="1">
        <v>521.33675000000005</v>
      </c>
      <c r="X844" s="2" t="s">
        <v>8</v>
      </c>
      <c r="Y844" s="1">
        <v>83.413879999999992</v>
      </c>
      <c r="Z844" s="1">
        <v>0</v>
      </c>
      <c r="AA844" s="2" t="s">
        <v>0</v>
      </c>
      <c r="AB844" s="1">
        <v>0</v>
      </c>
      <c r="AC844" s="1">
        <v>0</v>
      </c>
      <c r="AD844" s="2" t="s">
        <v>0</v>
      </c>
      <c r="AE844" s="1">
        <v>0</v>
      </c>
      <c r="AF844" s="2">
        <v>0</v>
      </c>
      <c r="AG844" s="2" t="s">
        <v>0</v>
      </c>
      <c r="AH844" s="1">
        <v>0</v>
      </c>
      <c r="AI844" s="1">
        <v>0</v>
      </c>
      <c r="AJ844" s="2" t="s">
        <v>0</v>
      </c>
      <c r="AK844" s="1">
        <v>0</v>
      </c>
      <c r="AL844" s="1">
        <v>0</v>
      </c>
      <c r="AM844" s="125" t="s">
        <v>1</v>
      </c>
      <c r="AN844" s="2" t="s">
        <v>1</v>
      </c>
      <c r="AO844" s="125" t="s">
        <v>1</v>
      </c>
      <c r="AP844" s="2" t="s">
        <v>1</v>
      </c>
      <c r="AQ844" s="5"/>
      <c r="AR844" s="5"/>
    </row>
    <row r="845" spans="1:44" x14ac:dyDescent="0.25">
      <c r="A845" s="2" t="s">
        <v>1010</v>
      </c>
      <c r="B845" s="125">
        <v>44605</v>
      </c>
      <c r="C845" s="2" t="s">
        <v>6</v>
      </c>
      <c r="D845" s="2" t="s">
        <v>5</v>
      </c>
      <c r="E845" s="2" t="s">
        <v>174</v>
      </c>
      <c r="F845" s="2" t="s">
        <v>1299</v>
      </c>
      <c r="G845" s="2" t="s">
        <v>3</v>
      </c>
      <c r="H845" s="2" t="s">
        <v>4134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2068.9169859999997</v>
      </c>
      <c r="R845" s="1">
        <v>0</v>
      </c>
      <c r="S845" s="1">
        <v>1415.6415500000003</v>
      </c>
      <c r="T845" s="1">
        <v>0</v>
      </c>
      <c r="U845" s="2" t="s">
        <v>0</v>
      </c>
      <c r="V845" s="1">
        <v>0</v>
      </c>
      <c r="W845" s="1">
        <v>563.16849999999999</v>
      </c>
      <c r="X845" s="2" t="s">
        <v>0</v>
      </c>
      <c r="Y845" s="1">
        <v>90.10693599999999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  <c r="AH845" s="1">
        <v>0</v>
      </c>
      <c r="AI845" s="1">
        <v>0</v>
      </c>
      <c r="AJ845" s="2" t="s">
        <v>0</v>
      </c>
      <c r="AK845" s="1">
        <v>0</v>
      </c>
      <c r="AL845" s="1">
        <v>0</v>
      </c>
      <c r="AM845" s="125" t="s">
        <v>1</v>
      </c>
      <c r="AN845" s="2" t="s">
        <v>1</v>
      </c>
      <c r="AO845" s="125" t="s">
        <v>1</v>
      </c>
      <c r="AP845" s="2" t="s">
        <v>1</v>
      </c>
      <c r="AQ845" s="5"/>
      <c r="AR845" s="5"/>
    </row>
    <row r="846" spans="1:44" x14ac:dyDescent="0.25">
      <c r="A846" s="2" t="s">
        <v>1011</v>
      </c>
      <c r="B846" s="125">
        <v>44606</v>
      </c>
      <c r="C846" s="2" t="s">
        <v>26</v>
      </c>
      <c r="D846" s="2" t="s">
        <v>48</v>
      </c>
      <c r="E846" s="2" t="s">
        <v>219</v>
      </c>
      <c r="F846" s="2" t="s">
        <v>1851</v>
      </c>
      <c r="G846" s="2" t="s">
        <v>3</v>
      </c>
      <c r="H846" s="2" t="s">
        <v>4135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</v>
      </c>
      <c r="P846" s="2" t="s">
        <v>1</v>
      </c>
      <c r="Q846" s="1">
        <v>1001.7993</v>
      </c>
      <c r="R846" s="1">
        <v>0</v>
      </c>
      <c r="S846" s="1">
        <v>665.31809999999996</v>
      </c>
      <c r="T846" s="1">
        <v>0</v>
      </c>
      <c r="U846" s="2" t="s">
        <v>0</v>
      </c>
      <c r="V846" s="1">
        <v>0</v>
      </c>
      <c r="W846" s="1">
        <v>290.07</v>
      </c>
      <c r="X846" s="2" t="s">
        <v>0</v>
      </c>
      <c r="Y846" s="1">
        <v>46.411199999999994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  <c r="AH846" s="1">
        <v>0</v>
      </c>
      <c r="AI846" s="1">
        <v>0</v>
      </c>
      <c r="AJ846" s="2" t="s">
        <v>0</v>
      </c>
      <c r="AK846" s="1">
        <v>0</v>
      </c>
      <c r="AL846" s="1">
        <v>0</v>
      </c>
      <c r="AM846" s="125" t="s">
        <v>1</v>
      </c>
      <c r="AN846" s="2" t="s">
        <v>1</v>
      </c>
      <c r="AO846" s="125" t="s">
        <v>1</v>
      </c>
      <c r="AP846" s="2" t="s">
        <v>1</v>
      </c>
      <c r="AQ846" s="5"/>
      <c r="AR846" s="5"/>
    </row>
    <row r="847" spans="1:44" x14ac:dyDescent="0.25">
      <c r="A847" s="2" t="s">
        <v>1012</v>
      </c>
      <c r="B847" s="125">
        <v>44606</v>
      </c>
      <c r="C847" s="2" t="s">
        <v>26</v>
      </c>
      <c r="D847" s="2" t="s">
        <v>48</v>
      </c>
      <c r="E847" s="2" t="s">
        <v>219</v>
      </c>
      <c r="F847" s="2" t="s">
        <v>1853</v>
      </c>
      <c r="G847" s="2" t="s">
        <v>3</v>
      </c>
      <c r="H847" s="2" t="s">
        <v>4136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1095</v>
      </c>
      <c r="P847" s="2" t="s">
        <v>1096</v>
      </c>
      <c r="Q847" s="1">
        <v>895.62919999999997</v>
      </c>
      <c r="R847" s="1">
        <v>0</v>
      </c>
      <c r="S847" s="1">
        <v>709.89</v>
      </c>
      <c r="T847" s="1">
        <v>160.12</v>
      </c>
      <c r="U847" s="2" t="s">
        <v>8</v>
      </c>
      <c r="V847" s="1">
        <v>25.619199999999999</v>
      </c>
      <c r="W847" s="1">
        <v>0</v>
      </c>
      <c r="X847" s="2" t="s">
        <v>0</v>
      </c>
      <c r="Y847" s="1"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  <c r="AH847" s="1">
        <v>0</v>
      </c>
      <c r="AI847" s="1">
        <v>0</v>
      </c>
      <c r="AJ847" s="2" t="s">
        <v>0</v>
      </c>
      <c r="AK847" s="1">
        <v>0</v>
      </c>
      <c r="AL847" s="1">
        <v>0</v>
      </c>
      <c r="AM847" s="125" t="s">
        <v>1</v>
      </c>
      <c r="AN847" s="2" t="s">
        <v>1</v>
      </c>
      <c r="AO847" s="125" t="s">
        <v>1</v>
      </c>
      <c r="AP847" s="2" t="s">
        <v>1</v>
      </c>
      <c r="AQ847" s="5"/>
      <c r="AR847" s="5"/>
    </row>
    <row r="848" spans="1:44" x14ac:dyDescent="0.25">
      <c r="A848" s="2" t="s">
        <v>1013</v>
      </c>
      <c r="B848" s="125">
        <v>44606</v>
      </c>
      <c r="C848" s="2" t="s">
        <v>26</v>
      </c>
      <c r="D848" s="2" t="s">
        <v>48</v>
      </c>
      <c r="E848" s="2" t="s">
        <v>219</v>
      </c>
      <c r="F848" s="2" t="s">
        <v>1851</v>
      </c>
      <c r="G848" s="2" t="s">
        <v>3</v>
      </c>
      <c r="H848" s="2" t="s">
        <v>4137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1526.5671239999997</v>
      </c>
      <c r="R848" s="1">
        <v>0</v>
      </c>
      <c r="S848" s="1">
        <v>1073.02145</v>
      </c>
      <c r="T848" s="1">
        <v>0</v>
      </c>
      <c r="U848" s="2" t="s">
        <v>0</v>
      </c>
      <c r="V848" s="1">
        <v>0</v>
      </c>
      <c r="W848" s="1">
        <v>390.98764999999997</v>
      </c>
      <c r="X848" s="2" t="s">
        <v>8</v>
      </c>
      <c r="Y848" s="1">
        <v>62.558024000000017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  <c r="AH848" s="1">
        <v>0</v>
      </c>
      <c r="AI848" s="1">
        <v>0</v>
      </c>
      <c r="AJ848" s="2" t="s">
        <v>0</v>
      </c>
      <c r="AK848" s="1">
        <v>0</v>
      </c>
      <c r="AL848" s="1">
        <v>0</v>
      </c>
      <c r="AM848" s="125" t="s">
        <v>1</v>
      </c>
      <c r="AN848" s="2" t="s">
        <v>1</v>
      </c>
      <c r="AO848" s="125" t="s">
        <v>1</v>
      </c>
      <c r="AP848" s="2" t="s">
        <v>1</v>
      </c>
      <c r="AQ848" s="5"/>
      <c r="AR848" s="5"/>
    </row>
    <row r="849" spans="1:44" x14ac:dyDescent="0.25">
      <c r="A849" s="2" t="s">
        <v>1014</v>
      </c>
      <c r="B849" s="125">
        <v>44606</v>
      </c>
      <c r="C849" s="2" t="s">
        <v>1081</v>
      </c>
      <c r="D849" s="2" t="s">
        <v>48</v>
      </c>
      <c r="E849" s="2" t="s">
        <v>1082</v>
      </c>
      <c r="F849" s="2" t="s">
        <v>4138</v>
      </c>
      <c r="G849" s="2" t="s">
        <v>3</v>
      </c>
      <c r="H849" s="2" t="s">
        <v>4139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1694.2764300000001</v>
      </c>
      <c r="R849" s="1">
        <v>0</v>
      </c>
      <c r="S849" s="1">
        <v>1346.0334999999998</v>
      </c>
      <c r="T849" s="1">
        <v>0</v>
      </c>
      <c r="U849" s="2" t="s">
        <v>0</v>
      </c>
      <c r="V849" s="1">
        <v>0</v>
      </c>
      <c r="W849" s="1">
        <v>300.20945000000006</v>
      </c>
      <c r="X849" s="2" t="s">
        <v>0</v>
      </c>
      <c r="Y849" s="1">
        <v>48.033480000000004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  <c r="AH849" s="1">
        <v>0</v>
      </c>
      <c r="AI849" s="1">
        <v>0</v>
      </c>
      <c r="AJ849" s="2" t="s">
        <v>0</v>
      </c>
      <c r="AK849" s="1">
        <v>0</v>
      </c>
      <c r="AL849" s="1">
        <v>0</v>
      </c>
      <c r="AM849" s="125" t="s">
        <v>1</v>
      </c>
      <c r="AN849" s="2" t="s">
        <v>1</v>
      </c>
      <c r="AO849" s="125" t="s">
        <v>1</v>
      </c>
      <c r="AP849" s="2" t="s">
        <v>1</v>
      </c>
      <c r="AQ849" s="5"/>
      <c r="AR849" s="5"/>
    </row>
    <row r="850" spans="1:44" x14ac:dyDescent="0.25">
      <c r="A850" s="2" t="s">
        <v>1015</v>
      </c>
      <c r="B850" s="125">
        <v>44606</v>
      </c>
      <c r="C850" s="2" t="s">
        <v>6</v>
      </c>
      <c r="D850" s="2" t="s">
        <v>48</v>
      </c>
      <c r="E850" s="2" t="s">
        <v>228</v>
      </c>
      <c r="F850" s="2" t="s">
        <v>4140</v>
      </c>
      <c r="G850" s="2" t="s">
        <v>3</v>
      </c>
      <c r="H850" s="2" t="s">
        <v>4141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729.67785000000015</v>
      </c>
      <c r="R850" s="1">
        <v>0</v>
      </c>
      <c r="S850" s="1">
        <v>571.37300000000005</v>
      </c>
      <c r="T850" s="1">
        <v>0</v>
      </c>
      <c r="U850" s="2" t="s">
        <v>0</v>
      </c>
      <c r="V850" s="1">
        <v>0</v>
      </c>
      <c r="W850" s="1">
        <v>136.46974999999998</v>
      </c>
      <c r="X850" s="2" t="s">
        <v>0</v>
      </c>
      <c r="Y850" s="1">
        <v>21.835100000000001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  <c r="AH850" s="1">
        <v>0</v>
      </c>
      <c r="AI850" s="1">
        <v>0</v>
      </c>
      <c r="AJ850" s="2" t="s">
        <v>0</v>
      </c>
      <c r="AK850" s="1">
        <v>0</v>
      </c>
      <c r="AL850" s="1">
        <v>0</v>
      </c>
      <c r="AM850" s="125" t="s">
        <v>1</v>
      </c>
      <c r="AN850" s="2" t="s">
        <v>1</v>
      </c>
      <c r="AO850" s="125" t="s">
        <v>1</v>
      </c>
      <c r="AP850" s="2" t="s">
        <v>1</v>
      </c>
      <c r="AQ850" s="5"/>
      <c r="AR850" s="5"/>
    </row>
    <row r="851" spans="1:44" x14ac:dyDescent="0.25">
      <c r="A851" s="2" t="s">
        <v>1016</v>
      </c>
      <c r="B851" s="125">
        <v>44606</v>
      </c>
      <c r="C851" s="2" t="s">
        <v>6</v>
      </c>
      <c r="D851" s="2" t="s">
        <v>48</v>
      </c>
      <c r="E851" s="2" t="s">
        <v>228</v>
      </c>
      <c r="F851" s="2" t="s">
        <v>4140</v>
      </c>
      <c r="G851" s="2" t="s">
        <v>3</v>
      </c>
      <c r="H851" s="2" t="s">
        <v>4142</v>
      </c>
      <c r="I851" s="1" t="s">
        <v>1</v>
      </c>
      <c r="J851" s="1" t="s">
        <v>1</v>
      </c>
      <c r="K851" s="1" t="s">
        <v>1</v>
      </c>
      <c r="L851" s="1" t="s">
        <v>1</v>
      </c>
      <c r="M851" s="1">
        <v>0</v>
      </c>
      <c r="N851" s="2" t="s">
        <v>1</v>
      </c>
      <c r="O851" s="2" t="s">
        <v>1130</v>
      </c>
      <c r="P851" s="2" t="s">
        <v>1131</v>
      </c>
      <c r="Q851" s="1">
        <v>169.75874999999999</v>
      </c>
      <c r="R851" s="1">
        <v>0</v>
      </c>
      <c r="S851" s="1">
        <v>97.467550000000017</v>
      </c>
      <c r="T851" s="1">
        <v>62.32</v>
      </c>
      <c r="U851" s="2" t="s">
        <v>8</v>
      </c>
      <c r="V851" s="1">
        <v>9.9711999999999996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2">
        <v>0</v>
      </c>
      <c r="AG851" s="2" t="s">
        <v>0</v>
      </c>
      <c r="AH851" s="1">
        <v>0</v>
      </c>
      <c r="AI851" s="1">
        <v>0</v>
      </c>
      <c r="AJ851" s="2" t="s">
        <v>0</v>
      </c>
      <c r="AK851" s="1">
        <v>0</v>
      </c>
      <c r="AL851" s="1">
        <v>0</v>
      </c>
      <c r="AM851" s="125" t="s">
        <v>1</v>
      </c>
      <c r="AN851" s="2" t="s">
        <v>1</v>
      </c>
      <c r="AO851" s="125" t="s">
        <v>1</v>
      </c>
      <c r="AP851" s="2" t="s">
        <v>1</v>
      </c>
      <c r="AQ851" s="5"/>
      <c r="AR851" s="5"/>
    </row>
    <row r="852" spans="1:44" x14ac:dyDescent="0.25">
      <c r="A852" s="2" t="s">
        <v>1017</v>
      </c>
      <c r="B852" s="125">
        <v>44606</v>
      </c>
      <c r="C852" s="2" t="s">
        <v>6</v>
      </c>
      <c r="D852" s="2" t="s">
        <v>48</v>
      </c>
      <c r="E852" s="2" t="s">
        <v>228</v>
      </c>
      <c r="F852" s="2" t="s">
        <v>4140</v>
      </c>
      <c r="G852" s="2" t="s">
        <v>3</v>
      </c>
      <c r="H852" s="2" t="s">
        <v>4143</v>
      </c>
      <c r="I852" s="1" t="s">
        <v>1</v>
      </c>
      <c r="J852" s="1" t="s">
        <v>1</v>
      </c>
      <c r="K852" s="1" t="s">
        <v>1</v>
      </c>
      <c r="L852" s="1" t="s">
        <v>1</v>
      </c>
      <c r="M852" s="1">
        <v>0</v>
      </c>
      <c r="N852" s="2" t="s">
        <v>1</v>
      </c>
      <c r="O852" s="2" t="s">
        <v>2</v>
      </c>
      <c r="P852" s="2" t="s">
        <v>1</v>
      </c>
      <c r="Q852" s="1">
        <v>1590.2082999999998</v>
      </c>
      <c r="R852" s="1">
        <v>0</v>
      </c>
      <c r="S852" s="1">
        <v>1160.91165</v>
      </c>
      <c r="T852" s="1">
        <v>0</v>
      </c>
      <c r="U852" s="2" t="s">
        <v>0</v>
      </c>
      <c r="V852" s="1">
        <v>0</v>
      </c>
      <c r="W852" s="1">
        <v>370.08324999999991</v>
      </c>
      <c r="X852" s="2" t="s">
        <v>8</v>
      </c>
      <c r="Y852" s="1">
        <v>59.2134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2">
        <v>0</v>
      </c>
      <c r="AG852" s="2" t="s">
        <v>0</v>
      </c>
      <c r="AH852" s="1">
        <v>0</v>
      </c>
      <c r="AI852" s="1">
        <v>0</v>
      </c>
      <c r="AJ852" s="2" t="s">
        <v>0</v>
      </c>
      <c r="AK852" s="1">
        <v>0</v>
      </c>
      <c r="AL852" s="1">
        <v>0</v>
      </c>
      <c r="AM852" s="125" t="s">
        <v>1</v>
      </c>
      <c r="AN852" s="2" t="s">
        <v>1</v>
      </c>
      <c r="AO852" s="125" t="s">
        <v>1</v>
      </c>
      <c r="AP852" s="2" t="s">
        <v>1</v>
      </c>
      <c r="AQ852" s="5"/>
      <c r="AR852" s="5"/>
    </row>
    <row r="853" spans="1:44" x14ac:dyDescent="0.25">
      <c r="A853" s="2" t="s">
        <v>1018</v>
      </c>
      <c r="B853" s="125">
        <v>44606</v>
      </c>
      <c r="C853" s="2" t="s">
        <v>6</v>
      </c>
      <c r="D853" s="2" t="s">
        <v>48</v>
      </c>
      <c r="E853" s="2" t="s">
        <v>228</v>
      </c>
      <c r="F853" s="2" t="s">
        <v>4140</v>
      </c>
      <c r="G853" s="2" t="s">
        <v>3</v>
      </c>
      <c r="H853" s="2" t="s">
        <v>4144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1258</v>
      </c>
      <c r="P853" s="2" t="s">
        <v>1259</v>
      </c>
      <c r="Q853" s="1">
        <v>105.8</v>
      </c>
      <c r="R853" s="1">
        <v>0</v>
      </c>
      <c r="S853" s="1">
        <v>105.8</v>
      </c>
      <c r="T853" s="1">
        <v>0</v>
      </c>
      <c r="U853" s="2" t="s">
        <v>0</v>
      </c>
      <c r="V853" s="1">
        <v>0</v>
      </c>
      <c r="W853" s="1">
        <v>0</v>
      </c>
      <c r="X853" s="2" t="s">
        <v>0</v>
      </c>
      <c r="Y853" s="1">
        <v>0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  <c r="AH853" s="1">
        <v>0</v>
      </c>
      <c r="AI853" s="1">
        <v>0</v>
      </c>
      <c r="AJ853" s="2" t="s">
        <v>0</v>
      </c>
      <c r="AK853" s="1">
        <v>0</v>
      </c>
      <c r="AL853" s="1">
        <v>0</v>
      </c>
      <c r="AM853" s="125" t="s">
        <v>1</v>
      </c>
      <c r="AN853" s="2" t="s">
        <v>1</v>
      </c>
      <c r="AO853" s="125" t="s">
        <v>1</v>
      </c>
      <c r="AP853" s="2" t="s">
        <v>1</v>
      </c>
      <c r="AQ853" s="5"/>
      <c r="AR853" s="5"/>
    </row>
    <row r="854" spans="1:44" x14ac:dyDescent="0.25">
      <c r="A854" s="2" t="s">
        <v>1019</v>
      </c>
      <c r="B854" s="125">
        <v>44606</v>
      </c>
      <c r="C854" s="2" t="s">
        <v>6</v>
      </c>
      <c r="D854" s="2" t="s">
        <v>48</v>
      </c>
      <c r="E854" s="2" t="s">
        <v>228</v>
      </c>
      <c r="F854" s="2" t="s">
        <v>4140</v>
      </c>
      <c r="G854" s="2" t="s">
        <v>3</v>
      </c>
      <c r="H854" s="2" t="s">
        <v>4145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</v>
      </c>
      <c r="P854" s="2" t="s">
        <v>1</v>
      </c>
      <c r="Q854" s="1">
        <v>1737.4420799999996</v>
      </c>
      <c r="R854" s="1">
        <v>0</v>
      </c>
      <c r="S854" s="1">
        <v>1425.7084999999997</v>
      </c>
      <c r="T854" s="1">
        <v>0</v>
      </c>
      <c r="U854" s="2" t="s">
        <v>0</v>
      </c>
      <c r="V854" s="1">
        <v>0</v>
      </c>
      <c r="W854" s="1">
        <v>268.73579999999998</v>
      </c>
      <c r="X854" s="2" t="s">
        <v>8</v>
      </c>
      <c r="Y854" s="1">
        <v>42.997779999999999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  <c r="AH854" s="1">
        <v>0</v>
      </c>
      <c r="AI854" s="1">
        <v>0</v>
      </c>
      <c r="AJ854" s="2" t="s">
        <v>0</v>
      </c>
      <c r="AK854" s="1">
        <v>0</v>
      </c>
      <c r="AL854" s="1">
        <v>0</v>
      </c>
      <c r="AM854" s="125" t="s">
        <v>1</v>
      </c>
      <c r="AN854" s="2" t="s">
        <v>1</v>
      </c>
      <c r="AO854" s="125" t="s">
        <v>1</v>
      </c>
      <c r="AP854" s="2" t="s">
        <v>1</v>
      </c>
      <c r="AQ854" s="5"/>
      <c r="AR854" s="5"/>
    </row>
    <row r="855" spans="1:44" x14ac:dyDescent="0.25">
      <c r="A855" s="2" t="s">
        <v>1020</v>
      </c>
      <c r="B855" s="125">
        <v>44606</v>
      </c>
      <c r="C855" s="2" t="s">
        <v>6</v>
      </c>
      <c r="D855" s="2" t="s">
        <v>48</v>
      </c>
      <c r="E855" s="2" t="s">
        <v>228</v>
      </c>
      <c r="F855" s="2" t="s">
        <v>4140</v>
      </c>
      <c r="G855" s="2" t="s">
        <v>3</v>
      </c>
      <c r="H855" s="2" t="s">
        <v>4146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1501</v>
      </c>
      <c r="P855" s="2" t="s">
        <v>1502</v>
      </c>
      <c r="Q855" s="1">
        <v>992.13230799999997</v>
      </c>
      <c r="R855" s="1">
        <v>0</v>
      </c>
      <c r="S855" s="1">
        <v>711.40854999999999</v>
      </c>
      <c r="T855" s="1">
        <v>242.00325000000001</v>
      </c>
      <c r="U855" s="2" t="s">
        <v>8</v>
      </c>
      <c r="V855" s="1">
        <v>38.720508000000002</v>
      </c>
      <c r="W855" s="1">
        <v>0</v>
      </c>
      <c r="X855" s="2" t="s">
        <v>0</v>
      </c>
      <c r="Y855" s="1">
        <v>0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  <c r="AH855" s="1">
        <v>0</v>
      </c>
      <c r="AI855" s="1">
        <v>0</v>
      </c>
      <c r="AJ855" s="2" t="s">
        <v>0</v>
      </c>
      <c r="AK855" s="1">
        <v>0</v>
      </c>
      <c r="AL855" s="1">
        <v>0</v>
      </c>
      <c r="AM855" s="125" t="s">
        <v>1</v>
      </c>
      <c r="AN855" s="2" t="s">
        <v>1</v>
      </c>
      <c r="AO855" s="125" t="s">
        <v>1</v>
      </c>
      <c r="AP855" s="2" t="s">
        <v>1</v>
      </c>
      <c r="AQ855" s="5"/>
      <c r="AR855" s="5"/>
    </row>
    <row r="856" spans="1:44" x14ac:dyDescent="0.25">
      <c r="A856" s="2" t="s">
        <v>1021</v>
      </c>
      <c r="B856" s="125">
        <v>44606</v>
      </c>
      <c r="C856" s="2" t="s">
        <v>6</v>
      </c>
      <c r="D856" s="2" t="s">
        <v>48</v>
      </c>
      <c r="E856" s="2" t="s">
        <v>228</v>
      </c>
      <c r="F856" s="2" t="s">
        <v>4140</v>
      </c>
      <c r="G856" s="2" t="s">
        <v>3</v>
      </c>
      <c r="H856" s="2" t="s">
        <v>4147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1501</v>
      </c>
      <c r="P856" s="2" t="s">
        <v>1574</v>
      </c>
      <c r="Q856" s="1">
        <v>181.48480000000001</v>
      </c>
      <c r="R856" s="1">
        <v>0</v>
      </c>
      <c r="S856" s="1">
        <v>62.062799999999996</v>
      </c>
      <c r="T856" s="1">
        <v>102.95</v>
      </c>
      <c r="U856" s="2" t="s">
        <v>8</v>
      </c>
      <c r="V856" s="1">
        <v>16.472000000000001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  <c r="AH856" s="1">
        <v>0</v>
      </c>
      <c r="AI856" s="1">
        <v>0</v>
      </c>
      <c r="AJ856" s="2" t="s">
        <v>0</v>
      </c>
      <c r="AK856" s="1">
        <v>0</v>
      </c>
      <c r="AL856" s="1">
        <v>0</v>
      </c>
      <c r="AM856" s="125" t="s">
        <v>1</v>
      </c>
      <c r="AN856" s="2" t="s">
        <v>1</v>
      </c>
      <c r="AO856" s="125" t="s">
        <v>1</v>
      </c>
      <c r="AP856" s="2" t="s">
        <v>1</v>
      </c>
      <c r="AQ856" s="5"/>
      <c r="AR856" s="5"/>
    </row>
    <row r="857" spans="1:44" x14ac:dyDescent="0.25">
      <c r="A857" s="2" t="s">
        <v>1022</v>
      </c>
      <c r="B857" s="125">
        <v>44606</v>
      </c>
      <c r="C857" s="2" t="s">
        <v>6</v>
      </c>
      <c r="D857" s="2" t="s">
        <v>48</v>
      </c>
      <c r="E857" s="2" t="s">
        <v>228</v>
      </c>
      <c r="F857" s="2" t="s">
        <v>4140</v>
      </c>
      <c r="G857" s="2" t="s">
        <v>3</v>
      </c>
      <c r="H857" s="2" t="s">
        <v>4148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1080.8245779999997</v>
      </c>
      <c r="R857" s="1">
        <v>0</v>
      </c>
      <c r="S857" s="1">
        <v>799.26854999999989</v>
      </c>
      <c r="T857" s="1">
        <v>0</v>
      </c>
      <c r="U857" s="2" t="s">
        <v>0</v>
      </c>
      <c r="V857" s="1">
        <v>0</v>
      </c>
      <c r="W857" s="1">
        <v>242.72069999999997</v>
      </c>
      <c r="X857" s="2" t="s">
        <v>0</v>
      </c>
      <c r="Y857" s="1">
        <v>38.835328000000004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  <c r="AH857" s="1">
        <v>0</v>
      </c>
      <c r="AI857" s="1">
        <v>0</v>
      </c>
      <c r="AJ857" s="2" t="s">
        <v>0</v>
      </c>
      <c r="AK857" s="1">
        <v>0</v>
      </c>
      <c r="AL857" s="1">
        <v>0</v>
      </c>
      <c r="AM857" s="125" t="s">
        <v>1</v>
      </c>
      <c r="AN857" s="2" t="s">
        <v>1</v>
      </c>
      <c r="AO857" s="125" t="s">
        <v>1</v>
      </c>
      <c r="AP857" s="2" t="s">
        <v>1</v>
      </c>
      <c r="AQ857" s="5"/>
      <c r="AR857" s="5"/>
    </row>
    <row r="858" spans="1:44" x14ac:dyDescent="0.25">
      <c r="A858" s="2" t="s">
        <v>1023</v>
      </c>
      <c r="B858" s="125">
        <v>44606</v>
      </c>
      <c r="C858" s="2" t="s">
        <v>6</v>
      </c>
      <c r="D858" s="2" t="s">
        <v>48</v>
      </c>
      <c r="E858" s="2" t="s">
        <v>213</v>
      </c>
      <c r="F858" s="2" t="s">
        <v>1226</v>
      </c>
      <c r="G858" s="2" t="s">
        <v>3</v>
      </c>
      <c r="H858" s="2" t="s">
        <v>4149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803.85</v>
      </c>
      <c r="R858" s="1">
        <v>0</v>
      </c>
      <c r="S858" s="1">
        <v>803.85</v>
      </c>
      <c r="T858" s="1">
        <v>0</v>
      </c>
      <c r="U858" s="2" t="s">
        <v>0</v>
      </c>
      <c r="V858" s="1">
        <v>0</v>
      </c>
      <c r="W858" s="1">
        <v>0</v>
      </c>
      <c r="X858" s="2" t="s">
        <v>0</v>
      </c>
      <c r="Y858" s="1">
        <v>0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  <c r="AH858" s="1">
        <v>0</v>
      </c>
      <c r="AI858" s="1">
        <v>0</v>
      </c>
      <c r="AJ858" s="2" t="s">
        <v>0</v>
      </c>
      <c r="AK858" s="1">
        <v>0</v>
      </c>
      <c r="AL858" s="1">
        <v>0</v>
      </c>
      <c r="AM858" s="125" t="s">
        <v>1</v>
      </c>
      <c r="AN858" s="2" t="s">
        <v>1</v>
      </c>
      <c r="AO858" s="125" t="s">
        <v>1</v>
      </c>
      <c r="AP858" s="2">
        <v>0</v>
      </c>
      <c r="AQ858" s="5"/>
      <c r="AR858" s="5"/>
    </row>
    <row r="859" spans="1:44" x14ac:dyDescent="0.25">
      <c r="A859" s="2" t="s">
        <v>1024</v>
      </c>
      <c r="B859" s="125">
        <v>44606</v>
      </c>
      <c r="C859" s="2" t="s">
        <v>6</v>
      </c>
      <c r="D859" s="2" t="s">
        <v>48</v>
      </c>
      <c r="E859" s="2" t="s">
        <v>2845</v>
      </c>
      <c r="F859" s="2" t="s">
        <v>1799</v>
      </c>
      <c r="G859" s="2" t="s">
        <v>3</v>
      </c>
      <c r="H859" s="2" t="s">
        <v>4150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f>SUM(S859:Z859)</f>
        <v>1805.7304000000001</v>
      </c>
      <c r="R859" s="1">
        <v>0</v>
      </c>
      <c r="S859" s="1">
        <v>1348.47</v>
      </c>
      <c r="T859" s="1">
        <v>0</v>
      </c>
      <c r="U859" s="2" t="s">
        <v>0</v>
      </c>
      <c r="V859" s="1">
        <v>0</v>
      </c>
      <c r="W859" s="1">
        <v>394.19</v>
      </c>
      <c r="X859" s="2" t="s">
        <v>0</v>
      </c>
      <c r="Y859" s="1">
        <f>+W859*0.16</f>
        <v>63.070399999999999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  <c r="AH859" s="1">
        <v>0</v>
      </c>
      <c r="AI859" s="1">
        <v>0</v>
      </c>
      <c r="AJ859" s="2" t="s">
        <v>0</v>
      </c>
      <c r="AK859" s="1">
        <v>0</v>
      </c>
      <c r="AL859" s="1">
        <v>0</v>
      </c>
      <c r="AM859" s="125" t="s">
        <v>1</v>
      </c>
      <c r="AN859" s="2" t="s">
        <v>1</v>
      </c>
      <c r="AO859" s="125" t="s">
        <v>1</v>
      </c>
      <c r="AP859" s="2">
        <v>0</v>
      </c>
      <c r="AQ859" s="5"/>
      <c r="AR859" s="5"/>
    </row>
    <row r="860" spans="1:44" x14ac:dyDescent="0.25">
      <c r="A860" s="2" t="s">
        <v>1025</v>
      </c>
      <c r="B860" s="125">
        <v>44606</v>
      </c>
      <c r="C860" s="2" t="s">
        <v>26</v>
      </c>
      <c r="D860" s="2" t="s">
        <v>41</v>
      </c>
      <c r="E860" s="2" t="s">
        <v>210</v>
      </c>
      <c r="F860" s="2" t="s">
        <v>1945</v>
      </c>
      <c r="G860" s="2" t="s">
        <v>3</v>
      </c>
      <c r="H860" s="2" t="s">
        <v>4151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1648.3828059999998</v>
      </c>
      <c r="R860" s="1">
        <v>0</v>
      </c>
      <c r="S860" s="1">
        <v>1183.5819999999999</v>
      </c>
      <c r="T860" s="1">
        <v>0</v>
      </c>
      <c r="U860" s="2" t="s">
        <v>0</v>
      </c>
      <c r="V860" s="1">
        <v>0</v>
      </c>
      <c r="W860" s="1">
        <v>400.69035000000002</v>
      </c>
      <c r="X860" s="2" t="s">
        <v>8</v>
      </c>
      <c r="Y860" s="1">
        <v>64.110455999999999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  <c r="AH860" s="1">
        <v>0</v>
      </c>
      <c r="AI860" s="1">
        <v>0</v>
      </c>
      <c r="AJ860" s="2" t="s">
        <v>0</v>
      </c>
      <c r="AK860" s="1">
        <v>0</v>
      </c>
      <c r="AL860" s="1">
        <v>0</v>
      </c>
      <c r="AM860" s="125" t="s">
        <v>1</v>
      </c>
      <c r="AN860" s="2" t="s">
        <v>1</v>
      </c>
      <c r="AO860" s="125" t="s">
        <v>1</v>
      </c>
      <c r="AP860" s="2" t="s">
        <v>1</v>
      </c>
      <c r="AQ860" s="5"/>
      <c r="AR860" s="5"/>
    </row>
    <row r="861" spans="1:44" x14ac:dyDescent="0.25">
      <c r="A861" s="2" t="s">
        <v>1026</v>
      </c>
      <c r="B861" s="125">
        <v>44606</v>
      </c>
      <c r="C861" s="2" t="s">
        <v>1081</v>
      </c>
      <c r="D861" s="2" t="s">
        <v>41</v>
      </c>
      <c r="E861" s="2" t="s">
        <v>1083</v>
      </c>
      <c r="F861" s="2" t="s">
        <v>4138</v>
      </c>
      <c r="G861" s="2" t="s">
        <v>3</v>
      </c>
      <c r="H861" s="2" t="s">
        <v>4152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1421.514772</v>
      </c>
      <c r="R861" s="1">
        <v>0</v>
      </c>
      <c r="S861" s="1">
        <v>1016.5742</v>
      </c>
      <c r="T861" s="1">
        <v>0</v>
      </c>
      <c r="U861" s="2" t="s">
        <v>0</v>
      </c>
      <c r="V861" s="1">
        <v>0</v>
      </c>
      <c r="W861" s="1">
        <v>349.08670000000012</v>
      </c>
      <c r="X861" s="2" t="s">
        <v>8</v>
      </c>
      <c r="Y861" s="1">
        <v>55.85387200000001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  <c r="AH861" s="1">
        <v>0</v>
      </c>
      <c r="AI861" s="1">
        <v>0</v>
      </c>
      <c r="AJ861" s="2" t="s">
        <v>0</v>
      </c>
      <c r="AK861" s="1">
        <v>0</v>
      </c>
      <c r="AL861" s="1">
        <v>0</v>
      </c>
      <c r="AM861" s="125" t="s">
        <v>1</v>
      </c>
      <c r="AN861" s="2" t="s">
        <v>1</v>
      </c>
      <c r="AO861" s="125" t="s">
        <v>1</v>
      </c>
      <c r="AP861" s="2" t="s">
        <v>1</v>
      </c>
      <c r="AQ861" s="5"/>
      <c r="AR861" s="5"/>
    </row>
    <row r="862" spans="1:44" x14ac:dyDescent="0.25">
      <c r="A862" s="2" t="s">
        <v>1027</v>
      </c>
      <c r="B862" s="125">
        <v>44606</v>
      </c>
      <c r="C862" s="2" t="s">
        <v>1081</v>
      </c>
      <c r="D862" s="2" t="s">
        <v>41</v>
      </c>
      <c r="E862" s="2" t="s">
        <v>1083</v>
      </c>
      <c r="F862" s="2" t="s">
        <v>1479</v>
      </c>
      <c r="G862" s="2" t="s">
        <v>3</v>
      </c>
      <c r="H862" s="2" t="s">
        <v>4153</v>
      </c>
      <c r="I862" s="1" t="s">
        <v>1</v>
      </c>
      <c r="J862" s="1" t="s">
        <v>1</v>
      </c>
      <c r="K862" s="1" t="s">
        <v>1</v>
      </c>
      <c r="L862" s="1" t="s">
        <v>1</v>
      </c>
      <c r="M862" s="1">
        <v>0</v>
      </c>
      <c r="N862" s="2" t="s">
        <v>1</v>
      </c>
      <c r="O862" s="2" t="s">
        <v>1233</v>
      </c>
      <c r="P862" s="2" t="s">
        <v>1234</v>
      </c>
      <c r="Q862" s="1">
        <v>23.952000000000002</v>
      </c>
      <c r="R862" s="1">
        <v>0</v>
      </c>
      <c r="S862" s="1">
        <v>12.990000000000002</v>
      </c>
      <c r="T862" s="1">
        <v>9.4499999999999993</v>
      </c>
      <c r="U862" s="2" t="s">
        <v>8</v>
      </c>
      <c r="V862" s="1">
        <v>1.512</v>
      </c>
      <c r="W862" s="1">
        <v>0</v>
      </c>
      <c r="X862" s="2" t="s">
        <v>0</v>
      </c>
      <c r="Y862" s="1">
        <v>0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  <c r="AH862" s="1">
        <v>0</v>
      </c>
      <c r="AI862" s="1">
        <v>0</v>
      </c>
      <c r="AJ862" s="2" t="s">
        <v>0</v>
      </c>
      <c r="AK862" s="1">
        <v>0</v>
      </c>
      <c r="AL862" s="1">
        <v>0</v>
      </c>
      <c r="AM862" s="125" t="s">
        <v>1</v>
      </c>
      <c r="AN862" s="2" t="s">
        <v>1</v>
      </c>
      <c r="AO862" s="125" t="s">
        <v>1</v>
      </c>
      <c r="AP862" s="2" t="s">
        <v>1</v>
      </c>
      <c r="AQ862" s="5"/>
      <c r="AR862" s="5"/>
    </row>
    <row r="863" spans="1:44" x14ac:dyDescent="0.25">
      <c r="A863" s="2" t="s">
        <v>1028</v>
      </c>
      <c r="B863" s="125">
        <v>44606</v>
      </c>
      <c r="C863" s="2" t="s">
        <v>1081</v>
      </c>
      <c r="D863" s="2" t="s">
        <v>41</v>
      </c>
      <c r="E863" s="2" t="s">
        <v>1083</v>
      </c>
      <c r="F863" s="2" t="s">
        <v>4138</v>
      </c>
      <c r="G863" s="2" t="s">
        <v>3</v>
      </c>
      <c r="H863" s="2" t="s">
        <v>4154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1757.760758000001</v>
      </c>
      <c r="R863" s="1">
        <v>0</v>
      </c>
      <c r="S863" s="1">
        <v>1447.6680500000007</v>
      </c>
      <c r="T863" s="1">
        <v>0</v>
      </c>
      <c r="U863" s="2" t="s">
        <v>0</v>
      </c>
      <c r="V863" s="1">
        <v>0</v>
      </c>
      <c r="W863" s="1">
        <v>267.32129999999995</v>
      </c>
      <c r="X863" s="2" t="s">
        <v>0</v>
      </c>
      <c r="Y863" s="1">
        <v>42.771408000000001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  <c r="AH863" s="1">
        <v>0</v>
      </c>
      <c r="AI863" s="1">
        <v>0</v>
      </c>
      <c r="AJ863" s="2" t="s">
        <v>0</v>
      </c>
      <c r="AK863" s="1">
        <v>0</v>
      </c>
      <c r="AL863" s="1">
        <v>0</v>
      </c>
      <c r="AM863" s="125" t="s">
        <v>1</v>
      </c>
      <c r="AN863" s="2" t="s">
        <v>1</v>
      </c>
      <c r="AO863" s="125" t="s">
        <v>1</v>
      </c>
      <c r="AP863" s="2" t="s">
        <v>1</v>
      </c>
      <c r="AQ863" s="5"/>
      <c r="AR863" s="5"/>
    </row>
    <row r="864" spans="1:44" x14ac:dyDescent="0.25">
      <c r="A864" s="2" t="s">
        <v>1029</v>
      </c>
      <c r="B864" s="125">
        <v>44606</v>
      </c>
      <c r="C864" s="2" t="s">
        <v>6</v>
      </c>
      <c r="D864" s="2" t="s">
        <v>41</v>
      </c>
      <c r="E864" s="2" t="s">
        <v>217</v>
      </c>
      <c r="F864" s="2" t="s">
        <v>3009</v>
      </c>
      <c r="G864" s="2" t="s">
        <v>3</v>
      </c>
      <c r="H864" s="2" t="s">
        <v>4155</v>
      </c>
      <c r="I864" s="1" t="s">
        <v>1</v>
      </c>
      <c r="J864" s="1" t="s">
        <v>1</v>
      </c>
      <c r="K864" s="1" t="s">
        <v>1</v>
      </c>
      <c r="L864" s="1" t="s">
        <v>1</v>
      </c>
      <c r="M864" s="1">
        <v>0</v>
      </c>
      <c r="N864" s="2" t="s">
        <v>1</v>
      </c>
      <c r="O864" s="2" t="s">
        <v>2</v>
      </c>
      <c r="P864" s="2" t="s">
        <v>1</v>
      </c>
      <c r="Q864" s="1">
        <v>6531.3156480000025</v>
      </c>
      <c r="R864" s="1">
        <v>0</v>
      </c>
      <c r="S864" s="1">
        <v>4813.9737499999992</v>
      </c>
      <c r="T864" s="1">
        <v>0</v>
      </c>
      <c r="U864" s="2" t="s">
        <v>0</v>
      </c>
      <c r="V864" s="1">
        <v>0</v>
      </c>
      <c r="W864" s="1">
        <v>1480.4671499999997</v>
      </c>
      <c r="X864" s="2" t="s">
        <v>8</v>
      </c>
      <c r="Y864" s="1">
        <v>236.87474800000004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  <c r="AH864" s="1">
        <v>0</v>
      </c>
      <c r="AI864" s="1">
        <v>0</v>
      </c>
      <c r="AJ864" s="2" t="s">
        <v>0</v>
      </c>
      <c r="AK864" s="1">
        <v>0</v>
      </c>
      <c r="AL864" s="1">
        <v>0</v>
      </c>
      <c r="AM864" s="125" t="s">
        <v>1</v>
      </c>
      <c r="AN864" s="2" t="s">
        <v>1</v>
      </c>
      <c r="AO864" s="125" t="s">
        <v>1</v>
      </c>
      <c r="AP864" s="2" t="s">
        <v>1</v>
      </c>
      <c r="AQ864" s="5"/>
      <c r="AR864" s="5"/>
    </row>
    <row r="865" spans="1:44" x14ac:dyDescent="0.25">
      <c r="A865" s="2" t="s">
        <v>1030</v>
      </c>
      <c r="B865" s="125">
        <v>44606</v>
      </c>
      <c r="C865" s="2" t="s">
        <v>34</v>
      </c>
      <c r="D865" s="2" t="s">
        <v>41</v>
      </c>
      <c r="E865" s="2" t="s">
        <v>215</v>
      </c>
      <c r="F865" s="2" t="s">
        <v>4156</v>
      </c>
      <c r="G865" s="2" t="s">
        <v>3</v>
      </c>
      <c r="H865" s="2" t="s">
        <v>4157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2584.0879500000005</v>
      </c>
      <c r="R865" s="1">
        <v>0</v>
      </c>
      <c r="S865" s="1">
        <v>2315.7172</v>
      </c>
      <c r="T865" s="1">
        <v>0</v>
      </c>
      <c r="U865" s="2" t="s">
        <v>0</v>
      </c>
      <c r="V865" s="1">
        <v>0</v>
      </c>
      <c r="W865" s="1">
        <v>231.35405</v>
      </c>
      <c r="X865" s="2" t="s">
        <v>8</v>
      </c>
      <c r="Y865" s="1">
        <v>37.0167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  <c r="AH865" s="1">
        <v>0</v>
      </c>
      <c r="AI865" s="1">
        <v>0</v>
      </c>
      <c r="AJ865" s="2" t="s">
        <v>0</v>
      </c>
      <c r="AK865" s="1">
        <v>0</v>
      </c>
      <c r="AL865" s="1">
        <v>0</v>
      </c>
      <c r="AM865" s="125" t="s">
        <v>1</v>
      </c>
      <c r="AN865" s="2" t="s">
        <v>1</v>
      </c>
      <c r="AO865" s="125" t="s">
        <v>1</v>
      </c>
      <c r="AP865" s="2" t="s">
        <v>1</v>
      </c>
      <c r="AQ865" s="5"/>
      <c r="AR865" s="5"/>
    </row>
    <row r="866" spans="1:44" x14ac:dyDescent="0.25">
      <c r="A866" s="2" t="s">
        <v>1031</v>
      </c>
      <c r="B866" s="125">
        <v>44606</v>
      </c>
      <c r="C866" s="2" t="s">
        <v>26</v>
      </c>
      <c r="D866" s="2" t="s">
        <v>37</v>
      </c>
      <c r="E866" s="2" t="s">
        <v>4</v>
      </c>
      <c r="F866" s="2" t="s">
        <v>1383</v>
      </c>
      <c r="G866" s="2" t="s">
        <v>3</v>
      </c>
      <c r="H866" s="2" t="s">
        <v>4158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3928.8000579999989</v>
      </c>
      <c r="R866" s="1">
        <v>0</v>
      </c>
      <c r="S866" s="1">
        <v>2945.3245499999994</v>
      </c>
      <c r="T866" s="1">
        <v>0</v>
      </c>
      <c r="U866" s="2" t="s">
        <v>0</v>
      </c>
      <c r="V866" s="1">
        <v>0</v>
      </c>
      <c r="W866" s="1">
        <v>847.82369999999992</v>
      </c>
      <c r="X866" s="2" t="s">
        <v>0</v>
      </c>
      <c r="Y866" s="1">
        <v>135.65180799999999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  <c r="AH866" s="1">
        <v>0</v>
      </c>
      <c r="AI866" s="1">
        <v>0</v>
      </c>
      <c r="AJ866" s="2" t="s">
        <v>0</v>
      </c>
      <c r="AK866" s="1">
        <v>0</v>
      </c>
      <c r="AL866" s="1">
        <v>0</v>
      </c>
      <c r="AM866" s="125" t="s">
        <v>1</v>
      </c>
      <c r="AN866" s="2" t="s">
        <v>1</v>
      </c>
      <c r="AO866" s="125" t="s">
        <v>1</v>
      </c>
      <c r="AP866" s="2" t="s">
        <v>1</v>
      </c>
      <c r="AQ866" s="5"/>
      <c r="AR866" s="5"/>
    </row>
    <row r="867" spans="1:44" x14ac:dyDescent="0.25">
      <c r="A867" s="2" t="s">
        <v>1032</v>
      </c>
      <c r="B867" s="125">
        <v>44606</v>
      </c>
      <c r="C867" s="2" t="s">
        <v>1081</v>
      </c>
      <c r="D867" s="2" t="s">
        <v>37</v>
      </c>
      <c r="E867" s="2" t="s">
        <v>1084</v>
      </c>
      <c r="F867" s="2" t="s">
        <v>4138</v>
      </c>
      <c r="G867" s="2" t="s">
        <v>3</v>
      </c>
      <c r="H867" s="2" t="s">
        <v>4159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3760.0009180000002</v>
      </c>
      <c r="R867" s="1">
        <v>0</v>
      </c>
      <c r="S867" s="1">
        <v>2879.33</v>
      </c>
      <c r="T867" s="1">
        <v>0</v>
      </c>
      <c r="U867" s="2" t="s">
        <v>0</v>
      </c>
      <c r="V867" s="1">
        <v>0</v>
      </c>
      <c r="W867" s="1">
        <v>759.19904999999994</v>
      </c>
      <c r="X867" s="2" t="s">
        <v>8</v>
      </c>
      <c r="Y867" s="1">
        <v>121.471868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  <c r="AH867" s="1">
        <v>0</v>
      </c>
      <c r="AI867" s="1">
        <v>0</v>
      </c>
      <c r="AJ867" s="2" t="s">
        <v>0</v>
      </c>
      <c r="AK867" s="1">
        <v>0</v>
      </c>
      <c r="AL867" s="1">
        <v>0</v>
      </c>
      <c r="AM867" s="125" t="s">
        <v>1</v>
      </c>
      <c r="AN867" s="2" t="s">
        <v>1</v>
      </c>
      <c r="AO867" s="125" t="s">
        <v>1</v>
      </c>
      <c r="AP867" s="2" t="s">
        <v>1</v>
      </c>
      <c r="AQ867" s="5"/>
      <c r="AR867" s="5"/>
    </row>
    <row r="868" spans="1:44" x14ac:dyDescent="0.25">
      <c r="A868" s="2" t="s">
        <v>1033</v>
      </c>
      <c r="B868" s="125">
        <v>44606</v>
      </c>
      <c r="C868" s="2" t="s">
        <v>6</v>
      </c>
      <c r="D868" s="2" t="s">
        <v>37</v>
      </c>
      <c r="E868" s="2" t="s">
        <v>208</v>
      </c>
      <c r="F868" s="2" t="s">
        <v>3974</v>
      </c>
      <c r="G868" s="2" t="s">
        <v>3</v>
      </c>
      <c r="H868" s="2" t="s">
        <v>4160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</v>
      </c>
      <c r="P868" s="2" t="s">
        <v>1</v>
      </c>
      <c r="Q868" s="1">
        <v>1369.6242499999998</v>
      </c>
      <c r="R868" s="1">
        <v>0</v>
      </c>
      <c r="S868" s="1">
        <v>1034.6855999999996</v>
      </c>
      <c r="T868" s="1">
        <v>0</v>
      </c>
      <c r="U868" s="2" t="s">
        <v>0</v>
      </c>
      <c r="V868" s="1">
        <v>0</v>
      </c>
      <c r="W868" s="1">
        <v>288.74025000000006</v>
      </c>
      <c r="X868" s="2" t="s">
        <v>8</v>
      </c>
      <c r="Y868" s="1">
        <v>46.198399999999992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  <c r="AH868" s="1">
        <v>0</v>
      </c>
      <c r="AI868" s="1">
        <v>0</v>
      </c>
      <c r="AJ868" s="2" t="s">
        <v>0</v>
      </c>
      <c r="AK868" s="1">
        <v>0</v>
      </c>
      <c r="AL868" s="1">
        <v>0</v>
      </c>
      <c r="AM868" s="125" t="s">
        <v>1</v>
      </c>
      <c r="AN868" s="2" t="s">
        <v>1</v>
      </c>
      <c r="AO868" s="125" t="s">
        <v>1</v>
      </c>
      <c r="AP868" s="2" t="s">
        <v>1</v>
      </c>
      <c r="AQ868" s="5"/>
      <c r="AR868" s="5"/>
    </row>
    <row r="869" spans="1:44" x14ac:dyDescent="0.25">
      <c r="A869" s="2" t="s">
        <v>1034</v>
      </c>
      <c r="B869" s="125">
        <v>44606</v>
      </c>
      <c r="C869" s="2" t="s">
        <v>6</v>
      </c>
      <c r="D869" s="2" t="s">
        <v>37</v>
      </c>
      <c r="E869" s="2" t="s">
        <v>208</v>
      </c>
      <c r="F869" s="2" t="s">
        <v>3974</v>
      </c>
      <c r="G869" s="2" t="s">
        <v>3</v>
      </c>
      <c r="H869" s="2" t="s">
        <v>4161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4162</v>
      </c>
      <c r="P869" s="2" t="s">
        <v>4163</v>
      </c>
      <c r="Q869" s="1">
        <v>308.52</v>
      </c>
      <c r="R869" s="1">
        <v>0</v>
      </c>
      <c r="S869" s="1">
        <v>308.52</v>
      </c>
      <c r="T869" s="1">
        <v>0</v>
      </c>
      <c r="U869" s="2" t="s">
        <v>0</v>
      </c>
      <c r="V869" s="1">
        <v>0</v>
      </c>
      <c r="W869" s="1">
        <v>0</v>
      </c>
      <c r="X869" s="2" t="s">
        <v>0</v>
      </c>
      <c r="Y869" s="1">
        <v>0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  <c r="AH869" s="1">
        <v>0</v>
      </c>
      <c r="AI869" s="1">
        <v>0</v>
      </c>
      <c r="AJ869" s="2" t="s">
        <v>0</v>
      </c>
      <c r="AK869" s="1">
        <v>0</v>
      </c>
      <c r="AL869" s="1">
        <v>0</v>
      </c>
      <c r="AM869" s="125" t="s">
        <v>1</v>
      </c>
      <c r="AN869" s="2" t="s">
        <v>1</v>
      </c>
      <c r="AO869" s="125" t="s">
        <v>1</v>
      </c>
      <c r="AP869" s="2" t="s">
        <v>1</v>
      </c>
      <c r="AQ869" s="5"/>
      <c r="AR869" s="5"/>
    </row>
    <row r="870" spans="1:44" x14ac:dyDescent="0.25">
      <c r="A870" s="2" t="s">
        <v>1035</v>
      </c>
      <c r="B870" s="125">
        <v>44606</v>
      </c>
      <c r="C870" s="2" t="s">
        <v>6</v>
      </c>
      <c r="D870" s="2" t="s">
        <v>37</v>
      </c>
      <c r="E870" s="2" t="s">
        <v>208</v>
      </c>
      <c r="F870" s="2" t="s">
        <v>3974</v>
      </c>
      <c r="G870" s="2" t="s">
        <v>3</v>
      </c>
      <c r="H870" s="2" t="s">
        <v>4164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2978.3700339999996</v>
      </c>
      <c r="R870" s="1">
        <v>0</v>
      </c>
      <c r="S870" s="1">
        <v>2091.9171999999999</v>
      </c>
      <c r="T870" s="1">
        <v>0</v>
      </c>
      <c r="U870" s="2" t="s">
        <v>0</v>
      </c>
      <c r="V870" s="1">
        <v>0</v>
      </c>
      <c r="W870" s="1">
        <v>764.18344999999988</v>
      </c>
      <c r="X870" s="2" t="s">
        <v>8</v>
      </c>
      <c r="Y870" s="1">
        <v>122.26938399999999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  <c r="AH870" s="1">
        <v>0</v>
      </c>
      <c r="AI870" s="1">
        <v>0</v>
      </c>
      <c r="AJ870" s="2" t="s">
        <v>0</v>
      </c>
      <c r="AK870" s="1">
        <v>0</v>
      </c>
      <c r="AL870" s="1">
        <v>0</v>
      </c>
      <c r="AM870" s="125" t="s">
        <v>1</v>
      </c>
      <c r="AN870" s="2" t="s">
        <v>1</v>
      </c>
      <c r="AO870" s="125" t="s">
        <v>1</v>
      </c>
      <c r="AP870" s="2" t="s">
        <v>1</v>
      </c>
      <c r="AQ870" s="5"/>
      <c r="AR870" s="5"/>
    </row>
    <row r="871" spans="1:44" x14ac:dyDescent="0.25">
      <c r="A871" s="2" t="s">
        <v>1036</v>
      </c>
      <c r="B871" s="125">
        <v>44606</v>
      </c>
      <c r="C871" s="2" t="s">
        <v>6</v>
      </c>
      <c r="D871" s="2" t="s">
        <v>37</v>
      </c>
      <c r="E871" s="2" t="s">
        <v>208</v>
      </c>
      <c r="F871" s="2" t="s">
        <v>3974</v>
      </c>
      <c r="G871" s="2" t="s">
        <v>3</v>
      </c>
      <c r="H871" s="2" t="s">
        <v>4165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1454</v>
      </c>
      <c r="P871" s="2" t="s">
        <v>1455</v>
      </c>
      <c r="Q871" s="1">
        <v>177.72</v>
      </c>
      <c r="R871" s="1">
        <v>0</v>
      </c>
      <c r="S871" s="1">
        <v>177.72</v>
      </c>
      <c r="T871" s="1">
        <v>0</v>
      </c>
      <c r="U871" s="2" t="s">
        <v>0</v>
      </c>
      <c r="V871" s="1">
        <v>0</v>
      </c>
      <c r="W871" s="1">
        <v>0</v>
      </c>
      <c r="X871" s="2" t="s">
        <v>0</v>
      </c>
      <c r="Y871" s="1">
        <v>0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  <c r="AH871" s="1">
        <v>0</v>
      </c>
      <c r="AI871" s="1">
        <v>0</v>
      </c>
      <c r="AJ871" s="2" t="s">
        <v>0</v>
      </c>
      <c r="AK871" s="1">
        <v>0</v>
      </c>
      <c r="AL871" s="1">
        <v>0</v>
      </c>
      <c r="AM871" s="125" t="s">
        <v>1</v>
      </c>
      <c r="AN871" s="2" t="s">
        <v>1</v>
      </c>
      <c r="AO871" s="125" t="s">
        <v>1</v>
      </c>
      <c r="AP871" s="2" t="s">
        <v>1</v>
      </c>
      <c r="AQ871" s="5"/>
      <c r="AR871" s="5"/>
    </row>
    <row r="872" spans="1:44" x14ac:dyDescent="0.25">
      <c r="A872" s="2" t="s">
        <v>1037</v>
      </c>
      <c r="B872" s="125">
        <v>44606</v>
      </c>
      <c r="C872" s="2" t="s">
        <v>6</v>
      </c>
      <c r="D872" s="2" t="s">
        <v>37</v>
      </c>
      <c r="E872" s="2" t="s">
        <v>208</v>
      </c>
      <c r="F872" s="2" t="s">
        <v>3974</v>
      </c>
      <c r="G872" s="2" t="s">
        <v>3</v>
      </c>
      <c r="H872" s="2" t="s">
        <v>4166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2</v>
      </c>
      <c r="P872" s="2" t="s">
        <v>1</v>
      </c>
      <c r="Q872" s="1">
        <v>2985.0212959999999</v>
      </c>
      <c r="R872" s="1">
        <v>0</v>
      </c>
      <c r="S872" s="1">
        <v>2160.5616999999997</v>
      </c>
      <c r="T872" s="1">
        <v>0</v>
      </c>
      <c r="U872" s="2" t="s">
        <v>0</v>
      </c>
      <c r="V872" s="1">
        <v>0</v>
      </c>
      <c r="W872" s="1">
        <v>710.74099999999999</v>
      </c>
      <c r="X872" s="2" t="s">
        <v>8</v>
      </c>
      <c r="Y872" s="1">
        <v>113.71859599999999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  <c r="AH872" s="1">
        <v>0</v>
      </c>
      <c r="AI872" s="1">
        <v>0</v>
      </c>
      <c r="AJ872" s="2" t="s">
        <v>0</v>
      </c>
      <c r="AK872" s="1">
        <v>0</v>
      </c>
      <c r="AL872" s="1">
        <v>0</v>
      </c>
      <c r="AM872" s="125" t="s">
        <v>1</v>
      </c>
      <c r="AN872" s="2" t="s">
        <v>1</v>
      </c>
      <c r="AO872" s="125" t="s">
        <v>1</v>
      </c>
      <c r="AP872" s="2" t="s">
        <v>1</v>
      </c>
      <c r="AQ872" s="5"/>
      <c r="AR872" s="5"/>
    </row>
    <row r="873" spans="1:44" x14ac:dyDescent="0.25">
      <c r="A873" s="2" t="s">
        <v>1038</v>
      </c>
      <c r="B873" s="125">
        <v>44606</v>
      </c>
      <c r="C873" s="2" t="s">
        <v>34</v>
      </c>
      <c r="D873" s="2" t="s">
        <v>37</v>
      </c>
      <c r="E873" s="2" t="s">
        <v>206</v>
      </c>
      <c r="F873" s="2" t="s">
        <v>1384</v>
      </c>
      <c r="G873" s="2" t="s">
        <v>3</v>
      </c>
      <c r="H873" s="2" t="s">
        <v>4167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1">
        <v>2729.8840000000005</v>
      </c>
      <c r="R873" s="1">
        <v>0</v>
      </c>
      <c r="S873" s="1">
        <v>2436.7198000000003</v>
      </c>
      <c r="T873" s="1">
        <v>0</v>
      </c>
      <c r="U873" s="2" t="s">
        <v>0</v>
      </c>
      <c r="V873" s="1">
        <v>0</v>
      </c>
      <c r="W873" s="1">
        <v>252.72780000000003</v>
      </c>
      <c r="X873" s="2" t="s">
        <v>0</v>
      </c>
      <c r="Y873" s="1">
        <v>40.436399999999992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  <c r="AH873" s="1">
        <v>0</v>
      </c>
      <c r="AI873" s="1">
        <v>0</v>
      </c>
      <c r="AJ873" s="2" t="s">
        <v>0</v>
      </c>
      <c r="AK873" s="1">
        <v>0</v>
      </c>
      <c r="AL873" s="1">
        <v>0</v>
      </c>
      <c r="AM873" s="125" t="s">
        <v>1</v>
      </c>
      <c r="AN873" s="2" t="s">
        <v>1</v>
      </c>
      <c r="AO873" s="125" t="s">
        <v>1</v>
      </c>
      <c r="AP873" s="2" t="s">
        <v>1</v>
      </c>
      <c r="AQ873" s="5"/>
      <c r="AR873" s="5"/>
    </row>
    <row r="874" spans="1:44" x14ac:dyDescent="0.25">
      <c r="A874" s="2" t="s">
        <v>1039</v>
      </c>
      <c r="B874" s="125">
        <v>44606</v>
      </c>
      <c r="C874" s="2" t="s">
        <v>26</v>
      </c>
      <c r="D874" s="2" t="s">
        <v>32</v>
      </c>
      <c r="E874" s="2" t="s">
        <v>31</v>
      </c>
      <c r="F874" s="2" t="s">
        <v>1945</v>
      </c>
      <c r="G874" s="2" t="s">
        <v>3</v>
      </c>
      <c r="H874" s="2" t="s">
        <v>4168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1589.081180000001</v>
      </c>
      <c r="R874" s="1">
        <v>0</v>
      </c>
      <c r="S874" s="1">
        <v>1131.3518500000005</v>
      </c>
      <c r="T874" s="1">
        <v>0</v>
      </c>
      <c r="U874" s="2" t="s">
        <v>0</v>
      </c>
      <c r="V874" s="1">
        <v>0</v>
      </c>
      <c r="W874" s="1">
        <v>394.59424999999999</v>
      </c>
      <c r="X874" s="2" t="s">
        <v>8</v>
      </c>
      <c r="Y874" s="1">
        <v>63.135079999999995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  <c r="AH874" s="1">
        <v>0</v>
      </c>
      <c r="AI874" s="1">
        <v>0</v>
      </c>
      <c r="AJ874" s="2" t="s">
        <v>0</v>
      </c>
      <c r="AK874" s="1">
        <v>0</v>
      </c>
      <c r="AL874" s="1">
        <v>0</v>
      </c>
      <c r="AM874" s="125" t="s">
        <v>1</v>
      </c>
      <c r="AN874" s="2" t="s">
        <v>1</v>
      </c>
      <c r="AO874" s="125" t="s">
        <v>1</v>
      </c>
      <c r="AP874" s="2" t="s">
        <v>1</v>
      </c>
      <c r="AQ874" s="5"/>
      <c r="AR874" s="5"/>
    </row>
    <row r="875" spans="1:44" x14ac:dyDescent="0.25">
      <c r="A875" s="2" t="s">
        <v>1040</v>
      </c>
      <c r="B875" s="125">
        <v>44606</v>
      </c>
      <c r="C875" s="2" t="s">
        <v>26</v>
      </c>
      <c r="D875" s="2" t="s">
        <v>32</v>
      </c>
      <c r="E875" s="2" t="s">
        <v>31</v>
      </c>
      <c r="F875" s="2" t="s">
        <v>1947</v>
      </c>
      <c r="G875" s="2" t="s">
        <v>12</v>
      </c>
      <c r="H875" s="2" t="s">
        <v>1</v>
      </c>
      <c r="I875" s="1" t="s">
        <v>1264</v>
      </c>
      <c r="J875" s="1" t="s">
        <v>1</v>
      </c>
      <c r="K875" s="1" t="s">
        <v>4169</v>
      </c>
      <c r="L875" s="1" t="s">
        <v>4170</v>
      </c>
      <c r="M875" s="1">
        <v>12.82</v>
      </c>
      <c r="N875" s="2" t="s">
        <v>11</v>
      </c>
      <c r="O875" s="2" t="s">
        <v>4171</v>
      </c>
      <c r="P875" s="2" t="s">
        <v>4172</v>
      </c>
      <c r="Q875" s="1">
        <v>-2.3431999999999999</v>
      </c>
      <c r="R875" s="1">
        <v>0</v>
      </c>
      <c r="S875" s="1">
        <v>0</v>
      </c>
      <c r="T875" s="1">
        <v>0</v>
      </c>
      <c r="U875" s="2" t="s">
        <v>0</v>
      </c>
      <c r="V875" s="1">
        <v>0</v>
      </c>
      <c r="W875" s="1">
        <v>-2.02</v>
      </c>
      <c r="X875" s="2" t="s">
        <v>8</v>
      </c>
      <c r="Y875" s="1">
        <v>-0.32319999999999999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  <c r="AH875" s="1">
        <v>0</v>
      </c>
      <c r="AI875" s="1">
        <v>0</v>
      </c>
      <c r="AJ875" s="2" t="s">
        <v>0</v>
      </c>
      <c r="AK875" s="1">
        <v>0</v>
      </c>
      <c r="AL875" s="1">
        <v>0</v>
      </c>
      <c r="AM875" s="125" t="s">
        <v>1</v>
      </c>
      <c r="AN875" s="2" t="s">
        <v>1</v>
      </c>
      <c r="AO875" s="125" t="s">
        <v>1</v>
      </c>
      <c r="AP875" s="2" t="s">
        <v>1</v>
      </c>
      <c r="AQ875" s="5"/>
      <c r="AR875" s="5"/>
    </row>
    <row r="876" spans="1:44" x14ac:dyDescent="0.25">
      <c r="A876" s="2" t="s">
        <v>1041</v>
      </c>
      <c r="B876" s="125">
        <v>44606</v>
      </c>
      <c r="C876" s="2" t="s">
        <v>6</v>
      </c>
      <c r="D876" s="2" t="s">
        <v>32</v>
      </c>
      <c r="E876" s="2" t="s">
        <v>202</v>
      </c>
      <c r="F876" s="2" t="s">
        <v>1236</v>
      </c>
      <c r="G876" s="2" t="s">
        <v>3</v>
      </c>
      <c r="H876" s="2" t="s">
        <v>4173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4174</v>
      </c>
      <c r="P876" s="2" t="s">
        <v>4175</v>
      </c>
      <c r="Q876" s="1">
        <v>18.14</v>
      </c>
      <c r="R876" s="1">
        <v>0</v>
      </c>
      <c r="S876" s="1">
        <v>18.14</v>
      </c>
      <c r="T876" s="1">
        <v>0</v>
      </c>
      <c r="U876" s="2" t="s">
        <v>0</v>
      </c>
      <c r="V876" s="1">
        <v>0</v>
      </c>
      <c r="W876" s="1">
        <v>0</v>
      </c>
      <c r="X876" s="2" t="s">
        <v>0</v>
      </c>
      <c r="Y876" s="1">
        <v>0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  <c r="AH876" s="1">
        <v>0</v>
      </c>
      <c r="AI876" s="1">
        <v>0</v>
      </c>
      <c r="AJ876" s="2" t="s">
        <v>0</v>
      </c>
      <c r="AK876" s="1">
        <v>0</v>
      </c>
      <c r="AL876" s="1">
        <v>0</v>
      </c>
      <c r="AM876" s="125" t="s">
        <v>1</v>
      </c>
      <c r="AN876" s="2" t="s">
        <v>1</v>
      </c>
      <c r="AO876" s="125" t="s">
        <v>1</v>
      </c>
      <c r="AP876" s="2" t="s">
        <v>1</v>
      </c>
      <c r="AQ876" s="5"/>
      <c r="AR876" s="5"/>
    </row>
    <row r="877" spans="1:44" x14ac:dyDescent="0.25">
      <c r="A877" s="2" t="s">
        <v>1042</v>
      </c>
      <c r="B877" s="125">
        <v>44606</v>
      </c>
      <c r="C877" s="2" t="s">
        <v>6</v>
      </c>
      <c r="D877" s="2" t="s">
        <v>32</v>
      </c>
      <c r="E877" s="2" t="s">
        <v>202</v>
      </c>
      <c r="F877" s="2" t="s">
        <v>1236</v>
      </c>
      <c r="G877" s="2" t="s">
        <v>3</v>
      </c>
      <c r="H877" s="2" t="s">
        <v>4176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728</v>
      </c>
      <c r="P877" s="2" t="s">
        <v>883</v>
      </c>
      <c r="Q877" s="1">
        <v>43.653599999999997</v>
      </c>
      <c r="R877" s="1">
        <v>0</v>
      </c>
      <c r="S877" s="1">
        <v>20.916200000000003</v>
      </c>
      <c r="T877" s="1">
        <v>19.601199999999999</v>
      </c>
      <c r="U877" s="2" t="s">
        <v>8</v>
      </c>
      <c r="V877" s="1">
        <v>3.1362000000000001</v>
      </c>
      <c r="W877" s="1">
        <v>0</v>
      </c>
      <c r="X877" s="2" t="s">
        <v>0</v>
      </c>
      <c r="Y877" s="1">
        <v>0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  <c r="AH877" s="1">
        <v>0</v>
      </c>
      <c r="AI877" s="1">
        <v>0</v>
      </c>
      <c r="AJ877" s="2" t="s">
        <v>0</v>
      </c>
      <c r="AK877" s="1">
        <v>0</v>
      </c>
      <c r="AL877" s="1">
        <v>0</v>
      </c>
      <c r="AM877" s="125" t="s">
        <v>1</v>
      </c>
      <c r="AN877" s="2" t="s">
        <v>1</v>
      </c>
      <c r="AO877" s="125" t="s">
        <v>1</v>
      </c>
      <c r="AP877" s="2" t="s">
        <v>1</v>
      </c>
      <c r="AQ877" s="5"/>
      <c r="AR877" s="5"/>
    </row>
    <row r="878" spans="1:44" x14ac:dyDescent="0.25">
      <c r="A878" s="2" t="s">
        <v>1043</v>
      </c>
      <c r="B878" s="125">
        <v>44606</v>
      </c>
      <c r="C878" s="2" t="s">
        <v>6</v>
      </c>
      <c r="D878" s="2" t="s">
        <v>32</v>
      </c>
      <c r="E878" s="2" t="s">
        <v>202</v>
      </c>
      <c r="F878" s="2" t="s">
        <v>1236</v>
      </c>
      <c r="G878" s="2" t="s">
        <v>3</v>
      </c>
      <c r="H878" s="2" t="s">
        <v>4177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14.708000000000002</v>
      </c>
      <c r="R878" s="1">
        <v>0</v>
      </c>
      <c r="S878" s="1">
        <v>9.7199999999999989</v>
      </c>
      <c r="T878" s="1">
        <v>0</v>
      </c>
      <c r="U878" s="2" t="s">
        <v>0</v>
      </c>
      <c r="V878" s="1">
        <v>0</v>
      </c>
      <c r="W878" s="1">
        <v>4.3</v>
      </c>
      <c r="X878" s="2" t="s">
        <v>8</v>
      </c>
      <c r="Y878" s="1">
        <v>0.68799999999999994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  <c r="AH878" s="1">
        <v>0</v>
      </c>
      <c r="AI878" s="1">
        <v>0</v>
      </c>
      <c r="AJ878" s="2" t="s">
        <v>0</v>
      </c>
      <c r="AK878" s="1">
        <v>0</v>
      </c>
      <c r="AL878" s="1">
        <v>0</v>
      </c>
      <c r="AM878" s="125" t="s">
        <v>1</v>
      </c>
      <c r="AN878" s="2" t="s">
        <v>1</v>
      </c>
      <c r="AO878" s="125" t="s">
        <v>1</v>
      </c>
      <c r="AP878" s="2" t="s">
        <v>1</v>
      </c>
      <c r="AQ878" s="5"/>
      <c r="AR878" s="5"/>
    </row>
    <row r="879" spans="1:44" x14ac:dyDescent="0.25">
      <c r="A879" s="2" t="s">
        <v>1044</v>
      </c>
      <c r="B879" s="125">
        <v>44606</v>
      </c>
      <c r="C879" s="2" t="s">
        <v>6</v>
      </c>
      <c r="D879" s="2" t="s">
        <v>32</v>
      </c>
      <c r="E879" s="2" t="s">
        <v>202</v>
      </c>
      <c r="F879" s="2" t="s">
        <v>1236</v>
      </c>
      <c r="G879" s="2" t="s">
        <v>3</v>
      </c>
      <c r="H879" s="2" t="s">
        <v>4178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878</v>
      </c>
      <c r="P879" s="2" t="s">
        <v>1137</v>
      </c>
      <c r="Q879" s="1">
        <v>41.21</v>
      </c>
      <c r="R879" s="1">
        <v>0</v>
      </c>
      <c r="S879" s="1">
        <v>41.21</v>
      </c>
      <c r="T879" s="1">
        <v>0</v>
      </c>
      <c r="U879" s="2" t="s">
        <v>0</v>
      </c>
      <c r="V879" s="1">
        <v>0</v>
      </c>
      <c r="W879" s="1">
        <v>0</v>
      </c>
      <c r="X879" s="2" t="s">
        <v>0</v>
      </c>
      <c r="Y879" s="1">
        <v>0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  <c r="AH879" s="1">
        <v>0</v>
      </c>
      <c r="AI879" s="1">
        <v>0</v>
      </c>
      <c r="AJ879" s="2" t="s">
        <v>0</v>
      </c>
      <c r="AK879" s="1">
        <v>0</v>
      </c>
      <c r="AL879" s="1">
        <v>0</v>
      </c>
      <c r="AM879" s="125" t="s">
        <v>1</v>
      </c>
      <c r="AN879" s="2" t="s">
        <v>1</v>
      </c>
      <c r="AO879" s="125" t="s">
        <v>1</v>
      </c>
      <c r="AP879" s="2" t="s">
        <v>1</v>
      </c>
      <c r="AQ879" s="5"/>
      <c r="AR879" s="5"/>
    </row>
    <row r="880" spans="1:44" x14ac:dyDescent="0.25">
      <c r="A880" s="2" t="s">
        <v>1045</v>
      </c>
      <c r="B880" s="125">
        <v>44606</v>
      </c>
      <c r="C880" s="2" t="s">
        <v>6</v>
      </c>
      <c r="D880" s="2" t="s">
        <v>32</v>
      </c>
      <c r="E880" s="2" t="s">
        <v>202</v>
      </c>
      <c r="F880" s="2" t="s">
        <v>1236</v>
      </c>
      <c r="G880" s="2" t="s">
        <v>3</v>
      </c>
      <c r="H880" s="2" t="s">
        <v>4179</v>
      </c>
      <c r="I880" s="1" t="s">
        <v>1</v>
      </c>
      <c r="J880" s="1" t="s">
        <v>1</v>
      </c>
      <c r="K880" s="1" t="s">
        <v>1</v>
      </c>
      <c r="L880" s="1" t="s">
        <v>1</v>
      </c>
      <c r="M880" s="1">
        <v>0</v>
      </c>
      <c r="N880" s="2" t="s">
        <v>1</v>
      </c>
      <c r="O880" s="2" t="s">
        <v>2</v>
      </c>
      <c r="P880" s="2" t="s">
        <v>1</v>
      </c>
      <c r="Q880" s="1">
        <v>1358.7126160000003</v>
      </c>
      <c r="R880" s="1">
        <v>0</v>
      </c>
      <c r="S880" s="1">
        <v>1086.2724000000003</v>
      </c>
      <c r="T880" s="1">
        <v>0</v>
      </c>
      <c r="U880" s="2" t="s">
        <v>0</v>
      </c>
      <c r="V880" s="1">
        <v>0</v>
      </c>
      <c r="W880" s="1">
        <v>234.86229999999998</v>
      </c>
      <c r="X880" s="2" t="s">
        <v>8</v>
      </c>
      <c r="Y880" s="1">
        <v>37.577916000000002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  <c r="AH880" s="1">
        <v>0</v>
      </c>
      <c r="AI880" s="1">
        <v>0</v>
      </c>
      <c r="AJ880" s="2" t="s">
        <v>0</v>
      </c>
      <c r="AK880" s="1">
        <v>0</v>
      </c>
      <c r="AL880" s="1">
        <v>0</v>
      </c>
      <c r="AM880" s="125" t="s">
        <v>1</v>
      </c>
      <c r="AN880" s="2" t="s">
        <v>1</v>
      </c>
      <c r="AO880" s="125" t="s">
        <v>1</v>
      </c>
      <c r="AP880" s="2" t="s">
        <v>1</v>
      </c>
      <c r="AQ880" s="5"/>
      <c r="AR880" s="5"/>
    </row>
    <row r="881" spans="1:44" x14ac:dyDescent="0.25">
      <c r="A881" s="2" t="s">
        <v>1046</v>
      </c>
      <c r="B881" s="125">
        <v>44606</v>
      </c>
      <c r="C881" s="2" t="s">
        <v>6</v>
      </c>
      <c r="D881" s="2" t="s">
        <v>32</v>
      </c>
      <c r="E881" s="2" t="s">
        <v>202</v>
      </c>
      <c r="F881" s="2" t="s">
        <v>1236</v>
      </c>
      <c r="G881" s="2" t="s">
        <v>3</v>
      </c>
      <c r="H881" s="2" t="s">
        <v>4180</v>
      </c>
      <c r="I881" s="1" t="s">
        <v>1</v>
      </c>
      <c r="J881" s="1" t="s">
        <v>1</v>
      </c>
      <c r="K881" s="1" t="s">
        <v>1</v>
      </c>
      <c r="L881" s="1" t="s">
        <v>1</v>
      </c>
      <c r="M881" s="1">
        <v>0</v>
      </c>
      <c r="N881" s="2" t="s">
        <v>1</v>
      </c>
      <c r="O881" s="2" t="s">
        <v>355</v>
      </c>
      <c r="P881" s="2" t="s">
        <v>1063</v>
      </c>
      <c r="Q881" s="1">
        <v>17.505099999999999</v>
      </c>
      <c r="R881" s="1">
        <v>0</v>
      </c>
      <c r="S881" s="1">
        <v>17.505099999999999</v>
      </c>
      <c r="T881" s="1">
        <v>0</v>
      </c>
      <c r="U881" s="2" t="s">
        <v>0</v>
      </c>
      <c r="V881" s="1">
        <v>0</v>
      </c>
      <c r="W881" s="1">
        <v>0</v>
      </c>
      <c r="X881" s="2" t="s">
        <v>0</v>
      </c>
      <c r="Y881" s="1">
        <v>0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  <c r="AH881" s="1">
        <v>0</v>
      </c>
      <c r="AI881" s="1">
        <v>0</v>
      </c>
      <c r="AJ881" s="2" t="s">
        <v>0</v>
      </c>
      <c r="AK881" s="1">
        <v>0</v>
      </c>
      <c r="AL881" s="1">
        <v>0</v>
      </c>
      <c r="AM881" s="125" t="s">
        <v>1</v>
      </c>
      <c r="AN881" s="2" t="s">
        <v>1</v>
      </c>
      <c r="AO881" s="125" t="s">
        <v>1</v>
      </c>
      <c r="AP881" s="2" t="s">
        <v>1</v>
      </c>
      <c r="AQ881" s="5"/>
      <c r="AR881" s="5"/>
    </row>
    <row r="882" spans="1:44" x14ac:dyDescent="0.25">
      <c r="A882" s="2" t="s">
        <v>1047</v>
      </c>
      <c r="B882" s="125">
        <v>44606</v>
      </c>
      <c r="C882" s="2" t="s">
        <v>6</v>
      </c>
      <c r="D882" s="2" t="s">
        <v>32</v>
      </c>
      <c r="E882" s="2" t="s">
        <v>202</v>
      </c>
      <c r="F882" s="2" t="s">
        <v>1236</v>
      </c>
      <c r="G882" s="2" t="s">
        <v>3</v>
      </c>
      <c r="H882" s="2" t="s">
        <v>4181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2</v>
      </c>
      <c r="P882" s="2" t="s">
        <v>1</v>
      </c>
      <c r="Q882" s="1">
        <v>4192.264704000002</v>
      </c>
      <c r="R882" s="1">
        <v>0</v>
      </c>
      <c r="S882" s="1">
        <v>3039.9266000000011</v>
      </c>
      <c r="T882" s="1">
        <v>0</v>
      </c>
      <c r="U882" s="2" t="s">
        <v>0</v>
      </c>
      <c r="V882" s="1">
        <v>0</v>
      </c>
      <c r="W882" s="1">
        <v>993.39489999999989</v>
      </c>
      <c r="X882" s="2" t="s">
        <v>0</v>
      </c>
      <c r="Y882" s="1">
        <v>158.94320400000004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  <c r="AH882" s="1">
        <v>0</v>
      </c>
      <c r="AI882" s="1">
        <v>0</v>
      </c>
      <c r="AJ882" s="2" t="s">
        <v>0</v>
      </c>
      <c r="AK882" s="1">
        <v>0</v>
      </c>
      <c r="AL882" s="1">
        <v>0</v>
      </c>
      <c r="AM882" s="125" t="s">
        <v>1</v>
      </c>
      <c r="AN882" s="2" t="s">
        <v>1</v>
      </c>
      <c r="AO882" s="125" t="s">
        <v>1</v>
      </c>
      <c r="AP882" s="2" t="s">
        <v>1</v>
      </c>
      <c r="AQ882" s="5"/>
      <c r="AR882" s="5"/>
    </row>
    <row r="883" spans="1:44" x14ac:dyDescent="0.25">
      <c r="A883" s="2" t="s">
        <v>1048</v>
      </c>
      <c r="B883" s="125">
        <v>44606</v>
      </c>
      <c r="C883" s="2" t="s">
        <v>6</v>
      </c>
      <c r="D883" s="2" t="s">
        <v>32</v>
      </c>
      <c r="E883" s="2" t="s">
        <v>202</v>
      </c>
      <c r="F883" s="2" t="s">
        <v>1236</v>
      </c>
      <c r="G883" s="2" t="s">
        <v>3</v>
      </c>
      <c r="H883" s="2" t="s">
        <v>4182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1616</v>
      </c>
      <c r="P883" s="2" t="s">
        <v>4183</v>
      </c>
      <c r="Q883" s="1">
        <v>232.59751600000001</v>
      </c>
      <c r="R883" s="1">
        <v>0</v>
      </c>
      <c r="S883" s="1">
        <v>69.564399999999978</v>
      </c>
      <c r="T883" s="1">
        <v>140.54580000000001</v>
      </c>
      <c r="U883" s="2" t="s">
        <v>8</v>
      </c>
      <c r="V883" s="1">
        <v>22.487316</v>
      </c>
      <c r="W883" s="1">
        <v>0</v>
      </c>
      <c r="X883" s="2" t="s">
        <v>0</v>
      </c>
      <c r="Y883" s="1">
        <v>0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  <c r="AH883" s="1">
        <v>0</v>
      </c>
      <c r="AI883" s="1">
        <v>0</v>
      </c>
      <c r="AJ883" s="2" t="s">
        <v>0</v>
      </c>
      <c r="AK883" s="1">
        <v>0</v>
      </c>
      <c r="AL883" s="1">
        <v>0</v>
      </c>
      <c r="AM883" s="125" t="s">
        <v>1</v>
      </c>
      <c r="AN883" s="2" t="s">
        <v>1</v>
      </c>
      <c r="AO883" s="125" t="s">
        <v>1</v>
      </c>
      <c r="AP883" s="2" t="s">
        <v>1</v>
      </c>
      <c r="AQ883" s="5"/>
      <c r="AR883" s="5"/>
    </row>
    <row r="884" spans="1:44" x14ac:dyDescent="0.25">
      <c r="A884" s="2" t="s">
        <v>1049</v>
      </c>
      <c r="B884" s="125">
        <v>44606</v>
      </c>
      <c r="C884" s="2" t="s">
        <v>6</v>
      </c>
      <c r="D884" s="2" t="s">
        <v>32</v>
      </c>
      <c r="E884" s="2" t="s">
        <v>202</v>
      </c>
      <c r="F884" s="2" t="s">
        <v>1236</v>
      </c>
      <c r="G884" s="2" t="s">
        <v>3</v>
      </c>
      <c r="H884" s="2" t="s">
        <v>4184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f>0.12+1455.107176</f>
        <v>1455.2271759999999</v>
      </c>
      <c r="R884" s="1">
        <v>0</v>
      </c>
      <c r="S884" s="1">
        <f>0.12+1148.31985</f>
        <v>1148.43985</v>
      </c>
      <c r="T884" s="1">
        <v>0</v>
      </c>
      <c r="U884" s="2" t="s">
        <v>0</v>
      </c>
      <c r="V884" s="1">
        <v>0</v>
      </c>
      <c r="W884" s="1">
        <v>264.47184999999996</v>
      </c>
      <c r="X884" s="2" t="s">
        <v>8</v>
      </c>
      <c r="Y884" s="1">
        <v>42.315476000000004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  <c r="AH884" s="1">
        <v>0</v>
      </c>
      <c r="AI884" s="1">
        <v>0</v>
      </c>
      <c r="AJ884" s="2" t="s">
        <v>0</v>
      </c>
      <c r="AK884" s="1">
        <v>0</v>
      </c>
      <c r="AL884" s="1">
        <v>0</v>
      </c>
      <c r="AM884" s="125" t="s">
        <v>1</v>
      </c>
      <c r="AN884" s="2" t="s">
        <v>1</v>
      </c>
      <c r="AO884" s="125" t="s">
        <v>1</v>
      </c>
      <c r="AP884" s="2" t="s">
        <v>1</v>
      </c>
      <c r="AQ884" s="5"/>
      <c r="AR884" s="5"/>
    </row>
    <row r="885" spans="1:44" x14ac:dyDescent="0.25">
      <c r="A885" s="2" t="s">
        <v>1050</v>
      </c>
      <c r="B885" s="125">
        <v>44606</v>
      </c>
      <c r="C885" s="2" t="s">
        <v>34</v>
      </c>
      <c r="D885" s="2" t="s">
        <v>32</v>
      </c>
      <c r="E885" s="2" t="s">
        <v>200</v>
      </c>
      <c r="F885" s="2" t="s">
        <v>4185</v>
      </c>
      <c r="G885" s="2" t="s">
        <v>3</v>
      </c>
      <c r="H885" s="2" t="s">
        <v>4186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1017.3292499999999</v>
      </c>
      <c r="R885" s="1">
        <v>0</v>
      </c>
      <c r="S885" s="1">
        <v>892.28125</v>
      </c>
      <c r="T885" s="1">
        <v>0</v>
      </c>
      <c r="U885" s="2" t="s">
        <v>0</v>
      </c>
      <c r="V885" s="1">
        <v>0</v>
      </c>
      <c r="W885" s="1">
        <v>107.80000000000001</v>
      </c>
      <c r="X885" s="2" t="s">
        <v>0</v>
      </c>
      <c r="Y885" s="1">
        <v>17.248000000000001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  <c r="AH885" s="1">
        <v>0</v>
      </c>
      <c r="AI885" s="1">
        <v>0</v>
      </c>
      <c r="AJ885" s="2" t="s">
        <v>0</v>
      </c>
      <c r="AK885" s="1">
        <v>0</v>
      </c>
      <c r="AL885" s="1">
        <v>0</v>
      </c>
      <c r="AM885" s="125" t="s">
        <v>1</v>
      </c>
      <c r="AN885" s="2" t="s">
        <v>1</v>
      </c>
      <c r="AO885" s="125" t="s">
        <v>1</v>
      </c>
      <c r="AP885" s="2" t="s">
        <v>1</v>
      </c>
      <c r="AQ885" s="5"/>
      <c r="AR885" s="5"/>
    </row>
    <row r="886" spans="1:44" x14ac:dyDescent="0.25">
      <c r="A886" s="2" t="s">
        <v>1051</v>
      </c>
      <c r="B886" s="125">
        <v>44606</v>
      </c>
      <c r="C886" s="2" t="s">
        <v>34</v>
      </c>
      <c r="D886" s="2" t="s">
        <v>32</v>
      </c>
      <c r="E886" s="2" t="s">
        <v>200</v>
      </c>
      <c r="F886" s="2" t="s">
        <v>1220</v>
      </c>
      <c r="G886" s="2" t="s">
        <v>3</v>
      </c>
      <c r="H886" s="2" t="s">
        <v>4187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4188</v>
      </c>
      <c r="P886" s="2" t="s">
        <v>4189</v>
      </c>
      <c r="Q886" s="1">
        <v>21.77</v>
      </c>
      <c r="R886" s="1">
        <v>0</v>
      </c>
      <c r="S886" s="1">
        <v>21.77</v>
      </c>
      <c r="T886" s="1">
        <v>0</v>
      </c>
      <c r="U886" s="2" t="s">
        <v>0</v>
      </c>
      <c r="V886" s="1">
        <v>0</v>
      </c>
      <c r="W886" s="1">
        <v>0</v>
      </c>
      <c r="X886" s="2" t="s">
        <v>0</v>
      </c>
      <c r="Y886" s="1">
        <v>0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  <c r="AH886" s="1">
        <v>0</v>
      </c>
      <c r="AI886" s="1">
        <v>0</v>
      </c>
      <c r="AJ886" s="2" t="s">
        <v>0</v>
      </c>
      <c r="AK886" s="1">
        <v>0</v>
      </c>
      <c r="AL886" s="1">
        <v>0</v>
      </c>
      <c r="AM886" s="125" t="s">
        <v>1</v>
      </c>
      <c r="AN886" s="2" t="s">
        <v>1</v>
      </c>
      <c r="AO886" s="125" t="s">
        <v>1</v>
      </c>
      <c r="AP886" s="2" t="s">
        <v>1</v>
      </c>
      <c r="AQ886" s="5"/>
      <c r="AR886" s="5"/>
    </row>
    <row r="887" spans="1:44" x14ac:dyDescent="0.25">
      <c r="A887" s="2" t="s">
        <v>1052</v>
      </c>
      <c r="B887" s="125">
        <v>44606</v>
      </c>
      <c r="C887" s="2" t="s">
        <v>34</v>
      </c>
      <c r="D887" s="2" t="s">
        <v>32</v>
      </c>
      <c r="E887" s="2" t="s">
        <v>200</v>
      </c>
      <c r="F887" s="2" t="s">
        <v>4185</v>
      </c>
      <c r="G887" s="2" t="s">
        <v>3</v>
      </c>
      <c r="H887" s="2" t="s">
        <v>4190</v>
      </c>
      <c r="I887" s="1" t="s">
        <v>1</v>
      </c>
      <c r="J887" s="1" t="s">
        <v>1</v>
      </c>
      <c r="K887" s="1" t="s">
        <v>1</v>
      </c>
      <c r="L887" s="1" t="s">
        <v>1</v>
      </c>
      <c r="M887" s="1">
        <v>0</v>
      </c>
      <c r="N887" s="2" t="s">
        <v>1</v>
      </c>
      <c r="O887" s="2" t="s">
        <v>2</v>
      </c>
      <c r="P887" s="2" t="s">
        <v>1</v>
      </c>
      <c r="Q887" s="1">
        <v>643.11550000000011</v>
      </c>
      <c r="R887" s="1">
        <v>0</v>
      </c>
      <c r="S887" s="1">
        <v>505.13350000000008</v>
      </c>
      <c r="T887" s="1">
        <v>0</v>
      </c>
      <c r="U887" s="2" t="s">
        <v>0</v>
      </c>
      <c r="V887" s="1">
        <v>0</v>
      </c>
      <c r="W887" s="1">
        <v>118.95</v>
      </c>
      <c r="X887" s="2" t="s">
        <v>0</v>
      </c>
      <c r="Y887" s="1">
        <v>19.032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  <c r="AH887" s="1">
        <v>0</v>
      </c>
      <c r="AI887" s="1">
        <v>0</v>
      </c>
      <c r="AJ887" s="2" t="s">
        <v>0</v>
      </c>
      <c r="AK887" s="1">
        <v>0</v>
      </c>
      <c r="AL887" s="1">
        <v>0</v>
      </c>
      <c r="AM887" s="125" t="s">
        <v>1</v>
      </c>
      <c r="AN887" s="2" t="s">
        <v>1</v>
      </c>
      <c r="AO887" s="125" t="s">
        <v>1</v>
      </c>
      <c r="AP887" s="2" t="s">
        <v>1</v>
      </c>
      <c r="AQ887" s="5"/>
      <c r="AR887" s="5"/>
    </row>
    <row r="888" spans="1:44" x14ac:dyDescent="0.25">
      <c r="A888" s="2" t="s">
        <v>1053</v>
      </c>
      <c r="B888" s="125">
        <v>44606</v>
      </c>
      <c r="C888" s="2" t="s">
        <v>26</v>
      </c>
      <c r="D888" s="2" t="s">
        <v>25</v>
      </c>
      <c r="E888" s="2" t="s">
        <v>249</v>
      </c>
      <c r="F888" s="2" t="s">
        <v>1392</v>
      </c>
      <c r="G888" s="2" t="s">
        <v>3</v>
      </c>
      <c r="H888" s="2" t="s">
        <v>4191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</v>
      </c>
      <c r="P888" s="2" t="s">
        <v>1</v>
      </c>
      <c r="Q888" s="1">
        <v>132.57792799999999</v>
      </c>
      <c r="R888" s="1">
        <v>0</v>
      </c>
      <c r="S888" s="1">
        <v>100.51459999999999</v>
      </c>
      <c r="T888" s="1">
        <v>0</v>
      </c>
      <c r="U888" s="2" t="s">
        <v>0</v>
      </c>
      <c r="V888" s="1">
        <v>0</v>
      </c>
      <c r="W888" s="1">
        <v>27.640799999999999</v>
      </c>
      <c r="X888" s="2" t="s">
        <v>8</v>
      </c>
      <c r="Y888" s="1">
        <v>4.4225279999999998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  <c r="AH888" s="1">
        <v>0</v>
      </c>
      <c r="AI888" s="1">
        <v>0</v>
      </c>
      <c r="AJ888" s="2" t="s">
        <v>0</v>
      </c>
      <c r="AK888" s="1">
        <v>0</v>
      </c>
      <c r="AL888" s="1">
        <v>0</v>
      </c>
      <c r="AM888" s="125" t="s">
        <v>1</v>
      </c>
      <c r="AN888" s="2" t="s">
        <v>1</v>
      </c>
      <c r="AO888" s="125" t="s">
        <v>1</v>
      </c>
      <c r="AP888" s="2" t="s">
        <v>1</v>
      </c>
      <c r="AQ888" s="5"/>
      <c r="AR888" s="5"/>
    </row>
    <row r="889" spans="1:44" x14ac:dyDescent="0.25">
      <c r="A889" s="2" t="s">
        <v>1054</v>
      </c>
      <c r="B889" s="125">
        <v>44606</v>
      </c>
      <c r="C889" s="2" t="s">
        <v>26</v>
      </c>
      <c r="D889" s="2" t="s">
        <v>25</v>
      </c>
      <c r="E889" s="2" t="s">
        <v>249</v>
      </c>
      <c r="F889" s="2" t="s">
        <v>1391</v>
      </c>
      <c r="G889" s="2" t="s">
        <v>3</v>
      </c>
      <c r="H889" s="2" t="s">
        <v>4192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1076</v>
      </c>
      <c r="P889" s="2" t="s">
        <v>1077</v>
      </c>
      <c r="Q889" s="1">
        <v>10.2536</v>
      </c>
      <c r="R889" s="1">
        <v>0</v>
      </c>
      <c r="S889" s="1">
        <v>6.1936</v>
      </c>
      <c r="T889" s="1">
        <v>3.5</v>
      </c>
      <c r="U889" s="2" t="s">
        <v>8</v>
      </c>
      <c r="V889" s="1">
        <v>0.56000000000000005</v>
      </c>
      <c r="W889" s="1">
        <v>0</v>
      </c>
      <c r="X889" s="2" t="s">
        <v>0</v>
      </c>
      <c r="Y889" s="1">
        <v>0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  <c r="AH889" s="1">
        <v>0</v>
      </c>
      <c r="AI889" s="1">
        <v>0</v>
      </c>
      <c r="AJ889" s="2" t="s">
        <v>0</v>
      </c>
      <c r="AK889" s="1">
        <v>0</v>
      </c>
      <c r="AL889" s="1">
        <v>0</v>
      </c>
      <c r="AM889" s="125" t="s">
        <v>1</v>
      </c>
      <c r="AN889" s="2" t="s">
        <v>1</v>
      </c>
      <c r="AO889" s="125" t="s">
        <v>1</v>
      </c>
      <c r="AP889" s="2" t="s">
        <v>1</v>
      </c>
      <c r="AQ889" s="5"/>
      <c r="AR889" s="5"/>
    </row>
    <row r="890" spans="1:44" x14ac:dyDescent="0.25">
      <c r="A890" s="2" t="s">
        <v>1055</v>
      </c>
      <c r="B890" s="125">
        <v>44606</v>
      </c>
      <c r="C890" s="2" t="s">
        <v>26</v>
      </c>
      <c r="D890" s="2" t="s">
        <v>25</v>
      </c>
      <c r="E890" s="2" t="s">
        <v>249</v>
      </c>
      <c r="F890" s="2" t="s">
        <v>1392</v>
      </c>
      <c r="G890" s="2" t="s">
        <v>3</v>
      </c>
      <c r="H890" s="2" t="s">
        <v>4193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2066.6722699999996</v>
      </c>
      <c r="R890" s="1">
        <v>0</v>
      </c>
      <c r="S890" s="1">
        <v>1405.3147999999997</v>
      </c>
      <c r="T890" s="1">
        <v>0</v>
      </c>
      <c r="U890" s="2" t="s">
        <v>0</v>
      </c>
      <c r="V890" s="1">
        <v>0</v>
      </c>
      <c r="W890" s="1">
        <v>570.13575000000014</v>
      </c>
      <c r="X890" s="2" t="s">
        <v>8</v>
      </c>
      <c r="Y890" s="1">
        <v>91.221719999999991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  <c r="AH890" s="1">
        <v>0</v>
      </c>
      <c r="AI890" s="1">
        <v>0</v>
      </c>
      <c r="AJ890" s="2" t="s">
        <v>0</v>
      </c>
      <c r="AK890" s="1">
        <v>0</v>
      </c>
      <c r="AL890" s="1">
        <v>0</v>
      </c>
      <c r="AM890" s="125" t="s">
        <v>1</v>
      </c>
      <c r="AN890" s="2" t="s">
        <v>1</v>
      </c>
      <c r="AO890" s="125" t="s">
        <v>1</v>
      </c>
      <c r="AP890" s="2" t="s">
        <v>1</v>
      </c>
      <c r="AQ890" s="5"/>
      <c r="AR890" s="5"/>
    </row>
    <row r="891" spans="1:44" x14ac:dyDescent="0.25">
      <c r="A891" s="2" t="s">
        <v>1056</v>
      </c>
      <c r="B891" s="125">
        <v>44606</v>
      </c>
      <c r="C891" s="2" t="s">
        <v>6</v>
      </c>
      <c r="D891" s="2" t="s">
        <v>25</v>
      </c>
      <c r="E891" s="2" t="s">
        <v>196</v>
      </c>
      <c r="F891" s="2" t="s">
        <v>1486</v>
      </c>
      <c r="G891" s="2" t="s">
        <v>3</v>
      </c>
      <c r="H891" s="2" t="s">
        <v>4194</v>
      </c>
      <c r="I891" s="1" t="s">
        <v>1</v>
      </c>
      <c r="J891" s="1" t="s">
        <v>1</v>
      </c>
      <c r="K891" s="1" t="s">
        <v>1</v>
      </c>
      <c r="L891" s="1" t="s">
        <v>1</v>
      </c>
      <c r="M891" s="1">
        <v>0</v>
      </c>
      <c r="N891" s="2" t="s">
        <v>1</v>
      </c>
      <c r="O891" s="2" t="s">
        <v>2</v>
      </c>
      <c r="P891" s="2" t="s">
        <v>1</v>
      </c>
      <c r="Q891" s="1">
        <v>7373.3111260000023</v>
      </c>
      <c r="R891" s="1">
        <v>0</v>
      </c>
      <c r="S891" s="1">
        <v>5619.5165000000015</v>
      </c>
      <c r="T891" s="1">
        <v>0</v>
      </c>
      <c r="U891" s="2" t="s">
        <v>0</v>
      </c>
      <c r="V891" s="1">
        <v>0</v>
      </c>
      <c r="W891" s="1">
        <v>1511.8919499999997</v>
      </c>
      <c r="X891" s="2" t="s">
        <v>8</v>
      </c>
      <c r="Y891" s="1">
        <v>241.90267600000004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  <c r="AH891" s="1">
        <v>0</v>
      </c>
      <c r="AI891" s="1">
        <v>0</v>
      </c>
      <c r="AJ891" s="2" t="s">
        <v>0</v>
      </c>
      <c r="AK891" s="1">
        <v>0</v>
      </c>
      <c r="AL891" s="1">
        <v>0</v>
      </c>
      <c r="AM891" s="125" t="s">
        <v>1</v>
      </c>
      <c r="AN891" s="2" t="s">
        <v>1</v>
      </c>
      <c r="AO891" s="125" t="s">
        <v>1</v>
      </c>
      <c r="AP891" s="2" t="s">
        <v>1</v>
      </c>
      <c r="AQ891" s="5"/>
      <c r="AR891" s="5"/>
    </row>
    <row r="892" spans="1:44" x14ac:dyDescent="0.25">
      <c r="A892" s="2" t="s">
        <v>1057</v>
      </c>
      <c r="B892" s="125">
        <v>44606</v>
      </c>
      <c r="C892" s="2" t="s">
        <v>6</v>
      </c>
      <c r="D892" s="2" t="s">
        <v>25</v>
      </c>
      <c r="E892" s="2" t="s">
        <v>196</v>
      </c>
      <c r="F892" s="2" t="s">
        <v>1486</v>
      </c>
      <c r="G892" s="2" t="s">
        <v>3</v>
      </c>
      <c r="H892" s="2" t="s">
        <v>4195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1569</v>
      </c>
      <c r="P892" s="2" t="s">
        <v>4196</v>
      </c>
      <c r="Q892" s="1">
        <v>206.226</v>
      </c>
      <c r="R892" s="1">
        <v>0</v>
      </c>
      <c r="S892" s="1">
        <v>16.159999999999997</v>
      </c>
      <c r="T892" s="1">
        <v>163.85</v>
      </c>
      <c r="U892" s="2" t="s">
        <v>8</v>
      </c>
      <c r="V892" s="1">
        <v>26.216000000000001</v>
      </c>
      <c r="W892" s="1">
        <v>0</v>
      </c>
      <c r="X892" s="2" t="s">
        <v>0</v>
      </c>
      <c r="Y892" s="1">
        <v>0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  <c r="AH892" s="1">
        <v>0</v>
      </c>
      <c r="AI892" s="1">
        <v>0</v>
      </c>
      <c r="AJ892" s="2" t="s">
        <v>0</v>
      </c>
      <c r="AK892" s="1">
        <v>0</v>
      </c>
      <c r="AL892" s="1">
        <v>0</v>
      </c>
      <c r="AM892" s="125" t="s">
        <v>1</v>
      </c>
      <c r="AN892" s="2" t="s">
        <v>1</v>
      </c>
      <c r="AO892" s="125" t="s">
        <v>1</v>
      </c>
      <c r="AP892" s="2" t="s">
        <v>1</v>
      </c>
      <c r="AQ892" s="5"/>
      <c r="AR892" s="5"/>
    </row>
    <row r="893" spans="1:44" x14ac:dyDescent="0.25">
      <c r="A893" s="2" t="s">
        <v>4197</v>
      </c>
      <c r="B893" s="125">
        <v>44606</v>
      </c>
      <c r="C893" s="2" t="s">
        <v>6</v>
      </c>
      <c r="D893" s="2" t="s">
        <v>25</v>
      </c>
      <c r="E893" s="2" t="s">
        <v>196</v>
      </c>
      <c r="F893" s="2" t="s">
        <v>1486</v>
      </c>
      <c r="G893" s="2" t="s">
        <v>3</v>
      </c>
      <c r="H893" s="2" t="s">
        <v>4198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1569</v>
      </c>
      <c r="P893" s="2" t="s">
        <v>4196</v>
      </c>
      <c r="Q893" s="1">
        <v>12.96</v>
      </c>
      <c r="R893" s="1">
        <v>0</v>
      </c>
      <c r="S893" s="1">
        <v>12.96</v>
      </c>
      <c r="T893" s="1">
        <v>0</v>
      </c>
      <c r="U893" s="2" t="s">
        <v>0</v>
      </c>
      <c r="V893" s="1">
        <v>0</v>
      </c>
      <c r="W893" s="1">
        <v>0</v>
      </c>
      <c r="X893" s="2" t="s">
        <v>0</v>
      </c>
      <c r="Y893" s="1">
        <v>0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  <c r="AH893" s="1">
        <v>0</v>
      </c>
      <c r="AI893" s="1">
        <v>0</v>
      </c>
      <c r="AJ893" s="2" t="s">
        <v>0</v>
      </c>
      <c r="AK893" s="1">
        <v>0</v>
      </c>
      <c r="AL893" s="1">
        <v>0</v>
      </c>
      <c r="AM893" s="125" t="s">
        <v>1</v>
      </c>
      <c r="AN893" s="2" t="s">
        <v>1</v>
      </c>
      <c r="AO893" s="125" t="s">
        <v>1</v>
      </c>
      <c r="AP893" s="2" t="s">
        <v>1</v>
      </c>
      <c r="AQ893" s="5"/>
      <c r="AR893" s="5"/>
    </row>
    <row r="894" spans="1:44" x14ac:dyDescent="0.25">
      <c r="A894" s="2" t="s">
        <v>4199</v>
      </c>
      <c r="B894" s="125">
        <v>44606</v>
      </c>
      <c r="C894" s="2" t="s">
        <v>26</v>
      </c>
      <c r="D894" s="2" t="s">
        <v>23</v>
      </c>
      <c r="E894" s="2" t="s">
        <v>354</v>
      </c>
      <c r="F894" s="2" t="s">
        <v>1176</v>
      </c>
      <c r="G894" s="2" t="s">
        <v>3</v>
      </c>
      <c r="H894" s="2" t="s">
        <v>4200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2339.7641079999999</v>
      </c>
      <c r="R894" s="1">
        <v>0</v>
      </c>
      <c r="S894" s="1">
        <v>1410.3242000000005</v>
      </c>
      <c r="T894" s="1">
        <v>0</v>
      </c>
      <c r="U894" s="2" t="s">
        <v>0</v>
      </c>
      <c r="V894" s="1">
        <v>0</v>
      </c>
      <c r="W894" s="1">
        <v>801.24130000000002</v>
      </c>
      <c r="X894" s="2" t="s">
        <v>0</v>
      </c>
      <c r="Y894" s="1">
        <v>128.19860799999998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  <c r="AH894" s="1">
        <v>0</v>
      </c>
      <c r="AI894" s="1">
        <v>0</v>
      </c>
      <c r="AJ894" s="2" t="s">
        <v>0</v>
      </c>
      <c r="AK894" s="1">
        <v>0</v>
      </c>
      <c r="AL894" s="1">
        <v>0</v>
      </c>
      <c r="AM894" s="125" t="s">
        <v>1</v>
      </c>
      <c r="AN894" s="2" t="s">
        <v>1</v>
      </c>
      <c r="AO894" s="125" t="s">
        <v>1</v>
      </c>
      <c r="AP894" s="2" t="s">
        <v>1</v>
      </c>
      <c r="AQ894" s="5"/>
      <c r="AR894" s="5"/>
    </row>
    <row r="895" spans="1:44" x14ac:dyDescent="0.25">
      <c r="A895" s="2" t="s">
        <v>4201</v>
      </c>
      <c r="B895" s="125">
        <v>44606</v>
      </c>
      <c r="C895" s="2" t="s">
        <v>6</v>
      </c>
      <c r="D895" s="2" t="s">
        <v>23</v>
      </c>
      <c r="E895" s="2" t="s">
        <v>192</v>
      </c>
      <c r="F895" s="2" t="s">
        <v>1112</v>
      </c>
      <c r="G895" s="2" t="s">
        <v>3</v>
      </c>
      <c r="H895" s="2" t="s">
        <v>4202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4432.4504840000018</v>
      </c>
      <c r="R895" s="1">
        <v>0</v>
      </c>
      <c r="S895" s="1">
        <v>3240.2954000000018</v>
      </c>
      <c r="T895" s="1">
        <v>0</v>
      </c>
      <c r="U895" s="2" t="s">
        <v>0</v>
      </c>
      <c r="V895" s="1">
        <v>0</v>
      </c>
      <c r="W895" s="1">
        <v>1027.7198999999998</v>
      </c>
      <c r="X895" s="2" t="s">
        <v>0</v>
      </c>
      <c r="Y895" s="1">
        <f>+W895*0.16</f>
        <v>164.43518399999996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  <c r="AH895" s="1">
        <v>0</v>
      </c>
      <c r="AI895" s="1">
        <v>0</v>
      </c>
      <c r="AJ895" s="2" t="s">
        <v>0</v>
      </c>
      <c r="AK895" s="1">
        <v>0</v>
      </c>
      <c r="AL895" s="1">
        <v>0</v>
      </c>
      <c r="AM895" s="125" t="s">
        <v>1</v>
      </c>
      <c r="AN895" s="2" t="s">
        <v>1</v>
      </c>
      <c r="AO895" s="125" t="s">
        <v>1</v>
      </c>
      <c r="AP895" s="2" t="s">
        <v>1</v>
      </c>
      <c r="AQ895" s="5"/>
      <c r="AR895" s="5"/>
    </row>
    <row r="896" spans="1:44" x14ac:dyDescent="0.25">
      <c r="A896" s="2" t="s">
        <v>4203</v>
      </c>
      <c r="B896" s="125">
        <v>44606</v>
      </c>
      <c r="C896" s="2" t="s">
        <v>6</v>
      </c>
      <c r="D896" s="2" t="s">
        <v>23</v>
      </c>
      <c r="E896" s="2" t="s">
        <v>192</v>
      </c>
      <c r="F896" s="2" t="s">
        <v>1112</v>
      </c>
      <c r="G896" s="2" t="s">
        <v>3</v>
      </c>
      <c r="H896" s="2" t="s">
        <v>4204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1097</v>
      </c>
      <c r="P896" s="2" t="s">
        <v>1098</v>
      </c>
      <c r="Q896" s="1">
        <v>169.7</v>
      </c>
      <c r="R896" s="1">
        <v>0</v>
      </c>
      <c r="S896" s="1">
        <v>169.7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  <c r="AH896" s="1">
        <v>0</v>
      </c>
      <c r="AI896" s="1">
        <v>0</v>
      </c>
      <c r="AJ896" s="2" t="s">
        <v>0</v>
      </c>
      <c r="AK896" s="1">
        <v>0</v>
      </c>
      <c r="AL896" s="1">
        <v>0</v>
      </c>
      <c r="AM896" s="125" t="s">
        <v>1</v>
      </c>
      <c r="AN896" s="2" t="s">
        <v>1</v>
      </c>
      <c r="AO896" s="125" t="s">
        <v>1</v>
      </c>
      <c r="AP896" s="2" t="s">
        <v>1</v>
      </c>
      <c r="AQ896" s="5"/>
      <c r="AR896" s="5"/>
    </row>
    <row r="897" spans="1:44" x14ac:dyDescent="0.25">
      <c r="A897" s="2" t="s">
        <v>4205</v>
      </c>
      <c r="B897" s="125">
        <v>44606</v>
      </c>
      <c r="C897" s="2" t="s">
        <v>6</v>
      </c>
      <c r="D897" s="2" t="s">
        <v>23</v>
      </c>
      <c r="E897" s="2" t="s">
        <v>192</v>
      </c>
      <c r="F897" s="2" t="s">
        <v>1112</v>
      </c>
      <c r="G897" s="2" t="s">
        <v>3</v>
      </c>
      <c r="H897" s="2" t="s">
        <v>4206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3282.5550620000004</v>
      </c>
      <c r="R897" s="1">
        <v>0</v>
      </c>
      <c r="S897" s="1">
        <f>2166.2019-0.04</f>
        <v>2166.1619000000001</v>
      </c>
      <c r="T897" s="1">
        <v>0</v>
      </c>
      <c r="U897" s="2" t="s">
        <v>0</v>
      </c>
      <c r="V897" s="1">
        <v>0</v>
      </c>
      <c r="W897" s="1">
        <f>963.55445-16.75</f>
        <v>946.80444999999997</v>
      </c>
      <c r="X897" s="2" t="s">
        <v>0</v>
      </c>
      <c r="Y897" s="1">
        <f>+W897*0.16</f>
        <v>151.48871199999999</v>
      </c>
      <c r="Z897" s="1">
        <v>0</v>
      </c>
      <c r="AA897" s="2" t="s">
        <v>0</v>
      </c>
      <c r="AB897" s="1">
        <v>0</v>
      </c>
      <c r="AC897" s="1">
        <v>16.760000000000002</v>
      </c>
      <c r="AD897" s="2" t="s">
        <v>0</v>
      </c>
      <c r="AE897" s="1">
        <v>1.34</v>
      </c>
      <c r="AF897" s="2">
        <v>0</v>
      </c>
      <c r="AG897" s="2" t="s">
        <v>0</v>
      </c>
      <c r="AH897" s="1">
        <v>0</v>
      </c>
      <c r="AI897" s="1">
        <v>0</v>
      </c>
      <c r="AJ897" s="2" t="s">
        <v>0</v>
      </c>
      <c r="AK897" s="1">
        <v>0</v>
      </c>
      <c r="AL897" s="1">
        <v>0</v>
      </c>
      <c r="AM897" s="125" t="s">
        <v>1</v>
      </c>
      <c r="AN897" s="2" t="s">
        <v>1</v>
      </c>
      <c r="AO897" s="125" t="s">
        <v>1</v>
      </c>
      <c r="AP897" s="2" t="s">
        <v>1</v>
      </c>
      <c r="AQ897" s="5"/>
      <c r="AR897" s="5"/>
    </row>
    <row r="898" spans="1:44" x14ac:dyDescent="0.25">
      <c r="A898" s="2" t="s">
        <v>4207</v>
      </c>
      <c r="B898" s="125">
        <v>44606</v>
      </c>
      <c r="C898" s="2" t="s">
        <v>6</v>
      </c>
      <c r="D898" s="2" t="s">
        <v>21</v>
      </c>
      <c r="E898" s="2" t="s">
        <v>190</v>
      </c>
      <c r="F898" s="2" t="s">
        <v>2304</v>
      </c>
      <c r="G898" s="2" t="s">
        <v>3</v>
      </c>
      <c r="H898" s="2" t="s">
        <v>4208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3482.5913579999997</v>
      </c>
      <c r="R898" s="1">
        <v>0</v>
      </c>
      <c r="S898" s="1">
        <v>2486.4508499999993</v>
      </c>
      <c r="T898" s="1">
        <v>0</v>
      </c>
      <c r="U898" s="2" t="s">
        <v>0</v>
      </c>
      <c r="V898" s="1">
        <v>0</v>
      </c>
      <c r="W898" s="1">
        <v>858.74180000000001</v>
      </c>
      <c r="X898" s="2" t="s">
        <v>8</v>
      </c>
      <c r="Y898" s="1">
        <v>137.398708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  <c r="AH898" s="1">
        <v>0</v>
      </c>
      <c r="AI898" s="1">
        <v>0</v>
      </c>
      <c r="AJ898" s="2" t="s">
        <v>0</v>
      </c>
      <c r="AK898" s="1">
        <v>0</v>
      </c>
      <c r="AL898" s="1">
        <v>0</v>
      </c>
      <c r="AM898" s="125" t="s">
        <v>1</v>
      </c>
      <c r="AN898" s="2" t="s">
        <v>1</v>
      </c>
      <c r="AO898" s="125" t="s">
        <v>1</v>
      </c>
      <c r="AP898" s="2" t="s">
        <v>1</v>
      </c>
      <c r="AQ898" s="5"/>
      <c r="AR898" s="5"/>
    </row>
    <row r="899" spans="1:44" x14ac:dyDescent="0.25">
      <c r="A899" s="2" t="s">
        <v>4209</v>
      </c>
      <c r="B899" s="125">
        <v>44606</v>
      </c>
      <c r="C899" s="2" t="s">
        <v>26</v>
      </c>
      <c r="D899" s="2" t="s">
        <v>879</v>
      </c>
      <c r="E899" s="2" t="s">
        <v>881</v>
      </c>
      <c r="F899" s="2" t="s">
        <v>4210</v>
      </c>
      <c r="G899" s="2" t="s">
        <v>3</v>
      </c>
      <c r="H899" s="2" t="s">
        <v>4211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</v>
      </c>
      <c r="P899" s="2" t="s">
        <v>1</v>
      </c>
      <c r="Q899" s="1">
        <v>610.93240000000003</v>
      </c>
      <c r="R899" s="1">
        <v>0</v>
      </c>
      <c r="S899" s="1">
        <v>253.77999999999997</v>
      </c>
      <c r="T899" s="1">
        <v>0</v>
      </c>
      <c r="U899" s="2" t="s">
        <v>0</v>
      </c>
      <c r="V899" s="1">
        <v>0</v>
      </c>
      <c r="W899" s="1">
        <v>307.89</v>
      </c>
      <c r="X899" s="2" t="s">
        <v>8</v>
      </c>
      <c r="Y899" s="1">
        <v>49.262400000000007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  <c r="AH899" s="1">
        <v>0</v>
      </c>
      <c r="AI899" s="1">
        <v>0</v>
      </c>
      <c r="AJ899" s="2" t="s">
        <v>0</v>
      </c>
      <c r="AK899" s="1">
        <v>0</v>
      </c>
      <c r="AL899" s="1">
        <v>0</v>
      </c>
      <c r="AM899" s="125" t="s">
        <v>1</v>
      </c>
      <c r="AN899" s="2" t="s">
        <v>1</v>
      </c>
      <c r="AO899" s="125" t="s">
        <v>1</v>
      </c>
      <c r="AP899" s="2" t="s">
        <v>1</v>
      </c>
      <c r="AQ899" s="5"/>
      <c r="AR899" s="5"/>
    </row>
    <row r="900" spans="1:44" x14ac:dyDescent="0.25">
      <c r="A900" s="2" t="s">
        <v>4212</v>
      </c>
      <c r="B900" s="125">
        <v>44606</v>
      </c>
      <c r="C900" s="2" t="s">
        <v>6</v>
      </c>
      <c r="D900" s="2" t="s">
        <v>879</v>
      </c>
      <c r="E900" s="2" t="s">
        <v>880</v>
      </c>
      <c r="F900" s="2" t="s">
        <v>1551</v>
      </c>
      <c r="G900" s="2" t="s">
        <v>3</v>
      </c>
      <c r="H900" s="2" t="s">
        <v>4213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2</v>
      </c>
      <c r="P900" s="2" t="s">
        <v>1</v>
      </c>
      <c r="Q900" s="1">
        <v>1675.066836</v>
      </c>
      <c r="R900" s="1">
        <v>0</v>
      </c>
      <c r="S900" s="1">
        <v>1261.7098000000001</v>
      </c>
      <c r="T900" s="1">
        <v>0</v>
      </c>
      <c r="U900" s="2" t="s">
        <v>0</v>
      </c>
      <c r="V900" s="1">
        <v>0</v>
      </c>
      <c r="W900" s="1">
        <v>356.34230000000002</v>
      </c>
      <c r="X900" s="2" t="s">
        <v>8</v>
      </c>
      <c r="Y900" s="1">
        <v>57.014736000000013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  <c r="AH900" s="1">
        <v>0</v>
      </c>
      <c r="AI900" s="1">
        <v>0</v>
      </c>
      <c r="AJ900" s="2" t="s">
        <v>0</v>
      </c>
      <c r="AK900" s="1">
        <v>0</v>
      </c>
      <c r="AL900" s="1">
        <v>0</v>
      </c>
      <c r="AM900" s="125" t="s">
        <v>1</v>
      </c>
      <c r="AN900" s="2" t="s">
        <v>1</v>
      </c>
      <c r="AO900" s="125" t="s">
        <v>1</v>
      </c>
      <c r="AP900" s="2" t="s">
        <v>1</v>
      </c>
      <c r="AQ900" s="5"/>
      <c r="AR900" s="5"/>
    </row>
    <row r="901" spans="1:44" x14ac:dyDescent="0.25">
      <c r="A901" s="2" t="s">
        <v>4214</v>
      </c>
      <c r="B901" s="125">
        <v>44606</v>
      </c>
      <c r="C901" s="2" t="s">
        <v>6</v>
      </c>
      <c r="D901" s="2" t="s">
        <v>13</v>
      </c>
      <c r="E901" s="2" t="s">
        <v>179</v>
      </c>
      <c r="F901" s="2" t="s">
        <v>4215</v>
      </c>
      <c r="G901" s="2" t="s">
        <v>3</v>
      </c>
      <c r="H901" s="2" t="s">
        <v>4216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2071.7634500000004</v>
      </c>
      <c r="R901" s="1">
        <v>0</v>
      </c>
      <c r="S901" s="1">
        <v>1829.4244000000008</v>
      </c>
      <c r="T901" s="1">
        <v>0</v>
      </c>
      <c r="U901" s="2" t="s">
        <v>0</v>
      </c>
      <c r="V901" s="1">
        <v>0</v>
      </c>
      <c r="W901" s="1">
        <v>208.91295000000002</v>
      </c>
      <c r="X901" s="2" t="s">
        <v>8</v>
      </c>
      <c r="Y901" s="1">
        <v>33.426099999999998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  <c r="AH901" s="1">
        <v>0</v>
      </c>
      <c r="AI901" s="1">
        <v>0</v>
      </c>
      <c r="AJ901" s="2" t="s">
        <v>0</v>
      </c>
      <c r="AK901" s="1">
        <v>0</v>
      </c>
      <c r="AL901" s="1">
        <v>0</v>
      </c>
      <c r="AM901" s="125" t="s">
        <v>1</v>
      </c>
      <c r="AN901" s="2" t="s">
        <v>1</v>
      </c>
      <c r="AO901" s="125" t="s">
        <v>1</v>
      </c>
      <c r="AP901" s="2" t="s">
        <v>1</v>
      </c>
      <c r="AQ901" s="5"/>
      <c r="AR901" s="5"/>
    </row>
    <row r="902" spans="1:44" x14ac:dyDescent="0.25">
      <c r="A902" s="2" t="s">
        <v>4217</v>
      </c>
      <c r="B902" s="125">
        <v>44606</v>
      </c>
      <c r="C902" s="2" t="s">
        <v>6</v>
      </c>
      <c r="D902" s="2" t="s">
        <v>9</v>
      </c>
      <c r="E902" s="2" t="s">
        <v>3031</v>
      </c>
      <c r="F902" s="2" t="s">
        <v>4218</v>
      </c>
      <c r="G902" s="2" t="s">
        <v>3</v>
      </c>
      <c r="H902" s="2" t="s">
        <v>4219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149.85350000000003</v>
      </c>
      <c r="R902" s="1">
        <v>0</v>
      </c>
      <c r="S902" s="1">
        <v>12.973500000000016</v>
      </c>
      <c r="T902" s="1">
        <v>0</v>
      </c>
      <c r="U902" s="2" t="s">
        <v>0</v>
      </c>
      <c r="V902" s="1">
        <v>0</v>
      </c>
      <c r="W902" s="1">
        <v>118.00000000000001</v>
      </c>
      <c r="X902" s="2" t="s">
        <v>8</v>
      </c>
      <c r="Y902" s="1">
        <v>18.880000000000003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  <c r="AH902" s="1">
        <v>0</v>
      </c>
      <c r="AI902" s="1">
        <v>0</v>
      </c>
      <c r="AJ902" s="2" t="s">
        <v>0</v>
      </c>
      <c r="AK902" s="1">
        <v>0</v>
      </c>
      <c r="AL902" s="1">
        <v>0</v>
      </c>
      <c r="AM902" s="125" t="s">
        <v>1</v>
      </c>
      <c r="AN902" s="2" t="s">
        <v>1</v>
      </c>
      <c r="AO902" s="125" t="s">
        <v>1</v>
      </c>
      <c r="AP902" s="2" t="s">
        <v>1</v>
      </c>
      <c r="AQ902" s="5"/>
      <c r="AR902" s="5"/>
    </row>
    <row r="903" spans="1:44" x14ac:dyDescent="0.25">
      <c r="A903" s="2" t="s">
        <v>4220</v>
      </c>
      <c r="B903" s="125">
        <v>44606</v>
      </c>
      <c r="C903" s="2" t="s">
        <v>6</v>
      </c>
      <c r="D903" s="2" t="s">
        <v>9</v>
      </c>
      <c r="E903" s="2" t="s">
        <v>3031</v>
      </c>
      <c r="F903" s="2" t="s">
        <v>4218</v>
      </c>
      <c r="G903" s="2" t="s">
        <v>3</v>
      </c>
      <c r="H903" s="2" t="s">
        <v>4221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2</v>
      </c>
      <c r="P903" s="2" t="s">
        <v>1</v>
      </c>
      <c r="Q903" s="1">
        <v>171.46139999999997</v>
      </c>
      <c r="R903" s="1">
        <v>0</v>
      </c>
      <c r="S903" s="1">
        <v>51.215800000000002</v>
      </c>
      <c r="T903" s="1">
        <v>0</v>
      </c>
      <c r="U903" s="2" t="s">
        <v>0</v>
      </c>
      <c r="V903" s="1">
        <v>0</v>
      </c>
      <c r="W903" s="1">
        <v>103.66</v>
      </c>
      <c r="X903" s="2" t="s">
        <v>8</v>
      </c>
      <c r="Y903" s="1">
        <v>16.585599999999999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  <c r="AH903" s="1">
        <v>0</v>
      </c>
      <c r="AI903" s="1">
        <v>0</v>
      </c>
      <c r="AJ903" s="2" t="s">
        <v>0</v>
      </c>
      <c r="AK903" s="1">
        <v>0</v>
      </c>
      <c r="AL903" s="1">
        <v>0</v>
      </c>
      <c r="AM903" s="125" t="s">
        <v>1</v>
      </c>
      <c r="AN903" s="2" t="s">
        <v>1</v>
      </c>
      <c r="AO903" s="125" t="s">
        <v>1</v>
      </c>
      <c r="AP903" s="2" t="s">
        <v>1</v>
      </c>
      <c r="AQ903" s="5"/>
      <c r="AR903" s="5"/>
    </row>
    <row r="904" spans="1:44" x14ac:dyDescent="0.25">
      <c r="A904" s="2" t="s">
        <v>4222</v>
      </c>
      <c r="B904" s="125">
        <v>44606</v>
      </c>
      <c r="C904" s="2" t="s">
        <v>6</v>
      </c>
      <c r="D904" s="2" t="s">
        <v>9</v>
      </c>
      <c r="E904" s="2" t="s">
        <v>3031</v>
      </c>
      <c r="F904" s="2" t="s">
        <v>4218</v>
      </c>
      <c r="G904" s="2" t="s">
        <v>3</v>
      </c>
      <c r="H904" s="2" t="s">
        <v>4223</v>
      </c>
      <c r="I904" s="1" t="s">
        <v>1</v>
      </c>
      <c r="J904" s="1" t="s">
        <v>1</v>
      </c>
      <c r="K904" s="1" t="s">
        <v>1</v>
      </c>
      <c r="L904" s="1" t="s">
        <v>1</v>
      </c>
      <c r="M904" s="1">
        <v>0</v>
      </c>
      <c r="N904" s="2" t="s">
        <v>1</v>
      </c>
      <c r="O904" s="2" t="s">
        <v>2</v>
      </c>
      <c r="P904" s="2" t="s">
        <v>1</v>
      </c>
      <c r="Q904" s="1">
        <v>134.96720000000002</v>
      </c>
      <c r="R904" s="1">
        <v>0</v>
      </c>
      <c r="S904" s="1">
        <v>62.269999999999996</v>
      </c>
      <c r="T904" s="1">
        <v>0</v>
      </c>
      <c r="U904" s="2" t="s">
        <v>0</v>
      </c>
      <c r="V904" s="1">
        <v>0</v>
      </c>
      <c r="W904" s="1">
        <v>62.67</v>
      </c>
      <c r="X904" s="2" t="s">
        <v>8</v>
      </c>
      <c r="Y904" s="1">
        <v>10.027199999999999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  <c r="AH904" s="1">
        <v>0</v>
      </c>
      <c r="AI904" s="1">
        <v>0</v>
      </c>
      <c r="AJ904" s="2" t="s">
        <v>0</v>
      </c>
      <c r="AK904" s="1">
        <v>0</v>
      </c>
      <c r="AL904" s="1">
        <v>0</v>
      </c>
      <c r="AM904" s="125" t="s">
        <v>1</v>
      </c>
      <c r="AN904" s="2" t="s">
        <v>1</v>
      </c>
      <c r="AO904" s="125" t="s">
        <v>1</v>
      </c>
      <c r="AP904" s="2" t="s">
        <v>1</v>
      </c>
      <c r="AQ904" s="5"/>
      <c r="AR904" s="5"/>
    </row>
    <row r="905" spans="1:44" x14ac:dyDescent="0.25">
      <c r="A905" s="2" t="s">
        <v>4224</v>
      </c>
      <c r="B905" s="125">
        <v>44606</v>
      </c>
      <c r="C905" s="2" t="s">
        <v>6</v>
      </c>
      <c r="D905" s="2" t="s">
        <v>9</v>
      </c>
      <c r="E905" s="2" t="s">
        <v>3031</v>
      </c>
      <c r="F905" s="2" t="s">
        <v>4218</v>
      </c>
      <c r="G905" s="2" t="s">
        <v>3</v>
      </c>
      <c r="H905" s="2" t="s">
        <v>4225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444.36779999999999</v>
      </c>
      <c r="R905" s="1">
        <v>0</v>
      </c>
      <c r="S905" s="1">
        <v>189.89279999999991</v>
      </c>
      <c r="T905" s="1">
        <v>0</v>
      </c>
      <c r="U905" s="2" t="s">
        <v>0</v>
      </c>
      <c r="V905" s="1">
        <v>0</v>
      </c>
      <c r="W905" s="1">
        <v>219.375</v>
      </c>
      <c r="X905" s="2" t="s">
        <v>8</v>
      </c>
      <c r="Y905" s="1">
        <v>35.099999999999994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  <c r="AH905" s="1">
        <v>0</v>
      </c>
      <c r="AI905" s="1">
        <v>0</v>
      </c>
      <c r="AJ905" s="2" t="s">
        <v>0</v>
      </c>
      <c r="AK905" s="1">
        <v>0</v>
      </c>
      <c r="AL905" s="1">
        <v>0</v>
      </c>
      <c r="AM905" s="125" t="s">
        <v>1</v>
      </c>
      <c r="AN905" s="2" t="s">
        <v>1</v>
      </c>
      <c r="AO905" s="125" t="s">
        <v>1</v>
      </c>
      <c r="AP905" s="2" t="s">
        <v>1</v>
      </c>
      <c r="AQ905" s="5"/>
      <c r="AR905" s="5"/>
    </row>
    <row r="906" spans="1:44" x14ac:dyDescent="0.25">
      <c r="A906" s="2" t="s">
        <v>4226</v>
      </c>
      <c r="B906" s="125">
        <v>44606</v>
      </c>
      <c r="C906" s="2" t="s">
        <v>6</v>
      </c>
      <c r="D906" s="2" t="s">
        <v>9</v>
      </c>
      <c r="E906" s="2" t="s">
        <v>3031</v>
      </c>
      <c r="F906" s="2" t="s">
        <v>4218</v>
      </c>
      <c r="G906" s="2" t="s">
        <v>12</v>
      </c>
      <c r="H906" s="2" t="s">
        <v>1</v>
      </c>
      <c r="I906" s="1" t="s">
        <v>2535</v>
      </c>
      <c r="J906" s="1" t="s">
        <v>1</v>
      </c>
      <c r="K906" s="1" t="s">
        <v>4227</v>
      </c>
      <c r="L906" s="1" t="s">
        <v>4228</v>
      </c>
      <c r="M906" s="1">
        <v>110.52</v>
      </c>
      <c r="N906" s="2" t="s">
        <v>11</v>
      </c>
      <c r="O906" s="2" t="s">
        <v>4229</v>
      </c>
      <c r="P906" s="2" t="s">
        <v>4230</v>
      </c>
      <c r="Q906" s="1">
        <v>-11.484</v>
      </c>
      <c r="R906" s="1">
        <v>0</v>
      </c>
      <c r="S906" s="1">
        <v>0</v>
      </c>
      <c r="T906" s="1">
        <v>0</v>
      </c>
      <c r="U906" s="2" t="s">
        <v>0</v>
      </c>
      <c r="V906" s="1">
        <v>0</v>
      </c>
      <c r="W906" s="1">
        <v>-9.9</v>
      </c>
      <c r="X906" s="2" t="s">
        <v>8</v>
      </c>
      <c r="Y906" s="1">
        <v>-1.5840000000000001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  <c r="AH906" s="1">
        <v>0</v>
      </c>
      <c r="AI906" s="1">
        <v>0</v>
      </c>
      <c r="AJ906" s="2" t="s">
        <v>0</v>
      </c>
      <c r="AK906" s="1">
        <v>0</v>
      </c>
      <c r="AL906" s="1">
        <v>0</v>
      </c>
      <c r="AM906" s="125" t="s">
        <v>1</v>
      </c>
      <c r="AN906" s="2" t="s">
        <v>1</v>
      </c>
      <c r="AO906" s="125" t="s">
        <v>1</v>
      </c>
      <c r="AP906" s="2" t="s">
        <v>1</v>
      </c>
      <c r="AQ906" s="5"/>
      <c r="AR906" s="5"/>
    </row>
    <row r="907" spans="1:44" x14ac:dyDescent="0.25">
      <c r="A907" s="2" t="s">
        <v>4231</v>
      </c>
      <c r="B907" s="125">
        <v>44606</v>
      </c>
      <c r="C907" s="2" t="s">
        <v>6</v>
      </c>
      <c r="D907" s="2" t="s">
        <v>9</v>
      </c>
      <c r="E907" s="2" t="s">
        <v>3031</v>
      </c>
      <c r="F907" s="2" t="s">
        <v>4218</v>
      </c>
      <c r="G907" s="2" t="s">
        <v>3</v>
      </c>
      <c r="H907" s="2" t="s">
        <v>4232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317.85847400000006</v>
      </c>
      <c r="R907" s="1">
        <v>0</v>
      </c>
      <c r="S907" s="1">
        <v>204.79600000000005</v>
      </c>
      <c r="T907" s="1">
        <v>0</v>
      </c>
      <c r="U907" s="2" t="s">
        <v>0</v>
      </c>
      <c r="V907" s="1">
        <v>0</v>
      </c>
      <c r="W907" s="1">
        <v>97.467649999999992</v>
      </c>
      <c r="X907" s="2" t="s">
        <v>8</v>
      </c>
      <c r="Y907" s="1">
        <v>15.594824000000001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  <c r="AH907" s="1">
        <v>0</v>
      </c>
      <c r="AI907" s="1">
        <v>0</v>
      </c>
      <c r="AJ907" s="2" t="s">
        <v>0</v>
      </c>
      <c r="AK907" s="1">
        <v>0</v>
      </c>
      <c r="AL907" s="1">
        <v>0</v>
      </c>
      <c r="AM907" s="125" t="s">
        <v>1</v>
      </c>
      <c r="AN907" s="2" t="s">
        <v>1</v>
      </c>
      <c r="AO907" s="125" t="s">
        <v>1</v>
      </c>
      <c r="AP907" s="2" t="s">
        <v>1</v>
      </c>
      <c r="AQ907" s="5"/>
      <c r="AR907" s="5"/>
    </row>
    <row r="908" spans="1:44" x14ac:dyDescent="0.25">
      <c r="A908" s="2" t="s">
        <v>4233</v>
      </c>
      <c r="B908" s="125">
        <v>44606</v>
      </c>
      <c r="C908" s="2" t="s">
        <v>6</v>
      </c>
      <c r="D908" s="2" t="s">
        <v>9</v>
      </c>
      <c r="E908" s="2" t="s">
        <v>3031</v>
      </c>
      <c r="F908" s="2" t="s">
        <v>4218</v>
      </c>
      <c r="G908" s="2" t="s">
        <v>3</v>
      </c>
      <c r="H908" s="2" t="s">
        <v>4234</v>
      </c>
      <c r="I908" s="1" t="s">
        <v>1</v>
      </c>
      <c r="J908" s="1" t="s">
        <v>1</v>
      </c>
      <c r="K908" s="1" t="s">
        <v>1</v>
      </c>
      <c r="L908" s="1" t="s">
        <v>1</v>
      </c>
      <c r="M908" s="1">
        <v>0</v>
      </c>
      <c r="N908" s="2" t="s">
        <v>1</v>
      </c>
      <c r="O908" s="2" t="s">
        <v>2</v>
      </c>
      <c r="P908" s="2" t="s">
        <v>1</v>
      </c>
      <c r="Q908" s="1">
        <v>386.80290000000002</v>
      </c>
      <c r="R908" s="1">
        <v>0</v>
      </c>
      <c r="S908" s="1">
        <v>219.82949999999997</v>
      </c>
      <c r="T908" s="1">
        <v>0</v>
      </c>
      <c r="U908" s="2" t="s">
        <v>0</v>
      </c>
      <c r="V908" s="1">
        <v>0</v>
      </c>
      <c r="W908" s="1">
        <v>143.9426</v>
      </c>
      <c r="X908" s="2" t="s">
        <v>8</v>
      </c>
      <c r="Y908" s="1">
        <v>23.030799999999996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  <c r="AH908" s="1">
        <v>0</v>
      </c>
      <c r="AI908" s="1">
        <v>0</v>
      </c>
      <c r="AJ908" s="2" t="s">
        <v>0</v>
      </c>
      <c r="AK908" s="1">
        <v>0</v>
      </c>
      <c r="AL908" s="1">
        <v>0</v>
      </c>
      <c r="AM908" s="125" t="s">
        <v>1</v>
      </c>
      <c r="AN908" s="2" t="s">
        <v>1</v>
      </c>
      <c r="AO908" s="125" t="s">
        <v>1</v>
      </c>
      <c r="AP908" s="2" t="s">
        <v>1</v>
      </c>
      <c r="AQ908" s="5"/>
      <c r="AR908" s="5"/>
    </row>
    <row r="909" spans="1:44" x14ac:dyDescent="0.25">
      <c r="A909" s="2" t="s">
        <v>4235</v>
      </c>
      <c r="B909" s="125">
        <v>44606</v>
      </c>
      <c r="C909" s="2" t="s">
        <v>6</v>
      </c>
      <c r="D909" s="2" t="s">
        <v>1092</v>
      </c>
      <c r="E909" s="2" t="s">
        <v>726</v>
      </c>
      <c r="F909" s="2" t="s">
        <v>4236</v>
      </c>
      <c r="G909" s="2" t="s">
        <v>3</v>
      </c>
      <c r="H909" s="2" t="s">
        <v>4237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1298.6934840000004</v>
      </c>
      <c r="R909" s="1">
        <v>0</v>
      </c>
      <c r="S909" s="1">
        <v>968.93080000000009</v>
      </c>
      <c r="T909" s="1">
        <v>0</v>
      </c>
      <c r="U909" s="2" t="s">
        <v>0</v>
      </c>
      <c r="V909" s="1">
        <v>0</v>
      </c>
      <c r="W909" s="1">
        <v>284.27820000000003</v>
      </c>
      <c r="X909" s="2" t="s">
        <v>0</v>
      </c>
      <c r="Y909" s="1">
        <v>45.484483999999995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  <c r="AH909" s="1">
        <v>0</v>
      </c>
      <c r="AI909" s="1">
        <v>0</v>
      </c>
      <c r="AJ909" s="2" t="s">
        <v>0</v>
      </c>
      <c r="AK909" s="1">
        <v>0</v>
      </c>
      <c r="AL909" s="1">
        <v>0</v>
      </c>
      <c r="AM909" s="125" t="s">
        <v>1</v>
      </c>
      <c r="AN909" s="2" t="s">
        <v>1</v>
      </c>
      <c r="AO909" s="125" t="s">
        <v>1</v>
      </c>
      <c r="AP909" s="2" t="s">
        <v>1</v>
      </c>
      <c r="AQ909" s="5"/>
      <c r="AR909" s="5"/>
    </row>
    <row r="910" spans="1:44" x14ac:dyDescent="0.25">
      <c r="A910" s="2" t="s">
        <v>4238</v>
      </c>
      <c r="B910" s="125">
        <v>44607</v>
      </c>
      <c r="C910" s="2" t="s">
        <v>26</v>
      </c>
      <c r="D910" s="2" t="s">
        <v>48</v>
      </c>
      <c r="E910" s="2" t="s">
        <v>219</v>
      </c>
      <c r="F910" s="2" t="s">
        <v>1878</v>
      </c>
      <c r="G910" s="2" t="s">
        <v>3</v>
      </c>
      <c r="H910" s="2" t="s">
        <v>4239</v>
      </c>
      <c r="I910" s="1" t="s">
        <v>1</v>
      </c>
      <c r="J910" s="1" t="s">
        <v>1</v>
      </c>
      <c r="K910" s="1" t="s">
        <v>1</v>
      </c>
      <c r="L910" s="1" t="s">
        <v>1</v>
      </c>
      <c r="M910" s="1">
        <v>0</v>
      </c>
      <c r="N910" s="2" t="s">
        <v>1</v>
      </c>
      <c r="O910" s="2" t="s">
        <v>2</v>
      </c>
      <c r="P910" s="2" t="s">
        <v>1</v>
      </c>
      <c r="Q910" s="1">
        <v>1554.7272420000004</v>
      </c>
      <c r="R910" s="1">
        <v>0</v>
      </c>
      <c r="S910" s="1">
        <v>1161.9251999999997</v>
      </c>
      <c r="T910" s="1">
        <v>0</v>
      </c>
      <c r="U910" s="2" t="s">
        <v>0</v>
      </c>
      <c r="V910" s="1">
        <v>0</v>
      </c>
      <c r="W910" s="1">
        <v>338.62245000000007</v>
      </c>
      <c r="X910" s="2" t="s">
        <v>8</v>
      </c>
      <c r="Y910" s="1">
        <v>54.179591999999992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2">
        <v>0</v>
      </c>
      <c r="AG910" s="2" t="s">
        <v>0</v>
      </c>
      <c r="AH910" s="1">
        <v>0</v>
      </c>
      <c r="AI910" s="1">
        <v>0</v>
      </c>
      <c r="AJ910" s="2" t="s">
        <v>0</v>
      </c>
      <c r="AK910" s="1">
        <v>0</v>
      </c>
      <c r="AL910" s="1">
        <v>0</v>
      </c>
      <c r="AM910" s="125" t="s">
        <v>1</v>
      </c>
      <c r="AN910" s="2" t="s">
        <v>1</v>
      </c>
      <c r="AO910" s="125" t="s">
        <v>1</v>
      </c>
      <c r="AP910" s="2" t="s">
        <v>1</v>
      </c>
      <c r="AQ910" s="5"/>
      <c r="AR910" s="5"/>
    </row>
    <row r="911" spans="1:44" x14ac:dyDescent="0.25">
      <c r="A911" s="2" t="s">
        <v>4240</v>
      </c>
      <c r="B911" s="125">
        <v>44607</v>
      </c>
      <c r="C911" s="2" t="s">
        <v>26</v>
      </c>
      <c r="D911" s="2" t="s">
        <v>48</v>
      </c>
      <c r="E911" s="2" t="s">
        <v>219</v>
      </c>
      <c r="F911" s="2" t="s">
        <v>4241</v>
      </c>
      <c r="G911" s="2" t="s">
        <v>3</v>
      </c>
      <c r="H911" s="2" t="s">
        <v>4242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1997</v>
      </c>
      <c r="P911" s="2" t="s">
        <v>1998</v>
      </c>
      <c r="Q911" s="1">
        <v>22.934799999999999</v>
      </c>
      <c r="R911" s="1">
        <v>0</v>
      </c>
      <c r="S911" s="1">
        <v>5.7900000000000009</v>
      </c>
      <c r="T911" s="1">
        <v>14.78</v>
      </c>
      <c r="U911" s="2" t="s">
        <v>8</v>
      </c>
      <c r="V911" s="1">
        <v>2.3647999999999998</v>
      </c>
      <c r="W911" s="1">
        <v>0</v>
      </c>
      <c r="X911" s="2" t="s">
        <v>0</v>
      </c>
      <c r="Y911" s="1">
        <v>0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  <c r="AH911" s="1">
        <v>0</v>
      </c>
      <c r="AI911" s="1">
        <v>0</v>
      </c>
      <c r="AJ911" s="2" t="s">
        <v>0</v>
      </c>
      <c r="AK911" s="1">
        <v>0</v>
      </c>
      <c r="AL911" s="1">
        <v>0</v>
      </c>
      <c r="AM911" s="125" t="s">
        <v>1</v>
      </c>
      <c r="AN911" s="2" t="s">
        <v>1</v>
      </c>
      <c r="AO911" s="125" t="s">
        <v>1</v>
      </c>
      <c r="AP911" s="2" t="s">
        <v>1</v>
      </c>
      <c r="AQ911" s="5"/>
      <c r="AR911" s="5"/>
    </row>
    <row r="912" spans="1:44" x14ac:dyDescent="0.25">
      <c r="A912" s="2" t="s">
        <v>4243</v>
      </c>
      <c r="B912" s="125">
        <v>44607</v>
      </c>
      <c r="C912" s="2" t="s">
        <v>26</v>
      </c>
      <c r="D912" s="2" t="s">
        <v>48</v>
      </c>
      <c r="E912" s="2" t="s">
        <v>219</v>
      </c>
      <c r="F912" s="2" t="s">
        <v>1878</v>
      </c>
      <c r="G912" s="2" t="s">
        <v>3</v>
      </c>
      <c r="H912" s="2" t="s">
        <v>4244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</v>
      </c>
      <c r="P912" s="2" t="s">
        <v>1</v>
      </c>
      <c r="Q912" s="1">
        <v>2293.8129680000002</v>
      </c>
      <c r="R912" s="1">
        <v>0</v>
      </c>
      <c r="S912" s="1">
        <v>1573.2487500000002</v>
      </c>
      <c r="T912" s="1">
        <v>0</v>
      </c>
      <c r="U912" s="2" t="s">
        <v>0</v>
      </c>
      <c r="V912" s="1">
        <v>0</v>
      </c>
      <c r="W912" s="1">
        <v>621.17605000000003</v>
      </c>
      <c r="X912" s="2" t="s">
        <v>8</v>
      </c>
      <c r="Y912" s="1">
        <v>99.388168000000007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  <c r="AH912" s="1">
        <v>0</v>
      </c>
      <c r="AI912" s="1">
        <v>0</v>
      </c>
      <c r="AJ912" s="2" t="s">
        <v>0</v>
      </c>
      <c r="AK912" s="1">
        <v>0</v>
      </c>
      <c r="AL912" s="1">
        <v>0</v>
      </c>
      <c r="AM912" s="125" t="s">
        <v>1</v>
      </c>
      <c r="AN912" s="2" t="s">
        <v>1</v>
      </c>
      <c r="AO912" s="125" t="s">
        <v>1</v>
      </c>
      <c r="AP912" s="2" t="s">
        <v>1</v>
      </c>
      <c r="AQ912" s="5"/>
      <c r="AR912" s="5"/>
    </row>
    <row r="913" spans="1:44" x14ac:dyDescent="0.25">
      <c r="A913" s="2" t="s">
        <v>4245</v>
      </c>
      <c r="B913" s="125">
        <v>44607</v>
      </c>
      <c r="C913" s="2" t="s">
        <v>26</v>
      </c>
      <c r="D913" s="2" t="s">
        <v>48</v>
      </c>
      <c r="E913" s="2" t="s">
        <v>219</v>
      </c>
      <c r="F913" s="2" t="s">
        <v>4241</v>
      </c>
      <c r="G913" s="2" t="s">
        <v>3</v>
      </c>
      <c r="H913" s="2" t="s">
        <v>4246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1775</v>
      </c>
      <c r="P913" s="2" t="s">
        <v>1776</v>
      </c>
      <c r="Q913" s="1">
        <v>94.977599999999995</v>
      </c>
      <c r="R913" s="1">
        <v>0</v>
      </c>
      <c r="S913" s="1">
        <v>37.430000000000007</v>
      </c>
      <c r="T913" s="1">
        <v>49.61</v>
      </c>
      <c r="U913" s="2" t="s">
        <v>8</v>
      </c>
      <c r="V913" s="1">
        <v>7.9375999999999998</v>
      </c>
      <c r="W913" s="1">
        <v>0</v>
      </c>
      <c r="X913" s="2" t="s">
        <v>0</v>
      </c>
      <c r="Y913" s="1">
        <v>0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  <c r="AH913" s="1">
        <v>0</v>
      </c>
      <c r="AI913" s="1">
        <v>0</v>
      </c>
      <c r="AJ913" s="2" t="s">
        <v>0</v>
      </c>
      <c r="AK913" s="1">
        <v>0</v>
      </c>
      <c r="AL913" s="1">
        <v>0</v>
      </c>
      <c r="AM913" s="125" t="s">
        <v>1</v>
      </c>
      <c r="AN913" s="2" t="s">
        <v>1</v>
      </c>
      <c r="AO913" s="125" t="s">
        <v>1</v>
      </c>
      <c r="AP913" s="2" t="s">
        <v>1</v>
      </c>
      <c r="AQ913" s="5"/>
      <c r="AR913" s="5"/>
    </row>
    <row r="914" spans="1:44" x14ac:dyDescent="0.25">
      <c r="A914" s="2" t="s">
        <v>4247</v>
      </c>
      <c r="B914" s="125">
        <v>44607</v>
      </c>
      <c r="C914" s="2" t="s">
        <v>1081</v>
      </c>
      <c r="D914" s="2" t="s">
        <v>48</v>
      </c>
      <c r="E914" s="2" t="s">
        <v>4248</v>
      </c>
      <c r="F914" s="2" t="s">
        <v>3912</v>
      </c>
      <c r="G914" s="2" t="s">
        <v>3</v>
      </c>
      <c r="H914" s="2" t="s">
        <v>4249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4250</v>
      </c>
      <c r="P914" s="2" t="s">
        <v>4251</v>
      </c>
      <c r="Q914" s="1">
        <v>16.428799999999999</v>
      </c>
      <c r="R914" s="1">
        <v>0</v>
      </c>
      <c r="S914" s="1">
        <v>8.68</v>
      </c>
      <c r="T914" s="1">
        <v>0</v>
      </c>
      <c r="U914" s="2" t="s">
        <v>0</v>
      </c>
      <c r="V914" s="1">
        <v>0</v>
      </c>
      <c r="W914" s="1">
        <v>6.68</v>
      </c>
      <c r="X914" s="2" t="s">
        <v>8</v>
      </c>
      <c r="Y914" s="1">
        <v>1.0688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  <c r="AH914" s="1">
        <v>0</v>
      </c>
      <c r="AI914" s="1">
        <v>0</v>
      </c>
      <c r="AJ914" s="2" t="s">
        <v>0</v>
      </c>
      <c r="AK914" s="1">
        <v>0</v>
      </c>
      <c r="AL914" s="1">
        <v>0</v>
      </c>
      <c r="AM914" s="125" t="s">
        <v>1</v>
      </c>
      <c r="AN914" s="2" t="s">
        <v>1</v>
      </c>
      <c r="AO914" s="125" t="s">
        <v>1</v>
      </c>
      <c r="AP914" s="2" t="s">
        <v>1</v>
      </c>
      <c r="AQ914" s="5"/>
      <c r="AR914" s="5"/>
    </row>
    <row r="915" spans="1:44" x14ac:dyDescent="0.25">
      <c r="A915" s="2" t="s">
        <v>4252</v>
      </c>
      <c r="B915" s="125">
        <v>44607</v>
      </c>
      <c r="C915" s="2" t="s">
        <v>1081</v>
      </c>
      <c r="D915" s="2" t="s">
        <v>48</v>
      </c>
      <c r="E915" s="2" t="s">
        <v>1082</v>
      </c>
      <c r="F915" s="2" t="s">
        <v>4253</v>
      </c>
      <c r="G915" s="2" t="s">
        <v>3</v>
      </c>
      <c r="H915" s="2" t="s">
        <v>4254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1">
        <v>1261.0135700000001</v>
      </c>
      <c r="R915" s="1">
        <v>0</v>
      </c>
      <c r="S915" s="1">
        <v>941.52019999999993</v>
      </c>
      <c r="T915" s="1">
        <v>0</v>
      </c>
      <c r="U915" s="2" t="s">
        <v>0</v>
      </c>
      <c r="V915" s="1">
        <v>0</v>
      </c>
      <c r="W915" s="1">
        <v>275.42534999999998</v>
      </c>
      <c r="X915" s="2" t="s">
        <v>0</v>
      </c>
      <c r="Y915" s="1">
        <v>44.068020000000004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  <c r="AH915" s="1">
        <v>0</v>
      </c>
      <c r="AI915" s="1">
        <v>0</v>
      </c>
      <c r="AJ915" s="2" t="s">
        <v>0</v>
      </c>
      <c r="AK915" s="1">
        <v>0</v>
      </c>
      <c r="AL915" s="1">
        <v>0</v>
      </c>
      <c r="AM915" s="125" t="s">
        <v>1</v>
      </c>
      <c r="AN915" s="2" t="s">
        <v>1</v>
      </c>
      <c r="AO915" s="125" t="s">
        <v>1</v>
      </c>
      <c r="AP915" s="2" t="s">
        <v>1</v>
      </c>
      <c r="AQ915" s="5"/>
      <c r="AR915" s="5"/>
    </row>
    <row r="916" spans="1:44" x14ac:dyDescent="0.25">
      <c r="A916" s="2" t="s">
        <v>4255</v>
      </c>
      <c r="B916" s="125">
        <v>44607</v>
      </c>
      <c r="C916" s="2" t="s">
        <v>1081</v>
      </c>
      <c r="D916" s="2" t="s">
        <v>48</v>
      </c>
      <c r="E916" s="2" t="s">
        <v>1082</v>
      </c>
      <c r="F916" s="2" t="s">
        <v>3912</v>
      </c>
      <c r="G916" s="2" t="s">
        <v>3</v>
      </c>
      <c r="H916" s="2" t="s">
        <v>4256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4257</v>
      </c>
      <c r="P916" s="2" t="s">
        <v>4258</v>
      </c>
      <c r="Q916" s="1">
        <v>16.916799999999999</v>
      </c>
      <c r="R916" s="1">
        <v>0</v>
      </c>
      <c r="S916" s="1">
        <v>16.916799999999999</v>
      </c>
      <c r="T916" s="1">
        <v>0</v>
      </c>
      <c r="U916" s="2" t="s">
        <v>0</v>
      </c>
      <c r="V916" s="1">
        <v>0</v>
      </c>
      <c r="W916" s="1">
        <v>0</v>
      </c>
      <c r="X916" s="2" t="s">
        <v>0</v>
      </c>
      <c r="Y916" s="1">
        <v>0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  <c r="AH916" s="1">
        <v>0</v>
      </c>
      <c r="AI916" s="1">
        <v>0</v>
      </c>
      <c r="AJ916" s="2" t="s">
        <v>0</v>
      </c>
      <c r="AK916" s="1">
        <v>0</v>
      </c>
      <c r="AL916" s="1">
        <v>0</v>
      </c>
      <c r="AM916" s="125" t="s">
        <v>1</v>
      </c>
      <c r="AN916" s="2" t="s">
        <v>1</v>
      </c>
      <c r="AO916" s="125" t="s">
        <v>1</v>
      </c>
      <c r="AP916" s="2" t="s">
        <v>1</v>
      </c>
      <c r="AQ916" s="5"/>
      <c r="AR916" s="5"/>
    </row>
    <row r="917" spans="1:44" x14ac:dyDescent="0.25">
      <c r="A917" s="2" t="s">
        <v>4259</v>
      </c>
      <c r="B917" s="125">
        <v>44607</v>
      </c>
      <c r="C917" s="2" t="s">
        <v>1081</v>
      </c>
      <c r="D917" s="2" t="s">
        <v>48</v>
      </c>
      <c r="E917" s="2" t="s">
        <v>1082</v>
      </c>
      <c r="F917" s="2" t="s">
        <v>4253</v>
      </c>
      <c r="G917" s="2" t="s">
        <v>3</v>
      </c>
      <c r="H917" s="2" t="s">
        <v>4260</v>
      </c>
      <c r="I917" s="1" t="s">
        <v>1</v>
      </c>
      <c r="J917" s="1" t="s">
        <v>1</v>
      </c>
      <c r="K917" s="1" t="s">
        <v>1</v>
      </c>
      <c r="L917" s="1" t="s">
        <v>1</v>
      </c>
      <c r="M917" s="1">
        <v>0</v>
      </c>
      <c r="N917" s="2" t="s">
        <v>1</v>
      </c>
      <c r="O917" s="2" t="s">
        <v>2</v>
      </c>
      <c r="P917" s="2" t="s">
        <v>1</v>
      </c>
      <c r="Q917" s="1">
        <v>485.73433800000004</v>
      </c>
      <c r="R917" s="1">
        <v>0</v>
      </c>
      <c r="S917" s="1">
        <v>340.26825000000002</v>
      </c>
      <c r="T917" s="1">
        <v>0</v>
      </c>
      <c r="U917" s="2" t="s">
        <v>0</v>
      </c>
      <c r="V917" s="1">
        <v>0</v>
      </c>
      <c r="W917" s="1">
        <v>125.40179999999999</v>
      </c>
      <c r="X917" s="2" t="s">
        <v>0</v>
      </c>
      <c r="Y917" s="1">
        <v>20.064288000000001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  <c r="AH917" s="1">
        <v>0</v>
      </c>
      <c r="AI917" s="1">
        <v>0</v>
      </c>
      <c r="AJ917" s="2" t="s">
        <v>0</v>
      </c>
      <c r="AK917" s="1">
        <v>0</v>
      </c>
      <c r="AL917" s="1">
        <v>0</v>
      </c>
      <c r="AM917" s="125" t="s">
        <v>1</v>
      </c>
      <c r="AN917" s="2" t="s">
        <v>1</v>
      </c>
      <c r="AO917" s="125" t="s">
        <v>1</v>
      </c>
      <c r="AP917" s="2" t="s">
        <v>1</v>
      </c>
      <c r="AQ917" s="5"/>
      <c r="AR917" s="5"/>
    </row>
    <row r="918" spans="1:44" x14ac:dyDescent="0.25">
      <c r="A918" s="2" t="s">
        <v>4261</v>
      </c>
      <c r="B918" s="125">
        <v>44607</v>
      </c>
      <c r="C918" s="2" t="s">
        <v>1081</v>
      </c>
      <c r="D918" s="2" t="s">
        <v>48</v>
      </c>
      <c r="E918" s="2" t="s">
        <v>1082</v>
      </c>
      <c r="F918" s="2" t="s">
        <v>4253</v>
      </c>
      <c r="G918" s="2" t="s">
        <v>3</v>
      </c>
      <c r="H918" s="2" t="s">
        <v>4262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283.37137999999999</v>
      </c>
      <c r="R918" s="1">
        <v>0</v>
      </c>
      <c r="S918" s="1">
        <v>180.80359999999996</v>
      </c>
      <c r="T918" s="1">
        <v>0</v>
      </c>
      <c r="U918" s="2" t="s">
        <v>0</v>
      </c>
      <c r="V918" s="1">
        <v>0</v>
      </c>
      <c r="W918" s="1">
        <v>88.42049999999999</v>
      </c>
      <c r="X918" s="2" t="s">
        <v>8</v>
      </c>
      <c r="Y918" s="1">
        <v>14.14728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  <c r="AH918" s="1">
        <v>0</v>
      </c>
      <c r="AI918" s="1">
        <v>0</v>
      </c>
      <c r="AJ918" s="2" t="s">
        <v>0</v>
      </c>
      <c r="AK918" s="1">
        <v>0</v>
      </c>
      <c r="AL918" s="1">
        <v>0</v>
      </c>
      <c r="AM918" s="125" t="s">
        <v>1</v>
      </c>
      <c r="AN918" s="2" t="s">
        <v>1</v>
      </c>
      <c r="AO918" s="125" t="s">
        <v>1</v>
      </c>
      <c r="AP918" s="2" t="s">
        <v>1</v>
      </c>
      <c r="AQ918" s="5"/>
      <c r="AR918" s="5"/>
    </row>
    <row r="919" spans="1:44" x14ac:dyDescent="0.25">
      <c r="A919" s="2" t="s">
        <v>4263</v>
      </c>
      <c r="B919" s="125">
        <v>44607</v>
      </c>
      <c r="C919" s="2" t="s">
        <v>6</v>
      </c>
      <c r="D919" s="2" t="s">
        <v>48</v>
      </c>
      <c r="E919" s="2" t="s">
        <v>228</v>
      </c>
      <c r="F919" s="2" t="s">
        <v>4264</v>
      </c>
      <c r="G919" s="2" t="s">
        <v>3</v>
      </c>
      <c r="H919" s="2" t="s">
        <v>4265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4370.2348780000002</v>
      </c>
      <c r="R919" s="1">
        <v>0</v>
      </c>
      <c r="S919" s="1">
        <v>3448.2560999999992</v>
      </c>
      <c r="T919" s="1">
        <v>0</v>
      </c>
      <c r="U919" s="2" t="s">
        <v>0</v>
      </c>
      <c r="V919" s="1">
        <v>0</v>
      </c>
      <c r="W919" s="1">
        <v>794.80934999999999</v>
      </c>
      <c r="X919" s="2" t="s">
        <v>8</v>
      </c>
      <c r="Y919" s="1">
        <v>127.16942799999998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  <c r="AH919" s="1">
        <v>0</v>
      </c>
      <c r="AI919" s="1">
        <v>0</v>
      </c>
      <c r="AJ919" s="2" t="s">
        <v>0</v>
      </c>
      <c r="AK919" s="1">
        <v>0</v>
      </c>
      <c r="AL919" s="1">
        <v>0</v>
      </c>
      <c r="AM919" s="125" t="s">
        <v>1</v>
      </c>
      <c r="AN919" s="2" t="s">
        <v>1</v>
      </c>
      <c r="AO919" s="125" t="s">
        <v>1</v>
      </c>
      <c r="AP919" s="2" t="s">
        <v>1</v>
      </c>
      <c r="AQ919" s="5"/>
      <c r="AR919" s="5"/>
    </row>
    <row r="920" spans="1:44" x14ac:dyDescent="0.25">
      <c r="A920" s="2" t="s">
        <v>4266</v>
      </c>
      <c r="B920" s="125">
        <v>44607</v>
      </c>
      <c r="C920" s="2" t="s">
        <v>6</v>
      </c>
      <c r="D920" s="2" t="s">
        <v>48</v>
      </c>
      <c r="E920" s="2" t="s">
        <v>228</v>
      </c>
      <c r="F920" s="2" t="s">
        <v>4264</v>
      </c>
      <c r="G920" s="2" t="s">
        <v>12</v>
      </c>
      <c r="H920" s="2" t="s">
        <v>1</v>
      </c>
      <c r="I920" s="1" t="s">
        <v>4267</v>
      </c>
      <c r="J920" s="1" t="s">
        <v>1</v>
      </c>
      <c r="K920" s="1" t="s">
        <v>4268</v>
      </c>
      <c r="L920" s="1" t="s">
        <v>4228</v>
      </c>
      <c r="M920" s="1">
        <v>68.17</v>
      </c>
      <c r="N920" s="2" t="s">
        <v>11</v>
      </c>
      <c r="O920" s="2" t="s">
        <v>4269</v>
      </c>
      <c r="P920" s="2" t="s">
        <v>4270</v>
      </c>
      <c r="Q920" s="1">
        <v>-14.0824</v>
      </c>
      <c r="R920" s="1">
        <v>0</v>
      </c>
      <c r="S920" s="1">
        <v>0</v>
      </c>
      <c r="T920" s="1">
        <v>0</v>
      </c>
      <c r="U920" s="2" t="s">
        <v>0</v>
      </c>
      <c r="V920" s="1">
        <v>0</v>
      </c>
      <c r="W920" s="1">
        <v>-12.14</v>
      </c>
      <c r="X920" s="2" t="s">
        <v>8</v>
      </c>
      <c r="Y920" s="1">
        <v>-1.9423999999999999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  <c r="AH920" s="1">
        <v>0</v>
      </c>
      <c r="AI920" s="1">
        <v>0</v>
      </c>
      <c r="AJ920" s="2" t="s">
        <v>0</v>
      </c>
      <c r="AK920" s="1">
        <v>0</v>
      </c>
      <c r="AL920" s="1">
        <v>0</v>
      </c>
      <c r="AM920" s="125" t="s">
        <v>1</v>
      </c>
      <c r="AN920" s="2" t="s">
        <v>1</v>
      </c>
      <c r="AO920" s="125" t="s">
        <v>1</v>
      </c>
      <c r="AP920" s="2" t="s">
        <v>1</v>
      </c>
      <c r="AQ920" s="5"/>
      <c r="AR920" s="5"/>
    </row>
    <row r="921" spans="1:44" x14ac:dyDescent="0.25">
      <c r="A921" s="2" t="s">
        <v>4271</v>
      </c>
      <c r="B921" s="125">
        <v>44607</v>
      </c>
      <c r="C921" s="2" t="s">
        <v>6</v>
      </c>
      <c r="D921" s="2" t="s">
        <v>48</v>
      </c>
      <c r="E921" s="2" t="s">
        <v>213</v>
      </c>
      <c r="F921" s="2" t="s">
        <v>1236</v>
      </c>
      <c r="G921" s="2" t="s">
        <v>3</v>
      </c>
      <c r="H921" s="2" t="s">
        <v>4149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284.51</v>
      </c>
      <c r="R921" s="1">
        <v>0</v>
      </c>
      <c r="S921" s="1">
        <v>284.51</v>
      </c>
      <c r="T921" s="1">
        <v>0</v>
      </c>
      <c r="U921" s="2" t="s">
        <v>0</v>
      </c>
      <c r="V921" s="1">
        <v>0</v>
      </c>
      <c r="W921" s="1">
        <v>0</v>
      </c>
      <c r="X921" s="2" t="s">
        <v>0</v>
      </c>
      <c r="Y921" s="1">
        <v>0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  <c r="AH921" s="1">
        <v>0</v>
      </c>
      <c r="AI921" s="1">
        <v>0</v>
      </c>
      <c r="AJ921" s="2" t="s">
        <v>0</v>
      </c>
      <c r="AK921" s="1">
        <v>0</v>
      </c>
      <c r="AL921" s="1">
        <v>0</v>
      </c>
      <c r="AM921" s="125" t="s">
        <v>1</v>
      </c>
      <c r="AN921" s="2" t="s">
        <v>1</v>
      </c>
      <c r="AO921" s="125" t="s">
        <v>1</v>
      </c>
      <c r="AP921" s="2">
        <v>0</v>
      </c>
      <c r="AQ921" s="5"/>
      <c r="AR921" s="5"/>
    </row>
    <row r="922" spans="1:44" x14ac:dyDescent="0.25">
      <c r="A922" s="2" t="s">
        <v>4272</v>
      </c>
      <c r="B922" s="125">
        <v>44607</v>
      </c>
      <c r="C922" s="2" t="s">
        <v>6</v>
      </c>
      <c r="D922" s="2" t="s">
        <v>48</v>
      </c>
      <c r="E922" s="2" t="s">
        <v>213</v>
      </c>
      <c r="F922" s="2" t="s">
        <v>1249</v>
      </c>
      <c r="G922" s="2" t="s">
        <v>3</v>
      </c>
      <c r="H922" s="2" t="s">
        <v>4149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97</v>
      </c>
      <c r="P922" s="2" t="s">
        <v>1</v>
      </c>
      <c r="Q922" s="1">
        <v>0</v>
      </c>
      <c r="R922" s="1">
        <v>0</v>
      </c>
      <c r="S922" s="1">
        <v>0</v>
      </c>
      <c r="T922" s="1">
        <v>0</v>
      </c>
      <c r="U922" s="2" t="s">
        <v>0</v>
      </c>
      <c r="V922" s="1">
        <v>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  <c r="AH922" s="1">
        <v>0</v>
      </c>
      <c r="AI922" s="1">
        <v>0</v>
      </c>
      <c r="AJ922" s="2" t="s">
        <v>0</v>
      </c>
      <c r="AK922" s="1">
        <v>0</v>
      </c>
      <c r="AL922" s="1">
        <v>0</v>
      </c>
      <c r="AM922" s="125" t="s">
        <v>1</v>
      </c>
      <c r="AN922" s="2" t="s">
        <v>1</v>
      </c>
      <c r="AO922" s="125" t="s">
        <v>1</v>
      </c>
      <c r="AP922" s="2">
        <v>0</v>
      </c>
      <c r="AQ922" s="5"/>
      <c r="AR922" s="5"/>
    </row>
    <row r="923" spans="1:44" x14ac:dyDescent="0.25">
      <c r="A923" s="2" t="s">
        <v>4273</v>
      </c>
      <c r="B923" s="125">
        <v>44607</v>
      </c>
      <c r="C923" s="2" t="s">
        <v>6</v>
      </c>
      <c r="D923" s="2" t="s">
        <v>48</v>
      </c>
      <c r="E923" s="2" t="s">
        <v>2845</v>
      </c>
      <c r="F923" s="2" t="s">
        <v>4274</v>
      </c>
      <c r="G923" s="2" t="s">
        <v>3</v>
      </c>
      <c r="H923" s="2" t="s">
        <v>4275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f>SUM(S923:Z923)</f>
        <v>2054.2163999999998</v>
      </c>
      <c r="R923" s="1">
        <v>0</v>
      </c>
      <c r="S923" s="1">
        <v>1692.83</v>
      </c>
      <c r="T923" s="1">
        <v>0</v>
      </c>
      <c r="U923" s="2" t="s">
        <v>0</v>
      </c>
      <c r="V923" s="1">
        <v>0</v>
      </c>
      <c r="W923" s="1">
        <v>311.54000000000002</v>
      </c>
      <c r="X923" s="2" t="s">
        <v>0</v>
      </c>
      <c r="Y923" s="1">
        <f>+W923*0.16</f>
        <v>49.846400000000003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  <c r="AH923" s="1">
        <v>0</v>
      </c>
      <c r="AI923" s="1">
        <v>0</v>
      </c>
      <c r="AJ923" s="2" t="s">
        <v>0</v>
      </c>
      <c r="AK923" s="1">
        <v>0</v>
      </c>
      <c r="AL923" s="1">
        <v>0</v>
      </c>
      <c r="AM923" s="125" t="s">
        <v>1</v>
      </c>
      <c r="AN923" s="2" t="s">
        <v>1</v>
      </c>
      <c r="AO923" s="125" t="s">
        <v>1</v>
      </c>
      <c r="AP923" s="2">
        <v>0</v>
      </c>
      <c r="AQ923" s="5"/>
      <c r="AR923" s="5"/>
    </row>
    <row r="924" spans="1:44" x14ac:dyDescent="0.25">
      <c r="A924" s="2" t="s">
        <v>4276</v>
      </c>
      <c r="B924" s="125">
        <v>44607</v>
      </c>
      <c r="C924" s="2" t="s">
        <v>26</v>
      </c>
      <c r="D924" s="2" t="s">
        <v>41</v>
      </c>
      <c r="E924" s="2" t="s">
        <v>210</v>
      </c>
      <c r="F924" s="2" t="s">
        <v>1984</v>
      </c>
      <c r="G924" s="2" t="s">
        <v>3</v>
      </c>
      <c r="H924" s="2" t="s">
        <v>4277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3995.4877679999995</v>
      </c>
      <c r="R924" s="1">
        <v>0</v>
      </c>
      <c r="S924" s="1">
        <v>2539.5690999999988</v>
      </c>
      <c r="T924" s="1">
        <v>0</v>
      </c>
      <c r="U924" s="2" t="s">
        <v>0</v>
      </c>
      <c r="V924" s="1">
        <v>0</v>
      </c>
      <c r="W924" s="1">
        <v>1255.1023000000002</v>
      </c>
      <c r="X924" s="2" t="s">
        <v>8</v>
      </c>
      <c r="Y924" s="1">
        <v>200.81636799999995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  <c r="AH924" s="1">
        <v>0</v>
      </c>
      <c r="AI924" s="1">
        <v>0</v>
      </c>
      <c r="AJ924" s="2" t="s">
        <v>0</v>
      </c>
      <c r="AK924" s="1">
        <v>0</v>
      </c>
      <c r="AL924" s="1">
        <v>0</v>
      </c>
      <c r="AM924" s="125" t="s">
        <v>1</v>
      </c>
      <c r="AN924" s="2" t="s">
        <v>1</v>
      </c>
      <c r="AO924" s="125" t="s">
        <v>1</v>
      </c>
      <c r="AP924" s="2" t="s">
        <v>1</v>
      </c>
      <c r="AQ924" s="5"/>
      <c r="AR924" s="5"/>
    </row>
    <row r="925" spans="1:44" x14ac:dyDescent="0.25">
      <c r="A925" s="2" t="s">
        <v>4278</v>
      </c>
      <c r="B925" s="125">
        <v>44607</v>
      </c>
      <c r="C925" s="2" t="s">
        <v>1081</v>
      </c>
      <c r="D925" s="2" t="s">
        <v>41</v>
      </c>
      <c r="E925" s="2" t="s">
        <v>1083</v>
      </c>
      <c r="F925" s="2" t="s">
        <v>4253</v>
      </c>
      <c r="G925" s="2" t="s">
        <v>3</v>
      </c>
      <c r="H925" s="2" t="s">
        <v>4279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3331.3741760000007</v>
      </c>
      <c r="R925" s="1">
        <v>0</v>
      </c>
      <c r="S925" s="1">
        <v>2576.6274999999991</v>
      </c>
      <c r="T925" s="1">
        <v>0</v>
      </c>
      <c r="U925" s="2" t="s">
        <v>0</v>
      </c>
      <c r="V925" s="1">
        <v>0</v>
      </c>
      <c r="W925" s="1">
        <v>650.64370000000019</v>
      </c>
      <c r="X925" s="2" t="s">
        <v>0</v>
      </c>
      <c r="Y925" s="1">
        <v>104.10297600000003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  <c r="AH925" s="1">
        <v>0</v>
      </c>
      <c r="AI925" s="1">
        <v>0</v>
      </c>
      <c r="AJ925" s="2" t="s">
        <v>0</v>
      </c>
      <c r="AK925" s="1">
        <v>0</v>
      </c>
      <c r="AL925" s="1">
        <v>0</v>
      </c>
      <c r="AM925" s="125" t="s">
        <v>1</v>
      </c>
      <c r="AN925" s="2" t="s">
        <v>1</v>
      </c>
      <c r="AO925" s="125" t="s">
        <v>1</v>
      </c>
      <c r="AP925" s="2" t="s">
        <v>1</v>
      </c>
      <c r="AQ925" s="5"/>
      <c r="AR925" s="5"/>
    </row>
    <row r="926" spans="1:44" x14ac:dyDescent="0.25">
      <c r="A926" s="2" t="s">
        <v>4280</v>
      </c>
      <c r="B926" s="125">
        <v>44607</v>
      </c>
      <c r="C926" s="2" t="s">
        <v>6</v>
      </c>
      <c r="D926" s="2" t="s">
        <v>41</v>
      </c>
      <c r="E926" s="2" t="s">
        <v>217</v>
      </c>
      <c r="F926" s="2" t="s">
        <v>3129</v>
      </c>
      <c r="G926" s="2" t="s">
        <v>3</v>
      </c>
      <c r="H926" s="2" t="s">
        <v>4281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303.65665000000001</v>
      </c>
      <c r="R926" s="1">
        <v>0</v>
      </c>
      <c r="S926" s="1">
        <v>260.04065000000003</v>
      </c>
      <c r="T926" s="1">
        <v>0</v>
      </c>
      <c r="U926" s="2" t="s">
        <v>0</v>
      </c>
      <c r="V926" s="1">
        <v>0</v>
      </c>
      <c r="W926" s="1">
        <v>37.6</v>
      </c>
      <c r="X926" s="2" t="s">
        <v>8</v>
      </c>
      <c r="Y926" s="1">
        <v>6.016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  <c r="AH926" s="1">
        <v>0</v>
      </c>
      <c r="AI926" s="1">
        <v>0</v>
      </c>
      <c r="AJ926" s="2" t="s">
        <v>0</v>
      </c>
      <c r="AK926" s="1">
        <v>0</v>
      </c>
      <c r="AL926" s="1">
        <v>0</v>
      </c>
      <c r="AM926" s="125" t="s">
        <v>1</v>
      </c>
      <c r="AN926" s="2" t="s">
        <v>1</v>
      </c>
      <c r="AO926" s="125" t="s">
        <v>1</v>
      </c>
      <c r="AP926" s="2" t="s">
        <v>1</v>
      </c>
      <c r="AQ926" s="5"/>
      <c r="AR926" s="5"/>
    </row>
    <row r="927" spans="1:44" x14ac:dyDescent="0.25">
      <c r="A927" s="2" t="s">
        <v>4282</v>
      </c>
      <c r="B927" s="125">
        <v>44607</v>
      </c>
      <c r="C927" s="2" t="s">
        <v>6</v>
      </c>
      <c r="D927" s="2" t="s">
        <v>41</v>
      </c>
      <c r="E927" s="2" t="s">
        <v>217</v>
      </c>
      <c r="F927" s="2" t="s">
        <v>3129</v>
      </c>
      <c r="G927" s="2" t="s">
        <v>3</v>
      </c>
      <c r="H927" s="2" t="s">
        <v>4283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1276</v>
      </c>
      <c r="P927" s="2" t="s">
        <v>1377</v>
      </c>
      <c r="Q927" s="1">
        <v>192.90280000000001</v>
      </c>
      <c r="R927" s="1">
        <v>0</v>
      </c>
      <c r="S927" s="1">
        <v>192.90280000000001</v>
      </c>
      <c r="T927" s="1">
        <v>0</v>
      </c>
      <c r="U927" s="2" t="s">
        <v>0</v>
      </c>
      <c r="V927" s="1">
        <v>0</v>
      </c>
      <c r="W927" s="1">
        <v>0</v>
      </c>
      <c r="X927" s="2" t="s">
        <v>0</v>
      </c>
      <c r="Y927" s="1">
        <v>0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  <c r="AH927" s="1">
        <v>0</v>
      </c>
      <c r="AI927" s="1">
        <v>0</v>
      </c>
      <c r="AJ927" s="2" t="s">
        <v>0</v>
      </c>
      <c r="AK927" s="1">
        <v>0</v>
      </c>
      <c r="AL927" s="1">
        <v>0</v>
      </c>
      <c r="AM927" s="125" t="s">
        <v>1</v>
      </c>
      <c r="AN927" s="2" t="s">
        <v>1</v>
      </c>
      <c r="AO927" s="125" t="s">
        <v>1</v>
      </c>
      <c r="AP927" s="2" t="s">
        <v>1</v>
      </c>
      <c r="AQ927" s="5"/>
      <c r="AR927" s="5"/>
    </row>
    <row r="928" spans="1:44" x14ac:dyDescent="0.25">
      <c r="A928" s="2" t="s">
        <v>4284</v>
      </c>
      <c r="B928" s="125">
        <v>44607</v>
      </c>
      <c r="C928" s="2" t="s">
        <v>6</v>
      </c>
      <c r="D928" s="2" t="s">
        <v>41</v>
      </c>
      <c r="E928" s="2" t="s">
        <v>217</v>
      </c>
      <c r="F928" s="2" t="s">
        <v>3129</v>
      </c>
      <c r="G928" s="2" t="s">
        <v>3</v>
      </c>
      <c r="H928" s="2" t="s">
        <v>4285</v>
      </c>
      <c r="I928" s="1" t="s">
        <v>1</v>
      </c>
      <c r="J928" s="1" t="s">
        <v>1</v>
      </c>
      <c r="K928" s="1" t="s">
        <v>1</v>
      </c>
      <c r="L928" s="1" t="s">
        <v>1</v>
      </c>
      <c r="M928" s="1">
        <v>0</v>
      </c>
      <c r="N928" s="2" t="s">
        <v>1</v>
      </c>
      <c r="O928" s="2" t="s">
        <v>2</v>
      </c>
      <c r="P928" s="2" t="s">
        <v>1</v>
      </c>
      <c r="Q928" s="1">
        <v>4960.9650140000003</v>
      </c>
      <c r="R928" s="1">
        <v>0</v>
      </c>
      <c r="S928" s="1">
        <v>3802.5972499999993</v>
      </c>
      <c r="T928" s="1">
        <v>0</v>
      </c>
      <c r="U928" s="2" t="s">
        <v>0</v>
      </c>
      <c r="V928" s="1">
        <v>0</v>
      </c>
      <c r="W928" s="1">
        <v>998.59290000000021</v>
      </c>
      <c r="X928" s="2" t="s">
        <v>0</v>
      </c>
      <c r="Y928" s="1">
        <v>159.77486400000004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  <c r="AH928" s="1">
        <v>0</v>
      </c>
      <c r="AI928" s="1">
        <v>0</v>
      </c>
      <c r="AJ928" s="2" t="s">
        <v>0</v>
      </c>
      <c r="AK928" s="1">
        <v>0</v>
      </c>
      <c r="AL928" s="1">
        <v>0</v>
      </c>
      <c r="AM928" s="125" t="s">
        <v>1</v>
      </c>
      <c r="AN928" s="2" t="s">
        <v>1</v>
      </c>
      <c r="AO928" s="125" t="s">
        <v>1</v>
      </c>
      <c r="AP928" s="2" t="s">
        <v>1</v>
      </c>
      <c r="AQ928" s="5"/>
      <c r="AR928" s="5"/>
    </row>
    <row r="929" spans="1:44" x14ac:dyDescent="0.25">
      <c r="A929" s="2" t="s">
        <v>4286</v>
      </c>
      <c r="B929" s="125">
        <v>44607</v>
      </c>
      <c r="C929" s="2" t="s">
        <v>34</v>
      </c>
      <c r="D929" s="2" t="s">
        <v>41</v>
      </c>
      <c r="E929" s="2" t="s">
        <v>215</v>
      </c>
      <c r="F929" s="2" t="s">
        <v>4287</v>
      </c>
      <c r="G929" s="2" t="s">
        <v>3</v>
      </c>
      <c r="H929" s="2" t="s">
        <v>4288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v>28.512</v>
      </c>
      <c r="R929" s="1">
        <v>0</v>
      </c>
      <c r="S929" s="1">
        <v>28.512</v>
      </c>
      <c r="T929" s="1">
        <v>0</v>
      </c>
      <c r="U929" s="2" t="s">
        <v>0</v>
      </c>
      <c r="V929" s="1">
        <v>0</v>
      </c>
      <c r="W929" s="1">
        <v>0</v>
      </c>
      <c r="X929" s="2" t="s">
        <v>0</v>
      </c>
      <c r="Y929" s="1">
        <v>0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  <c r="AH929" s="1">
        <v>0</v>
      </c>
      <c r="AI929" s="1">
        <v>0</v>
      </c>
      <c r="AJ929" s="2" t="s">
        <v>0</v>
      </c>
      <c r="AK929" s="1">
        <v>0</v>
      </c>
      <c r="AL929" s="1">
        <v>0</v>
      </c>
      <c r="AM929" s="125" t="s">
        <v>1</v>
      </c>
      <c r="AN929" s="2" t="s">
        <v>1</v>
      </c>
      <c r="AO929" s="125" t="s">
        <v>1</v>
      </c>
      <c r="AP929" s="2" t="s">
        <v>1</v>
      </c>
      <c r="AQ929" s="5"/>
      <c r="AR929" s="5"/>
    </row>
    <row r="930" spans="1:44" x14ac:dyDescent="0.25">
      <c r="A930" s="2" t="s">
        <v>4289</v>
      </c>
      <c r="B930" s="125">
        <v>44607</v>
      </c>
      <c r="C930" s="2" t="s">
        <v>34</v>
      </c>
      <c r="D930" s="2" t="s">
        <v>41</v>
      </c>
      <c r="E930" s="2" t="s">
        <v>215</v>
      </c>
      <c r="F930" s="2" t="s">
        <v>4290</v>
      </c>
      <c r="G930" s="2" t="s">
        <v>3</v>
      </c>
      <c r="H930" s="2" t="s">
        <v>4291</v>
      </c>
      <c r="I930" s="1" t="s">
        <v>1</v>
      </c>
      <c r="J930" s="1" t="s">
        <v>1</v>
      </c>
      <c r="K930" s="1" t="s">
        <v>1</v>
      </c>
      <c r="L930" s="1" t="s">
        <v>1</v>
      </c>
      <c r="M930" s="1">
        <v>0</v>
      </c>
      <c r="N930" s="2" t="s">
        <v>1</v>
      </c>
      <c r="O930" s="2" t="s">
        <v>1367</v>
      </c>
      <c r="P930" s="2" t="s">
        <v>1368</v>
      </c>
      <c r="Q930" s="1">
        <v>18.113050000000001</v>
      </c>
      <c r="R930" s="1">
        <v>0</v>
      </c>
      <c r="S930" s="1">
        <v>18.113050000000001</v>
      </c>
      <c r="T930" s="1">
        <v>0</v>
      </c>
      <c r="U930" s="2" t="s">
        <v>0</v>
      </c>
      <c r="V930" s="1">
        <v>0</v>
      </c>
      <c r="W930" s="1">
        <v>0</v>
      </c>
      <c r="X930" s="2" t="s">
        <v>0</v>
      </c>
      <c r="Y930" s="1">
        <v>0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  <c r="AH930" s="1">
        <v>0</v>
      </c>
      <c r="AI930" s="1">
        <v>0</v>
      </c>
      <c r="AJ930" s="2" t="s">
        <v>0</v>
      </c>
      <c r="AK930" s="1">
        <v>0</v>
      </c>
      <c r="AL930" s="1">
        <v>0</v>
      </c>
      <c r="AM930" s="125" t="s">
        <v>1</v>
      </c>
      <c r="AN930" s="2" t="s">
        <v>1</v>
      </c>
      <c r="AO930" s="125" t="s">
        <v>1</v>
      </c>
      <c r="AP930" s="2" t="s">
        <v>1</v>
      </c>
      <c r="AQ930" s="5"/>
      <c r="AR930" s="5"/>
    </row>
    <row r="931" spans="1:44" x14ac:dyDescent="0.25">
      <c r="A931" s="2" t="s">
        <v>4292</v>
      </c>
      <c r="B931" s="125">
        <v>44607</v>
      </c>
      <c r="C931" s="2" t="s">
        <v>34</v>
      </c>
      <c r="D931" s="2" t="s">
        <v>41</v>
      </c>
      <c r="E931" s="2" t="s">
        <v>215</v>
      </c>
      <c r="F931" s="2" t="s">
        <v>4287</v>
      </c>
      <c r="G931" s="2" t="s">
        <v>3</v>
      </c>
      <c r="H931" s="2" t="s">
        <v>4293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</v>
      </c>
      <c r="P931" s="2" t="s">
        <v>1</v>
      </c>
      <c r="Q931" s="1">
        <v>3585.2705999999985</v>
      </c>
      <c r="R931" s="1">
        <v>0</v>
      </c>
      <c r="S931" s="1">
        <v>3252.5009499999983</v>
      </c>
      <c r="T931" s="1">
        <v>0</v>
      </c>
      <c r="U931" s="2" t="s">
        <v>0</v>
      </c>
      <c r="V931" s="1">
        <v>0</v>
      </c>
      <c r="W931" s="1">
        <v>286.87045000000001</v>
      </c>
      <c r="X931" s="2" t="s">
        <v>8</v>
      </c>
      <c r="Y931" s="1">
        <v>45.8992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  <c r="AH931" s="1">
        <v>0</v>
      </c>
      <c r="AI931" s="1">
        <v>0</v>
      </c>
      <c r="AJ931" s="2" t="s">
        <v>0</v>
      </c>
      <c r="AK931" s="1">
        <v>0</v>
      </c>
      <c r="AL931" s="1">
        <v>0</v>
      </c>
      <c r="AM931" s="125" t="s">
        <v>1</v>
      </c>
      <c r="AN931" s="2" t="s">
        <v>1</v>
      </c>
      <c r="AO931" s="125" t="s">
        <v>1</v>
      </c>
      <c r="AP931" s="2" t="s">
        <v>1</v>
      </c>
      <c r="AQ931" s="5"/>
      <c r="AR931" s="5"/>
    </row>
    <row r="932" spans="1:44" x14ac:dyDescent="0.25">
      <c r="A932" s="2" t="s">
        <v>4294</v>
      </c>
      <c r="B932" s="125">
        <v>44607</v>
      </c>
      <c r="C932" s="2" t="s">
        <v>26</v>
      </c>
      <c r="D932" s="2" t="s">
        <v>37</v>
      </c>
      <c r="E932" s="2" t="s">
        <v>4</v>
      </c>
      <c r="F932" s="2" t="s">
        <v>1388</v>
      </c>
      <c r="G932" s="2" t="s">
        <v>3</v>
      </c>
      <c r="H932" s="2" t="s">
        <v>4295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</v>
      </c>
      <c r="P932" s="2" t="s">
        <v>1</v>
      </c>
      <c r="Q932" s="1">
        <v>2051.0402919999997</v>
      </c>
      <c r="R932" s="1">
        <v>0</v>
      </c>
      <c r="S932" s="1">
        <v>1414.5353000000005</v>
      </c>
      <c r="T932" s="1">
        <v>0</v>
      </c>
      <c r="U932" s="2" t="s">
        <v>0</v>
      </c>
      <c r="V932" s="1">
        <v>0</v>
      </c>
      <c r="W932" s="1">
        <v>548.71119999999996</v>
      </c>
      <c r="X932" s="2" t="s">
        <v>8</v>
      </c>
      <c r="Y932" s="1">
        <v>87.793791999999996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  <c r="AH932" s="1">
        <v>0</v>
      </c>
      <c r="AI932" s="1">
        <v>0</v>
      </c>
      <c r="AJ932" s="2" t="s">
        <v>0</v>
      </c>
      <c r="AK932" s="1">
        <v>0</v>
      </c>
      <c r="AL932" s="1">
        <v>0</v>
      </c>
      <c r="AM932" s="125" t="s">
        <v>1</v>
      </c>
      <c r="AN932" s="2" t="s">
        <v>1</v>
      </c>
      <c r="AO932" s="125" t="s">
        <v>1</v>
      </c>
      <c r="AP932" s="2" t="s">
        <v>1</v>
      </c>
      <c r="AQ932" s="5"/>
      <c r="AR932" s="5"/>
    </row>
    <row r="933" spans="1:44" x14ac:dyDescent="0.25">
      <c r="A933" s="2" t="s">
        <v>4296</v>
      </c>
      <c r="B933" s="125">
        <v>44607</v>
      </c>
      <c r="C933" s="2" t="s">
        <v>26</v>
      </c>
      <c r="D933" s="2" t="s">
        <v>37</v>
      </c>
      <c r="E933" s="2" t="s">
        <v>4</v>
      </c>
      <c r="F933" s="2" t="s">
        <v>1387</v>
      </c>
      <c r="G933" s="2" t="s">
        <v>3</v>
      </c>
      <c r="H933" s="2" t="s">
        <v>4297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876</v>
      </c>
      <c r="P933" s="2" t="s">
        <v>877</v>
      </c>
      <c r="Q933" s="1">
        <v>37.531750000000002</v>
      </c>
      <c r="R933" s="1">
        <v>0</v>
      </c>
      <c r="S933" s="1">
        <v>37.531750000000002</v>
      </c>
      <c r="T933" s="1">
        <v>0</v>
      </c>
      <c r="U933" s="2" t="s">
        <v>0</v>
      </c>
      <c r="V933" s="1">
        <v>0</v>
      </c>
      <c r="W933" s="1">
        <v>0</v>
      </c>
      <c r="X933" s="2" t="s">
        <v>0</v>
      </c>
      <c r="Y933" s="1">
        <v>0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  <c r="AH933" s="1">
        <v>0</v>
      </c>
      <c r="AI933" s="1">
        <v>0</v>
      </c>
      <c r="AJ933" s="2" t="s">
        <v>0</v>
      </c>
      <c r="AK933" s="1">
        <v>0</v>
      </c>
      <c r="AL933" s="1">
        <v>0</v>
      </c>
      <c r="AM933" s="125" t="s">
        <v>1</v>
      </c>
      <c r="AN933" s="2" t="s">
        <v>1</v>
      </c>
      <c r="AO933" s="125" t="s">
        <v>1</v>
      </c>
      <c r="AP933" s="2" t="s">
        <v>1</v>
      </c>
      <c r="AQ933" s="5"/>
      <c r="AR933" s="5"/>
    </row>
    <row r="934" spans="1:44" x14ac:dyDescent="0.25">
      <c r="A934" s="2" t="s">
        <v>4298</v>
      </c>
      <c r="B934" s="125">
        <v>44607</v>
      </c>
      <c r="C934" s="2" t="s">
        <v>26</v>
      </c>
      <c r="D934" s="2" t="s">
        <v>37</v>
      </c>
      <c r="E934" s="2" t="s">
        <v>4</v>
      </c>
      <c r="F934" s="2" t="s">
        <v>1388</v>
      </c>
      <c r="G934" s="2" t="s">
        <v>3</v>
      </c>
      <c r="H934" s="2" t="s">
        <v>4299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776.72652999999991</v>
      </c>
      <c r="R934" s="1">
        <v>0</v>
      </c>
      <c r="S934" s="1">
        <v>630.18025000000011</v>
      </c>
      <c r="T934" s="1">
        <v>0</v>
      </c>
      <c r="U934" s="2" t="s">
        <v>0</v>
      </c>
      <c r="V934" s="1">
        <v>0</v>
      </c>
      <c r="W934" s="1">
        <v>126.33300000000001</v>
      </c>
      <c r="X934" s="2" t="s">
        <v>0</v>
      </c>
      <c r="Y934" s="1">
        <v>20.213279999999997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  <c r="AH934" s="1">
        <v>0</v>
      </c>
      <c r="AI934" s="1">
        <v>0</v>
      </c>
      <c r="AJ934" s="2" t="s">
        <v>0</v>
      </c>
      <c r="AK934" s="1">
        <v>0</v>
      </c>
      <c r="AL934" s="1">
        <v>0</v>
      </c>
      <c r="AM934" s="125" t="s">
        <v>1</v>
      </c>
      <c r="AN934" s="2" t="s">
        <v>1</v>
      </c>
      <c r="AO934" s="125" t="s">
        <v>1</v>
      </c>
      <c r="AP934" s="2" t="s">
        <v>1</v>
      </c>
      <c r="AQ934" s="5"/>
      <c r="AR934" s="5"/>
    </row>
    <row r="935" spans="1:44" x14ac:dyDescent="0.25">
      <c r="A935" s="2" t="s">
        <v>4300</v>
      </c>
      <c r="B935" s="125">
        <v>44607</v>
      </c>
      <c r="C935" s="2" t="s">
        <v>1081</v>
      </c>
      <c r="D935" s="2" t="s">
        <v>37</v>
      </c>
      <c r="E935" s="2" t="s">
        <v>1084</v>
      </c>
      <c r="F935" s="2" t="s">
        <v>4253</v>
      </c>
      <c r="G935" s="2" t="s">
        <v>3</v>
      </c>
      <c r="H935" s="2" t="s">
        <v>4301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4149.0898800000014</v>
      </c>
      <c r="R935" s="1">
        <v>0</v>
      </c>
      <c r="S935" s="1">
        <v>3456.9338500000017</v>
      </c>
      <c r="T935" s="1">
        <v>0</v>
      </c>
      <c r="U935" s="2" t="s">
        <v>0</v>
      </c>
      <c r="V935" s="1">
        <v>0</v>
      </c>
      <c r="W935" s="1">
        <v>596.68625000000009</v>
      </c>
      <c r="X935" s="2" t="s">
        <v>0</v>
      </c>
      <c r="Y935" s="1">
        <v>95.46978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  <c r="AH935" s="1">
        <v>0</v>
      </c>
      <c r="AI935" s="1">
        <v>0</v>
      </c>
      <c r="AJ935" s="2" t="s">
        <v>0</v>
      </c>
      <c r="AK935" s="1">
        <v>0</v>
      </c>
      <c r="AL935" s="1">
        <v>0</v>
      </c>
      <c r="AM935" s="125" t="s">
        <v>1</v>
      </c>
      <c r="AN935" s="2" t="s">
        <v>1</v>
      </c>
      <c r="AO935" s="125" t="s">
        <v>1</v>
      </c>
      <c r="AP935" s="2" t="s">
        <v>1</v>
      </c>
      <c r="AQ935" s="5"/>
      <c r="AR935" s="5"/>
    </row>
    <row r="936" spans="1:44" x14ac:dyDescent="0.25">
      <c r="A936" s="2" t="s">
        <v>4302</v>
      </c>
      <c r="B936" s="125">
        <v>44607</v>
      </c>
      <c r="C936" s="2" t="s">
        <v>6</v>
      </c>
      <c r="D936" s="2" t="s">
        <v>37</v>
      </c>
      <c r="E936" s="2" t="s">
        <v>208</v>
      </c>
      <c r="F936" s="2" t="s">
        <v>4088</v>
      </c>
      <c r="G936" s="2" t="s">
        <v>3</v>
      </c>
      <c r="H936" s="2" t="s">
        <v>4303</v>
      </c>
      <c r="I936" s="1" t="s">
        <v>1</v>
      </c>
      <c r="J936" s="1" t="s">
        <v>1</v>
      </c>
      <c r="K936" s="1" t="s">
        <v>1</v>
      </c>
      <c r="L936" s="1" t="s">
        <v>1</v>
      </c>
      <c r="M936" s="1">
        <v>0</v>
      </c>
      <c r="N936" s="2" t="s">
        <v>1</v>
      </c>
      <c r="O936" s="2" t="s">
        <v>2</v>
      </c>
      <c r="P936" s="2" t="s">
        <v>1</v>
      </c>
      <c r="Q936" s="1">
        <v>4009.5675579999993</v>
      </c>
      <c r="R936" s="1">
        <v>0</v>
      </c>
      <c r="S936" s="1">
        <v>3177.6734999999999</v>
      </c>
      <c r="T936" s="1">
        <v>0</v>
      </c>
      <c r="U936" s="2" t="s">
        <v>0</v>
      </c>
      <c r="V936" s="1">
        <v>0</v>
      </c>
      <c r="W936" s="1">
        <v>717.15004999999974</v>
      </c>
      <c r="X936" s="2" t="s">
        <v>8</v>
      </c>
      <c r="Y936" s="1">
        <v>114.74400800000001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  <c r="AH936" s="1">
        <v>0</v>
      </c>
      <c r="AI936" s="1">
        <v>0</v>
      </c>
      <c r="AJ936" s="2" t="s">
        <v>0</v>
      </c>
      <c r="AK936" s="1">
        <v>0</v>
      </c>
      <c r="AL936" s="1">
        <v>0</v>
      </c>
      <c r="AM936" s="125" t="s">
        <v>1</v>
      </c>
      <c r="AN936" s="2" t="s">
        <v>1</v>
      </c>
      <c r="AO936" s="125" t="s">
        <v>1</v>
      </c>
      <c r="AP936" s="2" t="s">
        <v>1</v>
      </c>
      <c r="AQ936" s="5"/>
      <c r="AR936" s="5"/>
    </row>
    <row r="937" spans="1:44" x14ac:dyDescent="0.25">
      <c r="A937" s="2" t="s">
        <v>4304</v>
      </c>
      <c r="B937" s="125">
        <v>44607</v>
      </c>
      <c r="C937" s="2" t="s">
        <v>34</v>
      </c>
      <c r="D937" s="2" t="s">
        <v>37</v>
      </c>
      <c r="E937" s="2" t="s">
        <v>206</v>
      </c>
      <c r="F937" s="2" t="s">
        <v>1389</v>
      </c>
      <c r="G937" s="2" t="s">
        <v>3</v>
      </c>
      <c r="H937" s="2" t="s">
        <v>4305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</v>
      </c>
      <c r="P937" s="2" t="s">
        <v>1</v>
      </c>
      <c r="Q937" s="1">
        <v>1294.9275999999998</v>
      </c>
      <c r="R937" s="1">
        <v>0</v>
      </c>
      <c r="S937" s="1">
        <v>1227.0791999999999</v>
      </c>
      <c r="T937" s="1">
        <v>0</v>
      </c>
      <c r="U937" s="2" t="s">
        <v>0</v>
      </c>
      <c r="V937" s="1">
        <v>0</v>
      </c>
      <c r="W937" s="1">
        <v>58.489999999999995</v>
      </c>
      <c r="X937" s="2" t="s">
        <v>0</v>
      </c>
      <c r="Y937" s="1">
        <v>9.3584000000000014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  <c r="AH937" s="1">
        <v>0</v>
      </c>
      <c r="AI937" s="1">
        <v>0</v>
      </c>
      <c r="AJ937" s="2" t="s">
        <v>0</v>
      </c>
      <c r="AK937" s="1">
        <v>0</v>
      </c>
      <c r="AL937" s="1">
        <v>0</v>
      </c>
      <c r="AM937" s="125" t="s">
        <v>1</v>
      </c>
      <c r="AN937" s="2" t="s">
        <v>1</v>
      </c>
      <c r="AO937" s="125" t="s">
        <v>1</v>
      </c>
      <c r="AP937" s="2" t="s">
        <v>1</v>
      </c>
      <c r="AQ937" s="5"/>
      <c r="AR937" s="5"/>
    </row>
    <row r="938" spans="1:44" x14ac:dyDescent="0.25">
      <c r="A938" s="2" t="s">
        <v>4306</v>
      </c>
      <c r="B938" s="125">
        <v>44607</v>
      </c>
      <c r="C938" s="2" t="s">
        <v>34</v>
      </c>
      <c r="D938" s="2" t="s">
        <v>37</v>
      </c>
      <c r="E938" s="2" t="s">
        <v>206</v>
      </c>
      <c r="F938" s="2" t="s">
        <v>4307</v>
      </c>
      <c r="G938" s="2" t="s">
        <v>3</v>
      </c>
      <c r="H938" s="2" t="s">
        <v>4308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1255</v>
      </c>
      <c r="P938" s="2" t="s">
        <v>1309</v>
      </c>
      <c r="Q938" s="1">
        <v>21.18</v>
      </c>
      <c r="R938" s="1">
        <v>0</v>
      </c>
      <c r="S938" s="1">
        <v>21.18</v>
      </c>
      <c r="T938" s="1">
        <v>0</v>
      </c>
      <c r="U938" s="2" t="s">
        <v>0</v>
      </c>
      <c r="V938" s="1">
        <v>0</v>
      </c>
      <c r="W938" s="1">
        <v>0</v>
      </c>
      <c r="X938" s="2" t="s">
        <v>0</v>
      </c>
      <c r="Y938" s="1">
        <v>0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  <c r="AH938" s="1">
        <v>0</v>
      </c>
      <c r="AI938" s="1">
        <v>0</v>
      </c>
      <c r="AJ938" s="2" t="s">
        <v>0</v>
      </c>
      <c r="AK938" s="1">
        <v>0</v>
      </c>
      <c r="AL938" s="1">
        <v>0</v>
      </c>
      <c r="AM938" s="125" t="s">
        <v>1</v>
      </c>
      <c r="AN938" s="2" t="s">
        <v>1</v>
      </c>
      <c r="AO938" s="125" t="s">
        <v>1</v>
      </c>
      <c r="AP938" s="2" t="s">
        <v>1</v>
      </c>
      <c r="AQ938" s="5"/>
      <c r="AR938" s="5"/>
    </row>
    <row r="939" spans="1:44" x14ac:dyDescent="0.25">
      <c r="A939" s="2" t="s">
        <v>4309</v>
      </c>
      <c r="B939" s="125">
        <v>44607</v>
      </c>
      <c r="C939" s="2" t="s">
        <v>34</v>
      </c>
      <c r="D939" s="2" t="s">
        <v>37</v>
      </c>
      <c r="E939" s="2" t="s">
        <v>206</v>
      </c>
      <c r="F939" s="2" t="s">
        <v>1389</v>
      </c>
      <c r="G939" s="2" t="s">
        <v>3</v>
      </c>
      <c r="H939" s="2" t="s">
        <v>4310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v>2517.0901999999992</v>
      </c>
      <c r="R939" s="1">
        <v>0</v>
      </c>
      <c r="S939" s="1">
        <v>2279.8597999999993</v>
      </c>
      <c r="T939" s="1">
        <v>0</v>
      </c>
      <c r="U939" s="2" t="s">
        <v>0</v>
      </c>
      <c r="V939" s="1">
        <v>0</v>
      </c>
      <c r="W939" s="1">
        <v>204.50889999999998</v>
      </c>
      <c r="X939" s="2" t="s">
        <v>0</v>
      </c>
      <c r="Y939" s="1">
        <v>32.721499999999999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  <c r="AH939" s="1">
        <v>0</v>
      </c>
      <c r="AI939" s="1">
        <v>0</v>
      </c>
      <c r="AJ939" s="2" t="s">
        <v>0</v>
      </c>
      <c r="AK939" s="1">
        <v>0</v>
      </c>
      <c r="AL939" s="1">
        <v>0</v>
      </c>
      <c r="AM939" s="125" t="s">
        <v>1</v>
      </c>
      <c r="AN939" s="2" t="s">
        <v>1</v>
      </c>
      <c r="AO939" s="125" t="s">
        <v>1</v>
      </c>
      <c r="AP939" s="2" t="s">
        <v>1</v>
      </c>
      <c r="AQ939" s="5"/>
      <c r="AR939" s="5"/>
    </row>
    <row r="940" spans="1:44" x14ac:dyDescent="0.25">
      <c r="A940" s="2" t="s">
        <v>4311</v>
      </c>
      <c r="B940" s="125">
        <v>44607</v>
      </c>
      <c r="C940" s="2" t="s">
        <v>26</v>
      </c>
      <c r="D940" s="2" t="s">
        <v>32</v>
      </c>
      <c r="E940" s="2" t="s">
        <v>31</v>
      </c>
      <c r="F940" s="2" t="s">
        <v>1984</v>
      </c>
      <c r="G940" s="2" t="s">
        <v>3</v>
      </c>
      <c r="H940" s="2" t="s">
        <v>4312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1624.2778060000001</v>
      </c>
      <c r="R940" s="1">
        <v>0</v>
      </c>
      <c r="S940" s="1">
        <v>1228.2345000000003</v>
      </c>
      <c r="T940" s="1">
        <v>0</v>
      </c>
      <c r="U940" s="2" t="s">
        <v>0</v>
      </c>
      <c r="V940" s="1">
        <v>0</v>
      </c>
      <c r="W940" s="1">
        <v>341.41664999999995</v>
      </c>
      <c r="X940" s="2" t="s">
        <v>8</v>
      </c>
      <c r="Y940" s="1">
        <v>54.626655999999997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  <c r="AH940" s="1">
        <v>0</v>
      </c>
      <c r="AI940" s="1">
        <v>0</v>
      </c>
      <c r="AJ940" s="2" t="s">
        <v>0</v>
      </c>
      <c r="AK940" s="1">
        <v>0</v>
      </c>
      <c r="AL940" s="1">
        <v>0</v>
      </c>
      <c r="AM940" s="125" t="s">
        <v>1</v>
      </c>
      <c r="AN940" s="2" t="s">
        <v>1</v>
      </c>
      <c r="AO940" s="125" t="s">
        <v>1</v>
      </c>
      <c r="AP940" s="2" t="s">
        <v>1</v>
      </c>
      <c r="AQ940" s="5"/>
      <c r="AR940" s="5"/>
    </row>
    <row r="941" spans="1:44" x14ac:dyDescent="0.25">
      <c r="A941" s="2" t="s">
        <v>4313</v>
      </c>
      <c r="B941" s="125">
        <v>44607</v>
      </c>
      <c r="C941" s="2" t="s">
        <v>26</v>
      </c>
      <c r="D941" s="2" t="s">
        <v>32</v>
      </c>
      <c r="E941" s="2" t="s">
        <v>31</v>
      </c>
      <c r="F941" s="2" t="s">
        <v>2036</v>
      </c>
      <c r="G941" s="2" t="s">
        <v>3</v>
      </c>
      <c r="H941" s="2" t="s">
        <v>4314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1106</v>
      </c>
      <c r="P941" s="2" t="s">
        <v>1068</v>
      </c>
      <c r="Q941" s="1">
        <v>43.590400000000002</v>
      </c>
      <c r="R941" s="1">
        <v>0</v>
      </c>
      <c r="S941" s="1">
        <v>43.590400000000002</v>
      </c>
      <c r="T941" s="1">
        <v>0</v>
      </c>
      <c r="U941" s="2" t="s">
        <v>0</v>
      </c>
      <c r="V941" s="1">
        <v>0</v>
      </c>
      <c r="W941" s="1">
        <v>0</v>
      </c>
      <c r="X941" s="2" t="s">
        <v>0</v>
      </c>
      <c r="Y941" s="1">
        <v>0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  <c r="AH941" s="1">
        <v>0</v>
      </c>
      <c r="AI941" s="1">
        <v>0</v>
      </c>
      <c r="AJ941" s="2" t="s">
        <v>0</v>
      </c>
      <c r="AK941" s="1">
        <v>0</v>
      </c>
      <c r="AL941" s="1">
        <v>0</v>
      </c>
      <c r="AM941" s="125" t="s">
        <v>1</v>
      </c>
      <c r="AN941" s="2" t="s">
        <v>1</v>
      </c>
      <c r="AO941" s="125" t="s">
        <v>1</v>
      </c>
      <c r="AP941" s="2" t="s">
        <v>1</v>
      </c>
      <c r="AQ941" s="5"/>
      <c r="AR941" s="5"/>
    </row>
    <row r="942" spans="1:44" x14ac:dyDescent="0.25">
      <c r="A942" s="2" t="s">
        <v>4315</v>
      </c>
      <c r="B942" s="125">
        <v>44607</v>
      </c>
      <c r="C942" s="2" t="s">
        <v>26</v>
      </c>
      <c r="D942" s="2" t="s">
        <v>32</v>
      </c>
      <c r="E942" s="2" t="s">
        <v>31</v>
      </c>
      <c r="F942" s="2" t="s">
        <v>1984</v>
      </c>
      <c r="G942" s="2" t="s">
        <v>3</v>
      </c>
      <c r="H942" s="2" t="s">
        <v>4316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427.67381999999998</v>
      </c>
      <c r="R942" s="1">
        <v>0</v>
      </c>
      <c r="S942" s="1">
        <v>295.91290000000004</v>
      </c>
      <c r="T942" s="1">
        <v>0</v>
      </c>
      <c r="U942" s="2" t="s">
        <v>0</v>
      </c>
      <c r="V942" s="1">
        <v>0</v>
      </c>
      <c r="W942" s="1">
        <v>113.587</v>
      </c>
      <c r="X942" s="2" t="s">
        <v>8</v>
      </c>
      <c r="Y942" s="1">
        <v>18.173920000000003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  <c r="AH942" s="1">
        <v>0</v>
      </c>
      <c r="AI942" s="1">
        <v>0</v>
      </c>
      <c r="AJ942" s="2" t="s">
        <v>0</v>
      </c>
      <c r="AK942" s="1">
        <v>0</v>
      </c>
      <c r="AL942" s="1">
        <v>0</v>
      </c>
      <c r="AM942" s="125" t="s">
        <v>1</v>
      </c>
      <c r="AN942" s="2" t="s">
        <v>1</v>
      </c>
      <c r="AO942" s="125" t="s">
        <v>1</v>
      </c>
      <c r="AP942" s="2" t="s">
        <v>1</v>
      </c>
      <c r="AQ942" s="5"/>
      <c r="AR942" s="5"/>
    </row>
    <row r="943" spans="1:44" x14ac:dyDescent="0.25">
      <c r="A943" s="2" t="s">
        <v>4317</v>
      </c>
      <c r="B943" s="125">
        <v>44607</v>
      </c>
      <c r="C943" s="2" t="s">
        <v>6</v>
      </c>
      <c r="D943" s="2" t="s">
        <v>32</v>
      </c>
      <c r="E943" s="2" t="s">
        <v>202</v>
      </c>
      <c r="F943" s="2" t="s">
        <v>1249</v>
      </c>
      <c r="G943" s="2" t="s">
        <v>3</v>
      </c>
      <c r="H943" s="2" t="s">
        <v>4318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2</v>
      </c>
      <c r="P943" s="2" t="s">
        <v>1</v>
      </c>
      <c r="Q943" s="1">
        <v>4282.6029560000006</v>
      </c>
      <c r="R943" s="1">
        <v>0</v>
      </c>
      <c r="S943" s="1">
        <v>3399.1861999999987</v>
      </c>
      <c r="T943" s="1">
        <v>0</v>
      </c>
      <c r="U943" s="2" t="s">
        <v>0</v>
      </c>
      <c r="V943" s="1">
        <v>0</v>
      </c>
      <c r="W943" s="1">
        <v>761.56629999999996</v>
      </c>
      <c r="X943" s="2" t="s">
        <v>8</v>
      </c>
      <c r="Y943" s="1">
        <v>121.85045599999999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  <c r="AH943" s="1">
        <v>0</v>
      </c>
      <c r="AI943" s="1">
        <v>0</v>
      </c>
      <c r="AJ943" s="2" t="s">
        <v>0</v>
      </c>
      <c r="AK943" s="1">
        <v>0</v>
      </c>
      <c r="AL943" s="1">
        <v>0</v>
      </c>
      <c r="AM943" s="125" t="s">
        <v>1</v>
      </c>
      <c r="AN943" s="2" t="s">
        <v>1</v>
      </c>
      <c r="AO943" s="125" t="s">
        <v>1</v>
      </c>
      <c r="AP943" s="2" t="s">
        <v>1</v>
      </c>
      <c r="AQ943" s="5"/>
      <c r="AR943" s="5"/>
    </row>
    <row r="944" spans="1:44" x14ac:dyDescent="0.25">
      <c r="A944" s="2" t="s">
        <v>4319</v>
      </c>
      <c r="B944" s="125">
        <v>44607</v>
      </c>
      <c r="C944" s="2" t="s">
        <v>34</v>
      </c>
      <c r="D944" s="2" t="s">
        <v>32</v>
      </c>
      <c r="E944" s="2" t="s">
        <v>200</v>
      </c>
      <c r="F944" s="2" t="s">
        <v>4320</v>
      </c>
      <c r="G944" s="2" t="s">
        <v>3</v>
      </c>
      <c r="H944" s="2" t="s">
        <v>4321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</v>
      </c>
      <c r="P944" s="2" t="s">
        <v>1</v>
      </c>
      <c r="Q944" s="1">
        <v>1695.5729499999989</v>
      </c>
      <c r="R944" s="1">
        <v>0</v>
      </c>
      <c r="S944" s="1">
        <v>1462.5173499999994</v>
      </c>
      <c r="T944" s="1">
        <v>0</v>
      </c>
      <c r="U944" s="2" t="s">
        <v>0</v>
      </c>
      <c r="V944" s="1">
        <v>0</v>
      </c>
      <c r="W944" s="1">
        <v>200.91</v>
      </c>
      <c r="X944" s="2" t="s">
        <v>0</v>
      </c>
      <c r="Y944" s="1">
        <v>32.145600000000002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  <c r="AH944" s="1">
        <v>0</v>
      </c>
      <c r="AI944" s="1">
        <v>0</v>
      </c>
      <c r="AJ944" s="2" t="s">
        <v>0</v>
      </c>
      <c r="AK944" s="1">
        <v>0</v>
      </c>
      <c r="AL944" s="1">
        <v>0</v>
      </c>
      <c r="AM944" s="125" t="s">
        <v>1</v>
      </c>
      <c r="AN944" s="2" t="s">
        <v>1</v>
      </c>
      <c r="AO944" s="125" t="s">
        <v>1</v>
      </c>
      <c r="AP944" s="2" t="s">
        <v>1</v>
      </c>
      <c r="AQ944" s="5"/>
      <c r="AR944" s="5"/>
    </row>
    <row r="945" spans="1:44" x14ac:dyDescent="0.25">
      <c r="A945" s="2" t="s">
        <v>4322</v>
      </c>
      <c r="B945" s="125">
        <v>44607</v>
      </c>
      <c r="C945" s="2" t="s">
        <v>26</v>
      </c>
      <c r="D945" s="2" t="s">
        <v>25</v>
      </c>
      <c r="E945" s="2" t="s">
        <v>249</v>
      </c>
      <c r="F945" s="2" t="s">
        <v>1817</v>
      </c>
      <c r="G945" s="2" t="s">
        <v>3</v>
      </c>
      <c r="H945" s="2" t="s">
        <v>4323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3162.5980940000009</v>
      </c>
      <c r="R945" s="1">
        <v>0</v>
      </c>
      <c r="S945" s="1">
        <v>2369.0687500000008</v>
      </c>
      <c r="T945" s="1">
        <v>0</v>
      </c>
      <c r="U945" s="2" t="s">
        <v>0</v>
      </c>
      <c r="V945" s="1">
        <v>0</v>
      </c>
      <c r="W945" s="1">
        <v>684.07700000000011</v>
      </c>
      <c r="X945" s="2" t="s">
        <v>8</v>
      </c>
      <c r="Y945" s="1">
        <v>109.452344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  <c r="AH945" s="1">
        <v>0</v>
      </c>
      <c r="AI945" s="1">
        <v>0</v>
      </c>
      <c r="AJ945" s="2" t="s">
        <v>0</v>
      </c>
      <c r="AK945" s="1">
        <v>0</v>
      </c>
      <c r="AL945" s="1">
        <v>0</v>
      </c>
      <c r="AM945" s="125" t="s">
        <v>1</v>
      </c>
      <c r="AN945" s="2" t="s">
        <v>1</v>
      </c>
      <c r="AO945" s="125" t="s">
        <v>1</v>
      </c>
      <c r="AP945" s="2" t="s">
        <v>1</v>
      </c>
      <c r="AQ945" s="5"/>
      <c r="AR945" s="5"/>
    </row>
    <row r="946" spans="1:44" x14ac:dyDescent="0.25">
      <c r="A946" s="2" t="s">
        <v>4324</v>
      </c>
      <c r="B946" s="125">
        <v>44607</v>
      </c>
      <c r="C946" s="2" t="s">
        <v>6</v>
      </c>
      <c r="D946" s="2" t="s">
        <v>25</v>
      </c>
      <c r="E946" s="2" t="s">
        <v>196</v>
      </c>
      <c r="F946" s="2" t="s">
        <v>1492</v>
      </c>
      <c r="G946" s="2" t="s">
        <v>3</v>
      </c>
      <c r="H946" s="2" t="s">
        <v>4325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1184.9343000000001</v>
      </c>
      <c r="R946" s="1">
        <v>0</v>
      </c>
      <c r="S946" s="1">
        <v>793.04944999999998</v>
      </c>
      <c r="T946" s="1">
        <v>0</v>
      </c>
      <c r="U946" s="2" t="s">
        <v>0</v>
      </c>
      <c r="V946" s="1">
        <v>0</v>
      </c>
      <c r="W946" s="1">
        <v>337.83175</v>
      </c>
      <c r="X946" s="2" t="s">
        <v>8</v>
      </c>
      <c r="Y946" s="1">
        <v>54.053100000000001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  <c r="AH946" s="1">
        <v>0</v>
      </c>
      <c r="AI946" s="1">
        <v>0</v>
      </c>
      <c r="AJ946" s="2" t="s">
        <v>0</v>
      </c>
      <c r="AK946" s="1">
        <v>0</v>
      </c>
      <c r="AL946" s="1">
        <v>0</v>
      </c>
      <c r="AM946" s="125" t="s">
        <v>1</v>
      </c>
      <c r="AN946" s="2" t="s">
        <v>1</v>
      </c>
      <c r="AO946" s="125" t="s">
        <v>1</v>
      </c>
      <c r="AP946" s="2" t="s">
        <v>1</v>
      </c>
      <c r="AQ946" s="5"/>
      <c r="AR946" s="5"/>
    </row>
    <row r="947" spans="1:44" x14ac:dyDescent="0.25">
      <c r="A947" s="2" t="s">
        <v>4326</v>
      </c>
      <c r="B947" s="125">
        <v>44607</v>
      </c>
      <c r="C947" s="2" t="s">
        <v>6</v>
      </c>
      <c r="D947" s="2" t="s">
        <v>25</v>
      </c>
      <c r="E947" s="2" t="s">
        <v>196</v>
      </c>
      <c r="F947" s="2" t="s">
        <v>1492</v>
      </c>
      <c r="G947" s="2" t="s">
        <v>3</v>
      </c>
      <c r="H947" s="2" t="s">
        <v>4327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728</v>
      </c>
      <c r="P947" s="2" t="s">
        <v>883</v>
      </c>
      <c r="Q947" s="1">
        <v>49.756999999999998</v>
      </c>
      <c r="R947" s="1">
        <v>0</v>
      </c>
      <c r="S947" s="1">
        <v>44.131</v>
      </c>
      <c r="T947" s="1">
        <v>4.8499999999999996</v>
      </c>
      <c r="U947" s="2" t="s">
        <v>8</v>
      </c>
      <c r="V947" s="1">
        <v>0.77600000000000002</v>
      </c>
      <c r="W947" s="1">
        <v>0</v>
      </c>
      <c r="X947" s="2" t="s">
        <v>0</v>
      </c>
      <c r="Y947" s="1">
        <v>0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  <c r="AH947" s="1">
        <v>0</v>
      </c>
      <c r="AI947" s="1">
        <v>0</v>
      </c>
      <c r="AJ947" s="2" t="s">
        <v>0</v>
      </c>
      <c r="AK947" s="1">
        <v>0</v>
      </c>
      <c r="AL947" s="1">
        <v>0</v>
      </c>
      <c r="AM947" s="125" t="s">
        <v>1</v>
      </c>
      <c r="AN947" s="2" t="s">
        <v>1</v>
      </c>
      <c r="AO947" s="125" t="s">
        <v>1</v>
      </c>
      <c r="AP947" s="2" t="s">
        <v>1</v>
      </c>
      <c r="AQ947" s="5"/>
      <c r="AR947" s="5"/>
    </row>
    <row r="948" spans="1:44" x14ac:dyDescent="0.25">
      <c r="A948" s="2" t="s">
        <v>4328</v>
      </c>
      <c r="B948" s="125">
        <v>44607</v>
      </c>
      <c r="C948" s="2" t="s">
        <v>6</v>
      </c>
      <c r="D948" s="2" t="s">
        <v>25</v>
      </c>
      <c r="E948" s="2" t="s">
        <v>196</v>
      </c>
      <c r="F948" s="2" t="s">
        <v>1492</v>
      </c>
      <c r="G948" s="2" t="s">
        <v>3</v>
      </c>
      <c r="H948" s="2" t="s">
        <v>4329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7004.4161900000008</v>
      </c>
      <c r="R948" s="1">
        <v>0</v>
      </c>
      <c r="S948" s="1">
        <v>5505.8310000000001</v>
      </c>
      <c r="T948" s="1">
        <v>0</v>
      </c>
      <c r="U948" s="2" t="s">
        <v>0</v>
      </c>
      <c r="V948" s="1">
        <v>0</v>
      </c>
      <c r="W948" s="1">
        <v>1291.8837499999997</v>
      </c>
      <c r="X948" s="2" t="s">
        <v>8</v>
      </c>
      <c r="Y948" s="1">
        <v>206.70143999999999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  <c r="AH948" s="1">
        <v>0</v>
      </c>
      <c r="AI948" s="1">
        <v>0</v>
      </c>
      <c r="AJ948" s="2" t="s">
        <v>0</v>
      </c>
      <c r="AK948" s="1">
        <v>0</v>
      </c>
      <c r="AL948" s="1">
        <v>0</v>
      </c>
      <c r="AM948" s="125" t="s">
        <v>1</v>
      </c>
      <c r="AN948" s="2" t="s">
        <v>1</v>
      </c>
      <c r="AO948" s="125" t="s">
        <v>1</v>
      </c>
      <c r="AP948" s="2" t="s">
        <v>1</v>
      </c>
      <c r="AQ948" s="5"/>
      <c r="AR948" s="5"/>
    </row>
    <row r="949" spans="1:44" x14ac:dyDescent="0.25">
      <c r="A949" s="2" t="s">
        <v>4330</v>
      </c>
      <c r="B949" s="125">
        <v>44607</v>
      </c>
      <c r="C949" s="2" t="s">
        <v>6</v>
      </c>
      <c r="D949" s="2" t="s">
        <v>25</v>
      </c>
      <c r="E949" s="2" t="s">
        <v>196</v>
      </c>
      <c r="F949" s="2" t="s">
        <v>1492</v>
      </c>
      <c r="G949" s="2" t="s">
        <v>12</v>
      </c>
      <c r="H949" s="2" t="s">
        <v>1</v>
      </c>
      <c r="I949" s="1" t="s">
        <v>4331</v>
      </c>
      <c r="J949" s="1" t="s">
        <v>1</v>
      </c>
      <c r="K949" s="1" t="s">
        <v>4332</v>
      </c>
      <c r="L949" s="1" t="s">
        <v>4066</v>
      </c>
      <c r="M949" s="1">
        <v>22.4</v>
      </c>
      <c r="N949" s="2" t="s">
        <v>11</v>
      </c>
      <c r="O949" s="2" t="s">
        <v>4333</v>
      </c>
      <c r="P949" s="2" t="s">
        <v>4334</v>
      </c>
      <c r="Q949" s="1">
        <v>-22.4</v>
      </c>
      <c r="R949" s="1">
        <v>0</v>
      </c>
      <c r="S949" s="1">
        <v>-22.4</v>
      </c>
      <c r="T949" s="1">
        <v>0</v>
      </c>
      <c r="U949" s="2" t="s">
        <v>0</v>
      </c>
      <c r="V949" s="1">
        <v>0</v>
      </c>
      <c r="W949" s="1">
        <v>0</v>
      </c>
      <c r="X949" s="2" t="s">
        <v>0</v>
      </c>
      <c r="Y949" s="1">
        <v>0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  <c r="AH949" s="1">
        <v>0</v>
      </c>
      <c r="AI949" s="1">
        <v>0</v>
      </c>
      <c r="AJ949" s="2" t="s">
        <v>0</v>
      </c>
      <c r="AK949" s="1">
        <v>0</v>
      </c>
      <c r="AL949" s="1">
        <v>0</v>
      </c>
      <c r="AM949" s="125" t="s">
        <v>1</v>
      </c>
      <c r="AN949" s="2" t="s">
        <v>1</v>
      </c>
      <c r="AO949" s="125" t="s">
        <v>1</v>
      </c>
      <c r="AP949" s="2" t="s">
        <v>1</v>
      </c>
      <c r="AQ949" s="5"/>
      <c r="AR949" s="5"/>
    </row>
    <row r="950" spans="1:44" x14ac:dyDescent="0.25">
      <c r="A950" s="2" t="s">
        <v>4335</v>
      </c>
      <c r="B950" s="125">
        <v>44607</v>
      </c>
      <c r="C950" s="2" t="s">
        <v>26</v>
      </c>
      <c r="D950" s="2" t="s">
        <v>23</v>
      </c>
      <c r="E950" s="2" t="s">
        <v>354</v>
      </c>
      <c r="F950" s="2" t="s">
        <v>1188</v>
      </c>
      <c r="G950" s="2" t="s">
        <v>3</v>
      </c>
      <c r="H950" s="2" t="s">
        <v>4336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92.205950000000001</v>
      </c>
      <c r="R950" s="1">
        <v>0</v>
      </c>
      <c r="S950" s="1">
        <v>83.784350000000003</v>
      </c>
      <c r="T950" s="1">
        <v>0</v>
      </c>
      <c r="U950" s="2" t="s">
        <v>0</v>
      </c>
      <c r="V950" s="1">
        <v>0</v>
      </c>
      <c r="W950" s="1">
        <v>7.26</v>
      </c>
      <c r="X950" s="2" t="s">
        <v>0</v>
      </c>
      <c r="Y950" s="1">
        <v>1.1616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  <c r="AH950" s="1">
        <v>0</v>
      </c>
      <c r="AI950" s="1">
        <v>0</v>
      </c>
      <c r="AJ950" s="2" t="s">
        <v>0</v>
      </c>
      <c r="AK950" s="1">
        <v>0</v>
      </c>
      <c r="AL950" s="1">
        <v>0</v>
      </c>
      <c r="AM950" s="125" t="s">
        <v>1</v>
      </c>
      <c r="AN950" s="2" t="s">
        <v>1</v>
      </c>
      <c r="AO950" s="125" t="s">
        <v>1</v>
      </c>
      <c r="AP950" s="2" t="s">
        <v>1</v>
      </c>
      <c r="AQ950" s="5"/>
      <c r="AR950" s="5"/>
    </row>
    <row r="951" spans="1:44" x14ac:dyDescent="0.25">
      <c r="A951" s="2" t="s">
        <v>4337</v>
      </c>
      <c r="B951" s="125">
        <v>44607</v>
      </c>
      <c r="C951" s="2" t="s">
        <v>26</v>
      </c>
      <c r="D951" s="2" t="s">
        <v>23</v>
      </c>
      <c r="E951" s="2" t="s">
        <v>354</v>
      </c>
      <c r="F951" s="2" t="s">
        <v>1186</v>
      </c>
      <c r="G951" s="2" t="s">
        <v>3</v>
      </c>
      <c r="H951" s="2" t="s">
        <v>4338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3593</v>
      </c>
      <c r="P951" s="2" t="s">
        <v>3594</v>
      </c>
      <c r="Q951" s="1">
        <v>116.4</v>
      </c>
      <c r="R951" s="1">
        <v>0</v>
      </c>
      <c r="S951" s="1">
        <v>116.4</v>
      </c>
      <c r="T951" s="1">
        <v>0</v>
      </c>
      <c r="U951" s="2" t="s">
        <v>0</v>
      </c>
      <c r="V951" s="1">
        <v>0</v>
      </c>
      <c r="W951" s="1">
        <v>0</v>
      </c>
      <c r="X951" s="2" t="s">
        <v>0</v>
      </c>
      <c r="Y951" s="1">
        <v>0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  <c r="AH951" s="1">
        <v>0</v>
      </c>
      <c r="AI951" s="1">
        <v>0</v>
      </c>
      <c r="AJ951" s="2" t="s">
        <v>0</v>
      </c>
      <c r="AK951" s="1">
        <v>0</v>
      </c>
      <c r="AL951" s="1">
        <v>0</v>
      </c>
      <c r="AM951" s="125" t="s">
        <v>1</v>
      </c>
      <c r="AN951" s="2" t="s">
        <v>1</v>
      </c>
      <c r="AO951" s="125" t="s">
        <v>1</v>
      </c>
      <c r="AP951" s="2" t="s">
        <v>1</v>
      </c>
      <c r="AQ951" s="5"/>
      <c r="AR951" s="5"/>
    </row>
    <row r="952" spans="1:44" x14ac:dyDescent="0.25">
      <c r="A952" s="2" t="s">
        <v>4339</v>
      </c>
      <c r="B952" s="125">
        <v>44607</v>
      </c>
      <c r="C952" s="2" t="s">
        <v>26</v>
      </c>
      <c r="D952" s="2" t="s">
        <v>23</v>
      </c>
      <c r="E952" s="2" t="s">
        <v>354</v>
      </c>
      <c r="F952" s="2" t="s">
        <v>1188</v>
      </c>
      <c r="G952" s="2" t="s">
        <v>3</v>
      </c>
      <c r="H952" s="2" t="s">
        <v>4340</v>
      </c>
      <c r="I952" s="1" t="s">
        <v>1</v>
      </c>
      <c r="J952" s="1" t="s">
        <v>1</v>
      </c>
      <c r="K952" s="1" t="s">
        <v>1</v>
      </c>
      <c r="L952" s="1" t="s">
        <v>1</v>
      </c>
      <c r="M952" s="1">
        <v>0</v>
      </c>
      <c r="N952" s="2" t="s">
        <v>1</v>
      </c>
      <c r="O952" s="2" t="s">
        <v>2</v>
      </c>
      <c r="P952" s="2" t="s">
        <v>1</v>
      </c>
      <c r="Q952" s="1">
        <v>540.08598799999993</v>
      </c>
      <c r="R952" s="1">
        <v>0</v>
      </c>
      <c r="S952" s="1">
        <v>414.06150000000002</v>
      </c>
      <c r="T952" s="1">
        <v>0</v>
      </c>
      <c r="U952" s="2" t="s">
        <v>0</v>
      </c>
      <c r="V952" s="1">
        <v>0</v>
      </c>
      <c r="W952" s="1">
        <v>108.64179999999999</v>
      </c>
      <c r="X952" s="2" t="s">
        <v>8</v>
      </c>
      <c r="Y952" s="1">
        <v>17.382688000000002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  <c r="AH952" s="1">
        <v>0</v>
      </c>
      <c r="AI952" s="1">
        <v>0</v>
      </c>
      <c r="AJ952" s="2" t="s">
        <v>0</v>
      </c>
      <c r="AK952" s="1">
        <v>0</v>
      </c>
      <c r="AL952" s="1">
        <v>0</v>
      </c>
      <c r="AM952" s="125" t="s">
        <v>1</v>
      </c>
      <c r="AN952" s="2" t="s">
        <v>1</v>
      </c>
      <c r="AO952" s="125" t="s">
        <v>1</v>
      </c>
      <c r="AP952" s="2" t="s">
        <v>1</v>
      </c>
      <c r="AQ952" s="5"/>
      <c r="AR952" s="5"/>
    </row>
    <row r="953" spans="1:44" x14ac:dyDescent="0.25">
      <c r="A953" s="2" t="s">
        <v>4341</v>
      </c>
      <c r="B953" s="125">
        <v>44607</v>
      </c>
      <c r="C953" s="2" t="s">
        <v>26</v>
      </c>
      <c r="D953" s="2" t="s">
        <v>23</v>
      </c>
      <c r="E953" s="2" t="s">
        <v>354</v>
      </c>
      <c r="F953" s="2" t="s">
        <v>4342</v>
      </c>
      <c r="G953" s="2" t="s">
        <v>3</v>
      </c>
      <c r="H953" s="2" t="s">
        <v>4343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4344</v>
      </c>
      <c r="P953" s="2" t="s">
        <v>4345</v>
      </c>
      <c r="Q953" s="1">
        <v>19.9438</v>
      </c>
      <c r="R953" s="1">
        <v>0</v>
      </c>
      <c r="S953" s="1">
        <v>10.234600000000002</v>
      </c>
      <c r="T953" s="1">
        <v>8.3699999999999992</v>
      </c>
      <c r="U953" s="2" t="s">
        <v>8</v>
      </c>
      <c r="V953" s="1">
        <v>1.3391999999999999</v>
      </c>
      <c r="W953" s="1">
        <v>0</v>
      </c>
      <c r="X953" s="2" t="s">
        <v>0</v>
      </c>
      <c r="Y953" s="1">
        <v>0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  <c r="AH953" s="1">
        <v>0</v>
      </c>
      <c r="AI953" s="1">
        <v>0</v>
      </c>
      <c r="AJ953" s="2" t="s">
        <v>0</v>
      </c>
      <c r="AK953" s="1">
        <v>0</v>
      </c>
      <c r="AL953" s="1">
        <v>0</v>
      </c>
      <c r="AM953" s="125" t="s">
        <v>1</v>
      </c>
      <c r="AN953" s="2" t="s">
        <v>1</v>
      </c>
      <c r="AO953" s="125" t="s">
        <v>1</v>
      </c>
      <c r="AP953" s="2" t="s">
        <v>1</v>
      </c>
      <c r="AQ953" s="5"/>
      <c r="AR953" s="5"/>
    </row>
    <row r="954" spans="1:44" x14ac:dyDescent="0.25">
      <c r="A954" s="2" t="s">
        <v>4346</v>
      </c>
      <c r="B954" s="125">
        <v>44607</v>
      </c>
      <c r="C954" s="2" t="s">
        <v>26</v>
      </c>
      <c r="D954" s="2" t="s">
        <v>23</v>
      </c>
      <c r="E954" s="2" t="s">
        <v>354</v>
      </c>
      <c r="F954" s="2" t="s">
        <v>4347</v>
      </c>
      <c r="G954" s="2" t="s">
        <v>3</v>
      </c>
      <c r="H954" s="2" t="s">
        <v>4348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1851.803242</v>
      </c>
      <c r="R954" s="1">
        <v>0</v>
      </c>
      <c r="S954" s="1">
        <v>1246.99235</v>
      </c>
      <c r="T954" s="1">
        <v>0</v>
      </c>
      <c r="U954" s="2" t="s">
        <v>0</v>
      </c>
      <c r="V954" s="1">
        <v>0</v>
      </c>
      <c r="W954" s="1">
        <v>521.38870000000009</v>
      </c>
      <c r="X954" s="2" t="s">
        <v>8</v>
      </c>
      <c r="Y954" s="1">
        <v>83.42219200000001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  <c r="AH954" s="1">
        <v>0</v>
      </c>
      <c r="AI954" s="1">
        <v>0</v>
      </c>
      <c r="AJ954" s="2" t="s">
        <v>0</v>
      </c>
      <c r="AK954" s="1">
        <v>0</v>
      </c>
      <c r="AL954" s="1">
        <v>0</v>
      </c>
      <c r="AM954" s="125" t="s">
        <v>1</v>
      </c>
      <c r="AN954" s="2" t="s">
        <v>1</v>
      </c>
      <c r="AO954" s="125" t="s">
        <v>1</v>
      </c>
      <c r="AP954" s="2" t="s">
        <v>1</v>
      </c>
      <c r="AQ954" s="5"/>
      <c r="AR954" s="5"/>
    </row>
    <row r="955" spans="1:44" x14ac:dyDescent="0.25">
      <c r="A955" s="2" t="s">
        <v>4349</v>
      </c>
      <c r="B955" s="125">
        <v>44607</v>
      </c>
      <c r="C955" s="2" t="s">
        <v>6</v>
      </c>
      <c r="D955" s="2" t="s">
        <v>23</v>
      </c>
      <c r="E955" s="2" t="s">
        <v>192</v>
      </c>
      <c r="F955" s="2" t="s">
        <v>1113</v>
      </c>
      <c r="G955" s="2" t="s">
        <v>3</v>
      </c>
      <c r="H955" s="2" t="s">
        <v>4350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3033.6973700000003</v>
      </c>
      <c r="R955" s="1">
        <v>0</v>
      </c>
      <c r="S955" s="1">
        <v>2203.7804000000006</v>
      </c>
      <c r="T955" s="1">
        <v>0</v>
      </c>
      <c r="U955" s="2" t="s">
        <v>0</v>
      </c>
      <c r="V955" s="1">
        <v>0</v>
      </c>
      <c r="W955" s="1">
        <v>715.44564999999989</v>
      </c>
      <c r="X955" s="2" t="s">
        <v>8</v>
      </c>
      <c r="Y955" s="1">
        <v>114.47132000000002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  <c r="AH955" s="1">
        <v>0</v>
      </c>
      <c r="AI955" s="1">
        <v>0</v>
      </c>
      <c r="AJ955" s="2" t="s">
        <v>0</v>
      </c>
      <c r="AK955" s="1">
        <v>0</v>
      </c>
      <c r="AL955" s="1">
        <v>0</v>
      </c>
      <c r="AM955" s="125" t="s">
        <v>1</v>
      </c>
      <c r="AN955" s="2" t="s">
        <v>1</v>
      </c>
      <c r="AO955" s="125" t="s">
        <v>1</v>
      </c>
      <c r="AP955" s="2" t="s">
        <v>1</v>
      </c>
      <c r="AQ955" s="5"/>
      <c r="AR955" s="5"/>
    </row>
    <row r="956" spans="1:44" x14ac:dyDescent="0.25">
      <c r="A956" s="2" t="s">
        <v>4351</v>
      </c>
      <c r="B956" s="125">
        <v>44607</v>
      </c>
      <c r="C956" s="2" t="s">
        <v>6</v>
      </c>
      <c r="D956" s="2" t="s">
        <v>23</v>
      </c>
      <c r="E956" s="2" t="s">
        <v>192</v>
      </c>
      <c r="F956" s="2" t="s">
        <v>1113</v>
      </c>
      <c r="G956" s="2" t="s">
        <v>3</v>
      </c>
      <c r="H956" s="2" t="s">
        <v>4352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4353</v>
      </c>
      <c r="P956" s="2" t="s">
        <v>4354</v>
      </c>
      <c r="Q956" s="1">
        <v>481.03820999999999</v>
      </c>
      <c r="R956" s="1">
        <v>0</v>
      </c>
      <c r="S956" s="1">
        <v>395.75385</v>
      </c>
      <c r="T956" s="1">
        <v>73.521000000000001</v>
      </c>
      <c r="U956" s="2" t="s">
        <v>8</v>
      </c>
      <c r="V956" s="1">
        <v>11.76336</v>
      </c>
      <c r="W956" s="1">
        <v>0</v>
      </c>
      <c r="X956" s="2" t="s">
        <v>0</v>
      </c>
      <c r="Y956" s="1">
        <v>0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  <c r="AH956" s="1">
        <v>0</v>
      </c>
      <c r="AI956" s="1">
        <v>0</v>
      </c>
      <c r="AJ956" s="2" t="s">
        <v>0</v>
      </c>
      <c r="AK956" s="1">
        <v>0</v>
      </c>
      <c r="AL956" s="1">
        <v>0</v>
      </c>
      <c r="AM956" s="125" t="s">
        <v>1</v>
      </c>
      <c r="AN956" s="2" t="s">
        <v>1</v>
      </c>
      <c r="AO956" s="125" t="s">
        <v>1</v>
      </c>
      <c r="AP956" s="2" t="s">
        <v>1</v>
      </c>
      <c r="AQ956" s="5"/>
      <c r="AR956" s="5"/>
    </row>
    <row r="957" spans="1:44" x14ac:dyDescent="0.25">
      <c r="A957" s="2" t="s">
        <v>4355</v>
      </c>
      <c r="B957" s="125">
        <v>44607</v>
      </c>
      <c r="C957" s="2" t="s">
        <v>6</v>
      </c>
      <c r="D957" s="2" t="s">
        <v>23</v>
      </c>
      <c r="E957" s="2" t="s">
        <v>192</v>
      </c>
      <c r="F957" s="2" t="s">
        <v>1113</v>
      </c>
      <c r="G957" s="2" t="s">
        <v>3</v>
      </c>
      <c r="H957" s="2" t="s">
        <v>4356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2</v>
      </c>
      <c r="P957" s="2" t="s">
        <v>1</v>
      </c>
      <c r="Q957" s="1">
        <v>2126.0536560000005</v>
      </c>
      <c r="R957" s="1">
        <v>0</v>
      </c>
      <c r="S957" s="1">
        <v>1606.6133500000005</v>
      </c>
      <c r="T957" s="1">
        <v>0</v>
      </c>
      <c r="U957" s="2" t="s">
        <v>0</v>
      </c>
      <c r="V957" s="1">
        <v>0</v>
      </c>
      <c r="W957" s="1">
        <v>447.79334999999998</v>
      </c>
      <c r="X957" s="2" t="s">
        <v>8</v>
      </c>
      <c r="Y957" s="1">
        <v>71.646956000000003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2">
        <v>0</v>
      </c>
      <c r="AG957" s="2" t="s">
        <v>0</v>
      </c>
      <c r="AH957" s="1">
        <v>0</v>
      </c>
      <c r="AI957" s="1">
        <v>0</v>
      </c>
      <c r="AJ957" s="2" t="s">
        <v>0</v>
      </c>
      <c r="AK957" s="1">
        <v>0</v>
      </c>
      <c r="AL957" s="1">
        <v>0</v>
      </c>
      <c r="AM957" s="125" t="s">
        <v>1</v>
      </c>
      <c r="AN957" s="2" t="s">
        <v>1</v>
      </c>
      <c r="AO957" s="125" t="s">
        <v>1</v>
      </c>
      <c r="AP957" s="2" t="s">
        <v>1</v>
      </c>
      <c r="AQ957" s="5"/>
      <c r="AR957" s="5"/>
    </row>
    <row r="958" spans="1:44" x14ac:dyDescent="0.25">
      <c r="A958" s="2" t="s">
        <v>4357</v>
      </c>
      <c r="B958" s="125">
        <v>44607</v>
      </c>
      <c r="C958" s="2" t="s">
        <v>6</v>
      </c>
      <c r="D958" s="2" t="s">
        <v>21</v>
      </c>
      <c r="E958" s="2" t="s">
        <v>190</v>
      </c>
      <c r="F958" s="2" t="s">
        <v>2309</v>
      </c>
      <c r="G958" s="2" t="s">
        <v>3</v>
      </c>
      <c r="H958" s="2" t="s">
        <v>4358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2</v>
      </c>
      <c r="P958" s="2" t="s">
        <v>1</v>
      </c>
      <c r="Q958" s="1">
        <v>1439.6540980000002</v>
      </c>
      <c r="R958" s="1">
        <v>0</v>
      </c>
      <c r="S958" s="1">
        <v>1079.1445000000003</v>
      </c>
      <c r="T958" s="1">
        <v>0</v>
      </c>
      <c r="U958" s="2" t="s">
        <v>0</v>
      </c>
      <c r="V958" s="1">
        <v>0</v>
      </c>
      <c r="W958" s="1">
        <v>310.78414999999995</v>
      </c>
      <c r="X958" s="2" t="s">
        <v>8</v>
      </c>
      <c r="Y958" s="1">
        <v>49.725448000000007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  <c r="AH958" s="1">
        <v>0</v>
      </c>
      <c r="AI958" s="1">
        <v>0</v>
      </c>
      <c r="AJ958" s="2" t="s">
        <v>0</v>
      </c>
      <c r="AK958" s="1">
        <v>0</v>
      </c>
      <c r="AL958" s="1">
        <v>0</v>
      </c>
      <c r="AM958" s="125" t="s">
        <v>1</v>
      </c>
      <c r="AN958" s="2" t="s">
        <v>1</v>
      </c>
      <c r="AO958" s="125" t="s">
        <v>1</v>
      </c>
      <c r="AP958" s="2" t="s">
        <v>1</v>
      </c>
      <c r="AQ958" s="5"/>
      <c r="AR958" s="5"/>
    </row>
    <row r="959" spans="1:44" x14ac:dyDescent="0.25">
      <c r="A959" s="2" t="s">
        <v>4359</v>
      </c>
      <c r="B959" s="125">
        <v>44607</v>
      </c>
      <c r="C959" s="2" t="s">
        <v>26</v>
      </c>
      <c r="D959" s="2" t="s">
        <v>879</v>
      </c>
      <c r="E959" s="2" t="s">
        <v>881</v>
      </c>
      <c r="F959" s="2" t="s">
        <v>4360</v>
      </c>
      <c r="G959" s="2" t="s">
        <v>3</v>
      </c>
      <c r="H959" s="2" t="s">
        <v>4361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</v>
      </c>
      <c r="P959" s="2" t="s">
        <v>1</v>
      </c>
      <c r="Q959" s="1">
        <v>106.19479999999999</v>
      </c>
      <c r="R959" s="1">
        <v>0</v>
      </c>
      <c r="S959" s="1">
        <v>13.36</v>
      </c>
      <c r="T959" s="1">
        <v>0</v>
      </c>
      <c r="U959" s="2" t="s">
        <v>0</v>
      </c>
      <c r="V959" s="1">
        <v>0</v>
      </c>
      <c r="W959" s="1">
        <v>80.03</v>
      </c>
      <c r="X959" s="2" t="s">
        <v>8</v>
      </c>
      <c r="Y959" s="1">
        <v>12.8048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  <c r="AH959" s="1">
        <v>0</v>
      </c>
      <c r="AI959" s="1">
        <v>0</v>
      </c>
      <c r="AJ959" s="2" t="s">
        <v>0</v>
      </c>
      <c r="AK959" s="1">
        <v>0</v>
      </c>
      <c r="AL959" s="1">
        <v>0</v>
      </c>
      <c r="AM959" s="125" t="s">
        <v>1</v>
      </c>
      <c r="AN959" s="2" t="s">
        <v>1</v>
      </c>
      <c r="AO959" s="125" t="s">
        <v>1</v>
      </c>
      <c r="AP959" s="2" t="s">
        <v>1</v>
      </c>
      <c r="AQ959" s="5"/>
      <c r="AR959" s="5"/>
    </row>
    <row r="960" spans="1:44" x14ac:dyDescent="0.25">
      <c r="A960" s="2" t="s">
        <v>4362</v>
      </c>
      <c r="B960" s="125">
        <v>44607</v>
      </c>
      <c r="C960" s="2" t="s">
        <v>6</v>
      </c>
      <c r="D960" s="2" t="s">
        <v>879</v>
      </c>
      <c r="E960" s="2" t="s">
        <v>880</v>
      </c>
      <c r="F960" s="2" t="s">
        <v>1553</v>
      </c>
      <c r="G960" s="2" t="s">
        <v>3</v>
      </c>
      <c r="H960" s="2" t="s">
        <v>4363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399.66489199999995</v>
      </c>
      <c r="R960" s="1">
        <v>0</v>
      </c>
      <c r="S960" s="1">
        <v>312.68090000000007</v>
      </c>
      <c r="T960" s="1">
        <v>0</v>
      </c>
      <c r="U960" s="2" t="s">
        <v>0</v>
      </c>
      <c r="V960" s="1">
        <v>0</v>
      </c>
      <c r="W960" s="1">
        <v>74.986199999999997</v>
      </c>
      <c r="X960" s="2" t="s">
        <v>0</v>
      </c>
      <c r="Y960" s="1">
        <v>11.997791999999999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  <c r="AH960" s="1">
        <v>0</v>
      </c>
      <c r="AI960" s="1">
        <v>0</v>
      </c>
      <c r="AJ960" s="2" t="s">
        <v>0</v>
      </c>
      <c r="AK960" s="1">
        <v>0</v>
      </c>
      <c r="AL960" s="1">
        <v>0</v>
      </c>
      <c r="AM960" s="125" t="s">
        <v>1</v>
      </c>
      <c r="AN960" s="2" t="s">
        <v>1</v>
      </c>
      <c r="AO960" s="125" t="s">
        <v>1</v>
      </c>
      <c r="AP960" s="2" t="s">
        <v>1</v>
      </c>
      <c r="AQ960" s="5"/>
      <c r="AR960" s="5"/>
    </row>
    <row r="961" spans="1:44" x14ac:dyDescent="0.25">
      <c r="A961" s="2" t="s">
        <v>4364</v>
      </c>
      <c r="B961" s="125">
        <v>44607</v>
      </c>
      <c r="C961" s="2" t="s">
        <v>6</v>
      </c>
      <c r="D961" s="2" t="s">
        <v>879</v>
      </c>
      <c r="E961" s="2" t="s">
        <v>880</v>
      </c>
      <c r="F961" s="2" t="s">
        <v>1553</v>
      </c>
      <c r="G961" s="2" t="s">
        <v>3</v>
      </c>
      <c r="H961" s="2" t="s">
        <v>4365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4366</v>
      </c>
      <c r="P961" s="2" t="s">
        <v>4367</v>
      </c>
      <c r="Q961" s="1">
        <v>202.5368</v>
      </c>
      <c r="R961" s="1">
        <v>0</v>
      </c>
      <c r="S961" s="1">
        <v>186.9</v>
      </c>
      <c r="T961" s="1">
        <v>13.48</v>
      </c>
      <c r="U961" s="2" t="s">
        <v>8</v>
      </c>
      <c r="V961" s="1">
        <v>2.1568000000000001</v>
      </c>
      <c r="W961" s="1">
        <v>0</v>
      </c>
      <c r="X961" s="2" t="s">
        <v>0</v>
      </c>
      <c r="Y961" s="1">
        <v>0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  <c r="AH961" s="1">
        <v>0</v>
      </c>
      <c r="AI961" s="1">
        <v>0</v>
      </c>
      <c r="AJ961" s="2" t="s">
        <v>0</v>
      </c>
      <c r="AK961" s="1">
        <v>0</v>
      </c>
      <c r="AL961" s="1">
        <v>0</v>
      </c>
      <c r="AM961" s="125" t="s">
        <v>1</v>
      </c>
      <c r="AN961" s="2" t="s">
        <v>1</v>
      </c>
      <c r="AO961" s="125" t="s">
        <v>1</v>
      </c>
      <c r="AP961" s="2" t="s">
        <v>1</v>
      </c>
      <c r="AQ961" s="5"/>
      <c r="AR961" s="5"/>
    </row>
    <row r="962" spans="1:44" x14ac:dyDescent="0.25">
      <c r="A962" s="2" t="s">
        <v>4368</v>
      </c>
      <c r="B962" s="125">
        <v>44607</v>
      </c>
      <c r="C962" s="2" t="s">
        <v>6</v>
      </c>
      <c r="D962" s="2" t="s">
        <v>879</v>
      </c>
      <c r="E962" s="2" t="s">
        <v>880</v>
      </c>
      <c r="F962" s="2" t="s">
        <v>1553</v>
      </c>
      <c r="G962" s="2" t="s">
        <v>3</v>
      </c>
      <c r="H962" s="2" t="s">
        <v>4369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1556.2867880000001</v>
      </c>
      <c r="R962" s="1">
        <v>0</v>
      </c>
      <c r="S962" s="1">
        <v>959.12700000000007</v>
      </c>
      <c r="T962" s="1">
        <v>0</v>
      </c>
      <c r="U962" s="2" t="s">
        <v>0</v>
      </c>
      <c r="V962" s="1">
        <v>0</v>
      </c>
      <c r="W962" s="1">
        <v>514.79300000000001</v>
      </c>
      <c r="X962" s="2" t="s">
        <v>8</v>
      </c>
      <c r="Y962" s="1">
        <v>82.366787999999985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  <c r="AH962" s="1">
        <v>0</v>
      </c>
      <c r="AI962" s="1">
        <v>0</v>
      </c>
      <c r="AJ962" s="2" t="s">
        <v>0</v>
      </c>
      <c r="AK962" s="1">
        <v>0</v>
      </c>
      <c r="AL962" s="1">
        <v>0</v>
      </c>
      <c r="AM962" s="125" t="s">
        <v>1</v>
      </c>
      <c r="AN962" s="2" t="s">
        <v>1</v>
      </c>
      <c r="AO962" s="125" t="s">
        <v>1</v>
      </c>
      <c r="AP962" s="2" t="s">
        <v>1</v>
      </c>
      <c r="AQ962" s="5"/>
      <c r="AR962" s="5"/>
    </row>
    <row r="963" spans="1:44" x14ac:dyDescent="0.25">
      <c r="A963" s="2" t="s">
        <v>4370</v>
      </c>
      <c r="B963" s="125">
        <v>44607</v>
      </c>
      <c r="C963" s="2" t="s">
        <v>6</v>
      </c>
      <c r="D963" s="2" t="s">
        <v>879</v>
      </c>
      <c r="E963" s="2" t="s">
        <v>880</v>
      </c>
      <c r="F963" s="2" t="s">
        <v>1553</v>
      </c>
      <c r="G963" s="2" t="s">
        <v>3</v>
      </c>
      <c r="H963" s="2" t="s">
        <v>4371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2790</v>
      </c>
      <c r="P963" s="2" t="s">
        <v>2791</v>
      </c>
      <c r="Q963" s="1">
        <v>565.30967599999997</v>
      </c>
      <c r="R963" s="1">
        <v>0</v>
      </c>
      <c r="S963" s="1">
        <v>448.31745000000006</v>
      </c>
      <c r="T963" s="1">
        <v>100.85535</v>
      </c>
      <c r="U963" s="2" t="s">
        <v>8</v>
      </c>
      <c r="V963" s="1">
        <v>16.136876000000001</v>
      </c>
      <c r="W963" s="1">
        <v>0</v>
      </c>
      <c r="X963" s="2" t="s">
        <v>0</v>
      </c>
      <c r="Y963" s="1">
        <v>0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  <c r="AH963" s="1">
        <v>0</v>
      </c>
      <c r="AI963" s="1">
        <v>0</v>
      </c>
      <c r="AJ963" s="2" t="s">
        <v>0</v>
      </c>
      <c r="AK963" s="1">
        <v>0</v>
      </c>
      <c r="AL963" s="1">
        <v>0</v>
      </c>
      <c r="AM963" s="125" t="s">
        <v>1</v>
      </c>
      <c r="AN963" s="2" t="s">
        <v>1</v>
      </c>
      <c r="AO963" s="125" t="s">
        <v>1</v>
      </c>
      <c r="AP963" s="2" t="s">
        <v>1</v>
      </c>
      <c r="AQ963" s="5"/>
      <c r="AR963" s="5"/>
    </row>
    <row r="964" spans="1:44" x14ac:dyDescent="0.25">
      <c r="A964" s="2" t="s">
        <v>4372</v>
      </c>
      <c r="B964" s="125">
        <v>44607</v>
      </c>
      <c r="C964" s="2" t="s">
        <v>6</v>
      </c>
      <c r="D964" s="2" t="s">
        <v>879</v>
      </c>
      <c r="E964" s="2" t="s">
        <v>880</v>
      </c>
      <c r="F964" s="2" t="s">
        <v>1553</v>
      </c>
      <c r="G964" s="2" t="s">
        <v>3</v>
      </c>
      <c r="H964" s="2" t="s">
        <v>4373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2</v>
      </c>
      <c r="P964" s="2" t="s">
        <v>1</v>
      </c>
      <c r="Q964" s="1">
        <v>4739.2152760000017</v>
      </c>
      <c r="R964" s="1">
        <v>0</v>
      </c>
      <c r="S964" s="1">
        <v>3567.633650000002</v>
      </c>
      <c r="T964" s="1">
        <v>0</v>
      </c>
      <c r="U964" s="2" t="s">
        <v>0</v>
      </c>
      <c r="V964" s="1">
        <v>0</v>
      </c>
      <c r="W964" s="1">
        <v>1009.9841499999999</v>
      </c>
      <c r="X964" s="2" t="s">
        <v>0</v>
      </c>
      <c r="Y964" s="1">
        <v>161.597476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  <c r="AH964" s="1">
        <v>0</v>
      </c>
      <c r="AI964" s="1">
        <v>0</v>
      </c>
      <c r="AJ964" s="2" t="s">
        <v>0</v>
      </c>
      <c r="AK964" s="1">
        <v>0</v>
      </c>
      <c r="AL964" s="1">
        <v>0</v>
      </c>
      <c r="AM964" s="125" t="s">
        <v>1</v>
      </c>
      <c r="AN964" s="2" t="s">
        <v>1</v>
      </c>
      <c r="AO964" s="125" t="s">
        <v>1</v>
      </c>
      <c r="AP964" s="2" t="s">
        <v>1</v>
      </c>
      <c r="AQ964" s="5"/>
      <c r="AR964" s="5"/>
    </row>
    <row r="965" spans="1:44" x14ac:dyDescent="0.25">
      <c r="A965" s="2" t="s">
        <v>4374</v>
      </c>
      <c r="B965" s="125">
        <v>44607</v>
      </c>
      <c r="C965" s="2" t="s">
        <v>6</v>
      </c>
      <c r="D965" s="2" t="s">
        <v>18</v>
      </c>
      <c r="E965" s="2" t="s">
        <v>183</v>
      </c>
      <c r="F965" s="2" t="s">
        <v>4375</v>
      </c>
      <c r="G965" s="2" t="s">
        <v>3</v>
      </c>
      <c r="H965" s="2" t="s">
        <v>4376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1551.0913500000001</v>
      </c>
      <c r="R965" s="1">
        <v>0</v>
      </c>
      <c r="S965" s="1">
        <v>1270.0351500000002</v>
      </c>
      <c r="T965" s="1">
        <v>0</v>
      </c>
      <c r="U965" s="2" t="s">
        <v>0</v>
      </c>
      <c r="V965" s="1">
        <v>0</v>
      </c>
      <c r="W965" s="1">
        <v>242.28979999999999</v>
      </c>
      <c r="X965" s="2" t="s">
        <v>8</v>
      </c>
      <c r="Y965" s="1">
        <v>38.766400000000004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  <c r="AH965" s="1">
        <v>0</v>
      </c>
      <c r="AI965" s="1">
        <v>0</v>
      </c>
      <c r="AJ965" s="2" t="s">
        <v>0</v>
      </c>
      <c r="AK965" s="1">
        <v>0</v>
      </c>
      <c r="AL965" s="1">
        <v>0</v>
      </c>
      <c r="AM965" s="125" t="s">
        <v>1</v>
      </c>
      <c r="AN965" s="2" t="s">
        <v>1</v>
      </c>
      <c r="AO965" s="125" t="s">
        <v>1</v>
      </c>
      <c r="AP965" s="2" t="s">
        <v>1</v>
      </c>
      <c r="AQ965" s="5"/>
      <c r="AR965" s="5"/>
    </row>
    <row r="966" spans="1:44" x14ac:dyDescent="0.25">
      <c r="A966" s="2" t="s">
        <v>4377</v>
      </c>
      <c r="B966" s="125">
        <v>44607</v>
      </c>
      <c r="C966" s="2" t="s">
        <v>6</v>
      </c>
      <c r="D966" s="2" t="s">
        <v>16</v>
      </c>
      <c r="E966" s="2" t="s">
        <v>181</v>
      </c>
      <c r="F966" s="2" t="s">
        <v>4378</v>
      </c>
      <c r="G966" s="2" t="s">
        <v>3</v>
      </c>
      <c r="H966" s="2" t="s">
        <v>4379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97</v>
      </c>
      <c r="P966" s="2" t="s">
        <v>1</v>
      </c>
      <c r="Q966" s="1">
        <v>0</v>
      </c>
      <c r="R966" s="1">
        <v>0</v>
      </c>
      <c r="S966" s="1">
        <v>0</v>
      </c>
      <c r="T966" s="1">
        <v>0</v>
      </c>
      <c r="U966" s="2" t="s">
        <v>0</v>
      </c>
      <c r="V966" s="1">
        <v>0</v>
      </c>
      <c r="W966" s="1">
        <v>0</v>
      </c>
      <c r="X966" s="2" t="s">
        <v>8</v>
      </c>
      <c r="Y966" s="1">
        <v>0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  <c r="AH966" s="1">
        <v>0</v>
      </c>
      <c r="AI966" s="1">
        <v>0</v>
      </c>
      <c r="AJ966" s="2" t="s">
        <v>0</v>
      </c>
      <c r="AK966" s="1">
        <v>0</v>
      </c>
      <c r="AL966" s="1">
        <v>0</v>
      </c>
      <c r="AM966" s="125" t="s">
        <v>1</v>
      </c>
      <c r="AN966" s="2" t="s">
        <v>1</v>
      </c>
      <c r="AO966" s="125" t="s">
        <v>1</v>
      </c>
      <c r="AP966" s="2" t="s">
        <v>1</v>
      </c>
      <c r="AQ966" s="5"/>
      <c r="AR966" s="5"/>
    </row>
    <row r="967" spans="1:44" x14ac:dyDescent="0.25">
      <c r="A967" s="2" t="s">
        <v>4380</v>
      </c>
      <c r="B967" s="125">
        <v>44607</v>
      </c>
      <c r="C967" s="2" t="s">
        <v>6</v>
      </c>
      <c r="D967" s="2" t="s">
        <v>16</v>
      </c>
      <c r="E967" s="2" t="s">
        <v>181</v>
      </c>
      <c r="F967" s="2" t="s">
        <v>4381</v>
      </c>
      <c r="G967" s="2" t="s">
        <v>3</v>
      </c>
      <c r="H967" s="2" t="s">
        <v>4379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97</v>
      </c>
      <c r="P967" s="2" t="s">
        <v>1</v>
      </c>
      <c r="Q967" s="1">
        <v>0</v>
      </c>
      <c r="R967" s="1">
        <v>0</v>
      </c>
      <c r="S967" s="1">
        <v>0</v>
      </c>
      <c r="T967" s="1">
        <v>0</v>
      </c>
      <c r="U967" s="2" t="s">
        <v>0</v>
      </c>
      <c r="V967" s="1">
        <v>0</v>
      </c>
      <c r="W967" s="1">
        <v>0</v>
      </c>
      <c r="X967" s="2" t="s">
        <v>8</v>
      </c>
      <c r="Y967" s="1">
        <v>0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  <c r="AH967" s="1">
        <v>0</v>
      </c>
      <c r="AI967" s="1">
        <v>0</v>
      </c>
      <c r="AJ967" s="2" t="s">
        <v>0</v>
      </c>
      <c r="AK967" s="1">
        <v>0</v>
      </c>
      <c r="AL967" s="1">
        <v>0</v>
      </c>
      <c r="AM967" s="125" t="s">
        <v>1</v>
      </c>
      <c r="AN967" s="2" t="s">
        <v>1</v>
      </c>
      <c r="AO967" s="125" t="s">
        <v>1</v>
      </c>
      <c r="AP967" s="2" t="s">
        <v>1</v>
      </c>
      <c r="AQ967" s="5"/>
      <c r="AR967" s="5"/>
    </row>
    <row r="968" spans="1:44" x14ac:dyDescent="0.25">
      <c r="A968" s="2" t="s">
        <v>4382</v>
      </c>
      <c r="B968" s="125">
        <v>44607</v>
      </c>
      <c r="C968" s="2" t="s">
        <v>6</v>
      </c>
      <c r="D968" s="2" t="s">
        <v>13</v>
      </c>
      <c r="E968" s="2" t="s">
        <v>179</v>
      </c>
      <c r="F968" s="2" t="s">
        <v>4383</v>
      </c>
      <c r="G968" s="2" t="s">
        <v>3</v>
      </c>
      <c r="H968" s="2" t="s">
        <v>4384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2</v>
      </c>
      <c r="P968" s="2" t="s">
        <v>1</v>
      </c>
      <c r="Q968" s="1">
        <v>2764.6457500000001</v>
      </c>
      <c r="R968" s="1">
        <v>0</v>
      </c>
      <c r="S968" s="1">
        <v>2537.0120000000002</v>
      </c>
      <c r="T968" s="1">
        <v>0</v>
      </c>
      <c r="U968" s="2" t="s">
        <v>0</v>
      </c>
      <c r="V968" s="1">
        <v>0</v>
      </c>
      <c r="W968" s="1">
        <v>196.23595000000003</v>
      </c>
      <c r="X968" s="2" t="s">
        <v>0</v>
      </c>
      <c r="Y968" s="1">
        <v>31.3978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  <c r="AH968" s="1">
        <v>0</v>
      </c>
      <c r="AI968" s="1">
        <v>0</v>
      </c>
      <c r="AJ968" s="2" t="s">
        <v>0</v>
      </c>
      <c r="AK968" s="1">
        <v>0</v>
      </c>
      <c r="AL968" s="1">
        <v>0</v>
      </c>
      <c r="AM968" s="125" t="s">
        <v>1</v>
      </c>
      <c r="AN968" s="2" t="s">
        <v>1</v>
      </c>
      <c r="AO968" s="125" t="s">
        <v>1</v>
      </c>
      <c r="AP968" s="2" t="s">
        <v>1</v>
      </c>
      <c r="AQ968" s="5"/>
      <c r="AR968" s="5"/>
    </row>
    <row r="969" spans="1:44" x14ac:dyDescent="0.25">
      <c r="A969" s="2" t="s">
        <v>4385</v>
      </c>
      <c r="B969" s="125">
        <v>44607</v>
      </c>
      <c r="C969" s="2" t="s">
        <v>6</v>
      </c>
      <c r="D969" s="2" t="s">
        <v>9</v>
      </c>
      <c r="E969" s="2" t="s">
        <v>3031</v>
      </c>
      <c r="F969" s="2" t="s">
        <v>4386</v>
      </c>
      <c r="G969" s="2" t="s">
        <v>3</v>
      </c>
      <c r="H969" s="2" t="s">
        <v>4387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741.60595000000012</v>
      </c>
      <c r="R969" s="1">
        <v>0</v>
      </c>
      <c r="S969" s="1">
        <v>365.67050000000006</v>
      </c>
      <c r="T969" s="1">
        <v>0</v>
      </c>
      <c r="U969" s="2" t="s">
        <v>0</v>
      </c>
      <c r="V969" s="1">
        <v>0</v>
      </c>
      <c r="W969" s="1">
        <v>324.08225000000004</v>
      </c>
      <c r="X969" s="2" t="s">
        <v>8</v>
      </c>
      <c r="Y969" s="1">
        <v>51.853199999999994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  <c r="AH969" s="1">
        <v>0</v>
      </c>
      <c r="AI969" s="1">
        <v>0</v>
      </c>
      <c r="AJ969" s="2" t="s">
        <v>0</v>
      </c>
      <c r="AK969" s="1">
        <v>0</v>
      </c>
      <c r="AL969" s="1">
        <v>0</v>
      </c>
      <c r="AM969" s="125" t="s">
        <v>1</v>
      </c>
      <c r="AN969" s="2" t="s">
        <v>1</v>
      </c>
      <c r="AO969" s="125" t="s">
        <v>1</v>
      </c>
      <c r="AP969" s="2" t="s">
        <v>1</v>
      </c>
      <c r="AQ969" s="5"/>
      <c r="AR969" s="5"/>
    </row>
    <row r="970" spans="1:44" x14ac:dyDescent="0.25">
      <c r="A970" s="2" t="s">
        <v>4388</v>
      </c>
      <c r="B970" s="125">
        <v>44607</v>
      </c>
      <c r="C970" s="2" t="s">
        <v>6</v>
      </c>
      <c r="D970" s="2" t="s">
        <v>9</v>
      </c>
      <c r="E970" s="2" t="s">
        <v>3031</v>
      </c>
      <c r="F970" s="2" t="s">
        <v>4386</v>
      </c>
      <c r="G970" s="2" t="s">
        <v>3</v>
      </c>
      <c r="H970" s="2" t="s">
        <v>4389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57.579561999999996</v>
      </c>
      <c r="R970" s="1">
        <v>0</v>
      </c>
      <c r="S970" s="1">
        <v>38.322749999999999</v>
      </c>
      <c r="T970" s="1">
        <v>0</v>
      </c>
      <c r="U970" s="2" t="s">
        <v>0</v>
      </c>
      <c r="V970" s="1">
        <v>0</v>
      </c>
      <c r="W970" s="1">
        <v>16.6007</v>
      </c>
      <c r="X970" s="2" t="s">
        <v>8</v>
      </c>
      <c r="Y970" s="1">
        <v>2.6561120000000003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  <c r="AH970" s="1">
        <v>0</v>
      </c>
      <c r="AI970" s="1">
        <v>0</v>
      </c>
      <c r="AJ970" s="2" t="s">
        <v>0</v>
      </c>
      <c r="AK970" s="1">
        <v>0</v>
      </c>
      <c r="AL970" s="1">
        <v>0</v>
      </c>
      <c r="AM970" s="125" t="s">
        <v>1</v>
      </c>
      <c r="AN970" s="2" t="s">
        <v>1</v>
      </c>
      <c r="AO970" s="125" t="s">
        <v>1</v>
      </c>
      <c r="AP970" s="2" t="s">
        <v>1</v>
      </c>
      <c r="AQ970" s="5"/>
      <c r="AR970" s="5"/>
    </row>
    <row r="971" spans="1:44" x14ac:dyDescent="0.25">
      <c r="A971" s="2" t="s">
        <v>4390</v>
      </c>
      <c r="B971" s="125">
        <v>44607</v>
      </c>
      <c r="C971" s="2" t="s">
        <v>6</v>
      </c>
      <c r="D971" s="2" t="s">
        <v>9</v>
      </c>
      <c r="E971" s="2" t="s">
        <v>3031</v>
      </c>
      <c r="F971" s="2" t="s">
        <v>4386</v>
      </c>
      <c r="G971" s="2" t="s">
        <v>3</v>
      </c>
      <c r="H971" s="2" t="s">
        <v>4391</v>
      </c>
      <c r="I971" s="1" t="s">
        <v>1</v>
      </c>
      <c r="J971" s="1" t="s">
        <v>1</v>
      </c>
      <c r="K971" s="1" t="s">
        <v>1</v>
      </c>
      <c r="L971" s="1" t="s">
        <v>1</v>
      </c>
      <c r="M971" s="1">
        <v>0</v>
      </c>
      <c r="N971" s="2" t="s">
        <v>1</v>
      </c>
      <c r="O971" s="2" t="s">
        <v>2</v>
      </c>
      <c r="P971" s="2" t="s">
        <v>1</v>
      </c>
      <c r="Q971" s="1">
        <v>264.35140000000001</v>
      </c>
      <c r="R971" s="1">
        <v>0</v>
      </c>
      <c r="S971" s="1">
        <v>227.12699999999998</v>
      </c>
      <c r="T971" s="1">
        <v>0</v>
      </c>
      <c r="U971" s="2" t="s">
        <v>0</v>
      </c>
      <c r="V971" s="1">
        <v>0</v>
      </c>
      <c r="W971" s="1">
        <v>32.089999999999996</v>
      </c>
      <c r="X971" s="2" t="s">
        <v>8</v>
      </c>
      <c r="Y971" s="1">
        <v>5.1343999999999994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2">
        <v>0</v>
      </c>
      <c r="AG971" s="2" t="s">
        <v>0</v>
      </c>
      <c r="AH971" s="1">
        <v>0</v>
      </c>
      <c r="AI971" s="1">
        <v>0</v>
      </c>
      <c r="AJ971" s="2" t="s">
        <v>0</v>
      </c>
      <c r="AK971" s="1">
        <v>0</v>
      </c>
      <c r="AL971" s="1">
        <v>0</v>
      </c>
      <c r="AM971" s="125" t="s">
        <v>1</v>
      </c>
      <c r="AN971" s="2" t="s">
        <v>1</v>
      </c>
      <c r="AO971" s="125" t="s">
        <v>1</v>
      </c>
      <c r="AP971" s="2" t="s">
        <v>1</v>
      </c>
      <c r="AQ971" s="5"/>
      <c r="AR971" s="5"/>
    </row>
    <row r="972" spans="1:44" x14ac:dyDescent="0.25">
      <c r="A972" s="2" t="s">
        <v>4392</v>
      </c>
      <c r="B972" s="125">
        <v>44607</v>
      </c>
      <c r="C972" s="2" t="s">
        <v>6</v>
      </c>
      <c r="D972" s="2" t="s">
        <v>9</v>
      </c>
      <c r="E972" s="2" t="s">
        <v>3031</v>
      </c>
      <c r="F972" s="2" t="s">
        <v>4386</v>
      </c>
      <c r="G972" s="2" t="s">
        <v>3</v>
      </c>
      <c r="H972" s="2" t="s">
        <v>4393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312.6507499999999</v>
      </c>
      <c r="R972" s="1">
        <v>0</v>
      </c>
      <c r="S972" s="1">
        <v>246.17115000000001</v>
      </c>
      <c r="T972" s="1">
        <v>0</v>
      </c>
      <c r="U972" s="2" t="s">
        <v>0</v>
      </c>
      <c r="V972" s="1">
        <v>0</v>
      </c>
      <c r="W972" s="1">
        <v>57.31</v>
      </c>
      <c r="X972" s="2" t="s">
        <v>8</v>
      </c>
      <c r="Y972" s="1">
        <v>9.1696000000000009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  <c r="AH972" s="1">
        <v>0</v>
      </c>
      <c r="AI972" s="1">
        <v>0</v>
      </c>
      <c r="AJ972" s="2" t="s">
        <v>0</v>
      </c>
      <c r="AK972" s="1">
        <v>0</v>
      </c>
      <c r="AL972" s="1">
        <v>0</v>
      </c>
      <c r="AM972" s="125" t="s">
        <v>1</v>
      </c>
      <c r="AN972" s="2" t="s">
        <v>1</v>
      </c>
      <c r="AO972" s="125" t="s">
        <v>1</v>
      </c>
      <c r="AP972" s="2" t="s">
        <v>1</v>
      </c>
      <c r="AQ972" s="5"/>
      <c r="AR972" s="5"/>
    </row>
    <row r="973" spans="1:44" x14ac:dyDescent="0.25">
      <c r="A973" s="2" t="s">
        <v>4394</v>
      </c>
      <c r="B973" s="125">
        <v>44607</v>
      </c>
      <c r="C973" s="2" t="s">
        <v>6</v>
      </c>
      <c r="D973" s="2" t="s">
        <v>9</v>
      </c>
      <c r="E973" s="2" t="s">
        <v>3031</v>
      </c>
      <c r="F973" s="2" t="s">
        <v>4386</v>
      </c>
      <c r="G973" s="2" t="s">
        <v>3</v>
      </c>
      <c r="H973" s="2" t="s">
        <v>4395</v>
      </c>
      <c r="I973" s="1" t="s">
        <v>1</v>
      </c>
      <c r="J973" s="1" t="s">
        <v>1</v>
      </c>
      <c r="K973" s="1" t="s">
        <v>1</v>
      </c>
      <c r="L973" s="1" t="s">
        <v>1</v>
      </c>
      <c r="M973" s="1">
        <v>0</v>
      </c>
      <c r="N973" s="2" t="s">
        <v>1</v>
      </c>
      <c r="O973" s="2" t="s">
        <v>2</v>
      </c>
      <c r="P973" s="2" t="s">
        <v>1</v>
      </c>
      <c r="Q973" s="1">
        <v>60.882850000000005</v>
      </c>
      <c r="R973" s="1">
        <v>0</v>
      </c>
      <c r="S973" s="1">
        <v>24.911250000000003</v>
      </c>
      <c r="T973" s="1">
        <v>0</v>
      </c>
      <c r="U973" s="2" t="s">
        <v>0</v>
      </c>
      <c r="V973" s="1">
        <v>0</v>
      </c>
      <c r="W973" s="1">
        <v>31.009999999999998</v>
      </c>
      <c r="X973" s="2" t="s">
        <v>8</v>
      </c>
      <c r="Y973" s="1">
        <v>4.9615999999999998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  <c r="AH973" s="1">
        <v>0</v>
      </c>
      <c r="AI973" s="1">
        <v>0</v>
      </c>
      <c r="AJ973" s="2" t="s">
        <v>0</v>
      </c>
      <c r="AK973" s="1">
        <v>0</v>
      </c>
      <c r="AL973" s="1">
        <v>0</v>
      </c>
      <c r="AM973" s="125" t="s">
        <v>1</v>
      </c>
      <c r="AN973" s="2" t="s">
        <v>1</v>
      </c>
      <c r="AO973" s="125" t="s">
        <v>1</v>
      </c>
      <c r="AP973" s="2" t="s">
        <v>1</v>
      </c>
      <c r="AQ973" s="5"/>
      <c r="AR973" s="5"/>
    </row>
    <row r="974" spans="1:44" x14ac:dyDescent="0.25">
      <c r="A974" s="2" t="s">
        <v>4396</v>
      </c>
      <c r="B974" s="125">
        <v>44607</v>
      </c>
      <c r="C974" s="2" t="s">
        <v>6</v>
      </c>
      <c r="D974" s="2" t="s">
        <v>9</v>
      </c>
      <c r="E974" s="2" t="s">
        <v>3031</v>
      </c>
      <c r="F974" s="2" t="s">
        <v>4386</v>
      </c>
      <c r="G974" s="2" t="s">
        <v>3</v>
      </c>
      <c r="H974" s="2" t="s">
        <v>4397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452.2527</v>
      </c>
      <c r="R974" s="1">
        <v>0</v>
      </c>
      <c r="S974" s="1">
        <v>250.59139999999994</v>
      </c>
      <c r="T974" s="1">
        <v>0</v>
      </c>
      <c r="U974" s="2" t="s">
        <v>0</v>
      </c>
      <c r="V974" s="1">
        <v>0</v>
      </c>
      <c r="W974" s="1">
        <v>173.8459</v>
      </c>
      <c r="X974" s="2" t="s">
        <v>8</v>
      </c>
      <c r="Y974" s="1">
        <v>27.8154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  <c r="AH974" s="1">
        <v>0</v>
      </c>
      <c r="AI974" s="1">
        <v>0</v>
      </c>
      <c r="AJ974" s="2" t="s">
        <v>0</v>
      </c>
      <c r="AK974" s="1">
        <v>0</v>
      </c>
      <c r="AL974" s="1">
        <v>0</v>
      </c>
      <c r="AM974" s="125" t="s">
        <v>1</v>
      </c>
      <c r="AN974" s="2" t="s">
        <v>1</v>
      </c>
      <c r="AO974" s="125" t="s">
        <v>1</v>
      </c>
      <c r="AP974" s="2" t="s">
        <v>1</v>
      </c>
      <c r="AQ974" s="5"/>
      <c r="AR974" s="5"/>
    </row>
    <row r="975" spans="1:44" x14ac:dyDescent="0.25">
      <c r="A975" s="2" t="s">
        <v>4398</v>
      </c>
      <c r="B975" s="125">
        <v>44607</v>
      </c>
      <c r="C975" s="2" t="s">
        <v>6</v>
      </c>
      <c r="D975" s="2" t="s">
        <v>9</v>
      </c>
      <c r="E975" s="2" t="s">
        <v>3031</v>
      </c>
      <c r="F975" s="2" t="s">
        <v>4386</v>
      </c>
      <c r="G975" s="2" t="s">
        <v>3</v>
      </c>
      <c r="H975" s="2" t="s">
        <v>4399</v>
      </c>
      <c r="I975" s="1" t="s">
        <v>1</v>
      </c>
      <c r="J975" s="1" t="s">
        <v>1</v>
      </c>
      <c r="K975" s="1" t="s">
        <v>1</v>
      </c>
      <c r="L975" s="1" t="s">
        <v>1</v>
      </c>
      <c r="M975" s="1">
        <v>0</v>
      </c>
      <c r="N975" s="2" t="s">
        <v>1</v>
      </c>
      <c r="O975" s="2" t="s">
        <v>4128</v>
      </c>
      <c r="P975" s="2" t="s">
        <v>4129</v>
      </c>
      <c r="Q975" s="1">
        <v>21.975200000000001</v>
      </c>
      <c r="R975" s="1">
        <v>0</v>
      </c>
      <c r="S975" s="1">
        <v>2</v>
      </c>
      <c r="T975" s="1">
        <v>0</v>
      </c>
      <c r="U975" s="2" t="s">
        <v>0</v>
      </c>
      <c r="V975" s="1">
        <v>0</v>
      </c>
      <c r="W975" s="1">
        <v>17.22</v>
      </c>
      <c r="X975" s="2" t="s">
        <v>8</v>
      </c>
      <c r="Y975" s="1">
        <v>2.7551999999999999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  <c r="AH975" s="1">
        <v>0</v>
      </c>
      <c r="AI975" s="1">
        <v>0</v>
      </c>
      <c r="AJ975" s="2" t="s">
        <v>0</v>
      </c>
      <c r="AK975" s="1">
        <v>0</v>
      </c>
      <c r="AL975" s="1">
        <v>0</v>
      </c>
      <c r="AM975" s="125" t="s">
        <v>1</v>
      </c>
      <c r="AN975" s="2" t="s">
        <v>1</v>
      </c>
      <c r="AO975" s="125" t="s">
        <v>1</v>
      </c>
      <c r="AP975" s="2" t="s">
        <v>1</v>
      </c>
      <c r="AQ975" s="5"/>
      <c r="AR975" s="5"/>
    </row>
    <row r="976" spans="1:44" x14ac:dyDescent="0.25">
      <c r="A976" s="2" t="s">
        <v>4400</v>
      </c>
      <c r="B976" s="125">
        <v>44607</v>
      </c>
      <c r="C976" s="2" t="s">
        <v>6</v>
      </c>
      <c r="D976" s="2" t="s">
        <v>1092</v>
      </c>
      <c r="E976" s="2" t="s">
        <v>726</v>
      </c>
      <c r="F976" s="2" t="s">
        <v>4401</v>
      </c>
      <c r="G976" s="2" t="s">
        <v>3</v>
      </c>
      <c r="H976" s="2" t="s">
        <v>4402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1329.6901879999998</v>
      </c>
      <c r="R976" s="1">
        <v>0</v>
      </c>
      <c r="S976" s="1">
        <v>1091.8362499999996</v>
      </c>
      <c r="T976" s="1">
        <v>0</v>
      </c>
      <c r="U976" s="2" t="s">
        <v>0</v>
      </c>
      <c r="V976" s="1">
        <v>0</v>
      </c>
      <c r="W976" s="1">
        <v>205.04654999999997</v>
      </c>
      <c r="X976" s="2" t="s">
        <v>0</v>
      </c>
      <c r="Y976" s="1">
        <v>32.807387999999996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  <c r="AH976" s="1">
        <v>0</v>
      </c>
      <c r="AI976" s="1">
        <v>0</v>
      </c>
      <c r="AJ976" s="2" t="s">
        <v>0</v>
      </c>
      <c r="AK976" s="1">
        <v>0</v>
      </c>
      <c r="AL976" s="1">
        <v>0</v>
      </c>
      <c r="AM976" s="125" t="s">
        <v>1</v>
      </c>
      <c r="AN976" s="2" t="s">
        <v>1</v>
      </c>
      <c r="AO976" s="125" t="s">
        <v>1</v>
      </c>
      <c r="AP976" s="2" t="s">
        <v>1</v>
      </c>
      <c r="AQ976" s="5"/>
      <c r="AR976" s="5"/>
    </row>
    <row r="977" spans="1:44" x14ac:dyDescent="0.25">
      <c r="A977" s="2" t="s">
        <v>4403</v>
      </c>
      <c r="B977" s="125">
        <v>44607</v>
      </c>
      <c r="C977" s="2" t="s">
        <v>6</v>
      </c>
      <c r="D977" s="2" t="s">
        <v>5</v>
      </c>
      <c r="E977" s="2" t="s">
        <v>174</v>
      </c>
      <c r="F977" s="2" t="s">
        <v>1102</v>
      </c>
      <c r="G977" s="2" t="s">
        <v>3</v>
      </c>
      <c r="H977" s="2" t="s">
        <v>4404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2057.8159259999998</v>
      </c>
      <c r="R977" s="1">
        <v>0</v>
      </c>
      <c r="S977" s="1">
        <v>1570.72765</v>
      </c>
      <c r="T977" s="1">
        <v>0</v>
      </c>
      <c r="U977" s="2" t="s">
        <v>0</v>
      </c>
      <c r="V977" s="1">
        <v>0</v>
      </c>
      <c r="W977" s="1">
        <v>419.90370000000001</v>
      </c>
      <c r="X977" s="2" t="s">
        <v>0</v>
      </c>
      <c r="Y977" s="1">
        <v>67.184576000000007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  <c r="AH977" s="1">
        <v>0</v>
      </c>
      <c r="AI977" s="1">
        <v>0</v>
      </c>
      <c r="AJ977" s="2" t="s">
        <v>0</v>
      </c>
      <c r="AK977" s="1">
        <v>0</v>
      </c>
      <c r="AL977" s="1">
        <v>0</v>
      </c>
      <c r="AM977" s="125" t="s">
        <v>1</v>
      </c>
      <c r="AN977" s="2" t="s">
        <v>1</v>
      </c>
      <c r="AO977" s="125" t="s">
        <v>1</v>
      </c>
      <c r="AP977" s="2" t="s">
        <v>1</v>
      </c>
      <c r="AQ977" s="5"/>
      <c r="AR977" s="5"/>
    </row>
    <row r="978" spans="1:44" x14ac:dyDescent="0.25">
      <c r="A978" s="2" t="s">
        <v>4405</v>
      </c>
      <c r="B978" s="125">
        <v>44607</v>
      </c>
      <c r="C978" s="2" t="s">
        <v>6</v>
      </c>
      <c r="D978" s="2" t="s">
        <v>5</v>
      </c>
      <c r="E978" s="2" t="s">
        <v>174</v>
      </c>
      <c r="F978" s="2" t="s">
        <v>1102</v>
      </c>
      <c r="G978" s="2" t="s">
        <v>3</v>
      </c>
      <c r="H978" s="2" t="s">
        <v>4406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958</v>
      </c>
      <c r="P978" s="2" t="s">
        <v>1061</v>
      </c>
      <c r="Q978" s="1">
        <v>69.554000000000002</v>
      </c>
      <c r="R978" s="1">
        <v>0</v>
      </c>
      <c r="S978" s="1">
        <v>61.550000000000004</v>
      </c>
      <c r="T978" s="1">
        <v>6.9</v>
      </c>
      <c r="U978" s="2" t="s">
        <v>8</v>
      </c>
      <c r="V978" s="1">
        <v>1.1040000000000001</v>
      </c>
      <c r="W978" s="1">
        <v>0</v>
      </c>
      <c r="X978" s="2" t="s">
        <v>0</v>
      </c>
      <c r="Y978" s="1">
        <v>0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  <c r="AH978" s="1">
        <v>0</v>
      </c>
      <c r="AI978" s="1">
        <v>0</v>
      </c>
      <c r="AJ978" s="2" t="s">
        <v>0</v>
      </c>
      <c r="AK978" s="1">
        <v>0</v>
      </c>
      <c r="AL978" s="1">
        <v>0</v>
      </c>
      <c r="AM978" s="125" t="s">
        <v>1</v>
      </c>
      <c r="AN978" s="2" t="s">
        <v>1</v>
      </c>
      <c r="AO978" s="125" t="s">
        <v>1</v>
      </c>
      <c r="AP978" s="2" t="s">
        <v>1</v>
      </c>
      <c r="AQ978" s="5"/>
      <c r="AR978" s="5"/>
    </row>
    <row r="979" spans="1:44" x14ac:dyDescent="0.25">
      <c r="A979" s="2" t="s">
        <v>4407</v>
      </c>
      <c r="B979" s="125">
        <v>44607</v>
      </c>
      <c r="C979" s="2" t="s">
        <v>6</v>
      </c>
      <c r="D979" s="2" t="s">
        <v>5</v>
      </c>
      <c r="E979" s="2" t="s">
        <v>174</v>
      </c>
      <c r="F979" s="2" t="s">
        <v>1102</v>
      </c>
      <c r="G979" s="2" t="s">
        <v>3</v>
      </c>
      <c r="H979" s="2" t="s">
        <v>4408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112.06070199999999</v>
      </c>
      <c r="R979" s="1">
        <v>0</v>
      </c>
      <c r="S979" s="1">
        <v>82.391149999999982</v>
      </c>
      <c r="T979" s="1">
        <v>0</v>
      </c>
      <c r="U979" s="2" t="s">
        <v>0</v>
      </c>
      <c r="V979" s="1">
        <v>0</v>
      </c>
      <c r="W979" s="1">
        <v>25.577200000000001</v>
      </c>
      <c r="X979" s="2" t="s">
        <v>0</v>
      </c>
      <c r="Y979" s="1">
        <v>4.092352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  <c r="AH979" s="1">
        <v>0</v>
      </c>
      <c r="AI979" s="1">
        <v>0</v>
      </c>
      <c r="AJ979" s="2" t="s">
        <v>0</v>
      </c>
      <c r="AK979" s="1">
        <v>0</v>
      </c>
      <c r="AL979" s="1">
        <v>0</v>
      </c>
      <c r="AM979" s="125" t="s">
        <v>1</v>
      </c>
      <c r="AN979" s="2" t="s">
        <v>1</v>
      </c>
      <c r="AO979" s="125" t="s">
        <v>1</v>
      </c>
      <c r="AP979" s="2" t="s">
        <v>1</v>
      </c>
      <c r="AQ979" s="5"/>
      <c r="AR979" s="5"/>
    </row>
    <row r="980" spans="1:44" ht="15" customHeight="1" x14ac:dyDescent="0.25">
      <c r="A980" s="2" t="s">
        <v>275</v>
      </c>
      <c r="B980" s="125">
        <v>44608</v>
      </c>
      <c r="C980" s="2" t="s">
        <v>6</v>
      </c>
      <c r="D980" s="2" t="s">
        <v>48</v>
      </c>
      <c r="E980" s="2" t="s">
        <v>228</v>
      </c>
      <c r="F980" s="2" t="s">
        <v>1402</v>
      </c>
      <c r="G980" s="2" t="s">
        <v>3</v>
      </c>
      <c r="H980" s="2" t="s">
        <v>1403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1">
        <v>4723.7271180000016</v>
      </c>
      <c r="R980" s="1">
        <v>0</v>
      </c>
      <c r="S980" s="1">
        <v>3522.9315000000015</v>
      </c>
      <c r="T980" s="1">
        <v>0</v>
      </c>
      <c r="U980" s="2" t="s">
        <v>0</v>
      </c>
      <c r="V980" s="1">
        <v>0</v>
      </c>
      <c r="W980" s="1">
        <v>1035.1685500000001</v>
      </c>
      <c r="X980" s="2" t="s">
        <v>8</v>
      </c>
      <c r="Y980" s="1">
        <v>165.62706799999995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  <c r="AH980" s="1">
        <v>0</v>
      </c>
      <c r="AI980" s="1">
        <v>0</v>
      </c>
      <c r="AJ980" s="2" t="s">
        <v>0</v>
      </c>
      <c r="AK980" s="1">
        <v>0</v>
      </c>
      <c r="AL980" s="1">
        <v>0</v>
      </c>
      <c r="AM980" s="125" t="s">
        <v>1</v>
      </c>
      <c r="AN980" s="2" t="s">
        <v>1</v>
      </c>
      <c r="AO980" s="125" t="s">
        <v>1</v>
      </c>
      <c r="AP980" s="2" t="s">
        <v>1</v>
      </c>
    </row>
    <row r="981" spans="1:44" ht="15" customHeight="1" x14ac:dyDescent="0.25">
      <c r="A981" s="2" t="s">
        <v>274</v>
      </c>
      <c r="B981" s="125">
        <v>44608</v>
      </c>
      <c r="C981" s="2" t="s">
        <v>1081</v>
      </c>
      <c r="D981" s="2" t="s">
        <v>48</v>
      </c>
      <c r="E981" s="2" t="s">
        <v>1082</v>
      </c>
      <c r="F981" s="2" t="s">
        <v>1713</v>
      </c>
      <c r="G981" s="2" t="s">
        <v>3</v>
      </c>
      <c r="H981" s="2" t="s">
        <v>1714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</v>
      </c>
      <c r="P981" s="2" t="s">
        <v>1</v>
      </c>
      <c r="Q981" s="1">
        <v>1773.0570999999995</v>
      </c>
      <c r="R981" s="1">
        <v>0</v>
      </c>
      <c r="S981" s="1">
        <v>1338.1293999999998</v>
      </c>
      <c r="T981" s="1">
        <v>0</v>
      </c>
      <c r="U981" s="2" t="s">
        <v>0</v>
      </c>
      <c r="V981" s="1">
        <v>0</v>
      </c>
      <c r="W981" s="1">
        <v>374.93770000000001</v>
      </c>
      <c r="X981" s="2" t="s">
        <v>8</v>
      </c>
      <c r="Y981" s="1">
        <v>59.989999999999995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  <c r="AH981" s="1">
        <v>0</v>
      </c>
      <c r="AI981" s="1">
        <v>0</v>
      </c>
      <c r="AJ981" s="2" t="s">
        <v>0</v>
      </c>
      <c r="AK981" s="1">
        <v>0</v>
      </c>
      <c r="AL981" s="1">
        <v>0</v>
      </c>
      <c r="AM981" s="125" t="s">
        <v>1</v>
      </c>
      <c r="AN981" s="2" t="s">
        <v>1</v>
      </c>
      <c r="AO981" s="125" t="s">
        <v>1</v>
      </c>
      <c r="AP981" s="2" t="s">
        <v>1</v>
      </c>
    </row>
    <row r="982" spans="1:44" ht="15" customHeight="1" x14ac:dyDescent="0.25">
      <c r="A982" s="2" t="s">
        <v>273</v>
      </c>
      <c r="B982" s="125">
        <v>44608</v>
      </c>
      <c r="C982" s="2" t="s">
        <v>26</v>
      </c>
      <c r="D982" s="2" t="s">
        <v>48</v>
      </c>
      <c r="E982" s="2" t="s">
        <v>219</v>
      </c>
      <c r="F982" s="2" t="s">
        <v>1767</v>
      </c>
      <c r="G982" s="2" t="s">
        <v>3</v>
      </c>
      <c r="H982" s="2" t="s">
        <v>1768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2524.9669699999999</v>
      </c>
      <c r="R982" s="1">
        <v>0</v>
      </c>
      <c r="S982" s="1">
        <v>1981.5133499999995</v>
      </c>
      <c r="T982" s="1">
        <v>0</v>
      </c>
      <c r="U982" s="2" t="s">
        <v>0</v>
      </c>
      <c r="V982" s="1">
        <v>0</v>
      </c>
      <c r="W982" s="1">
        <v>468.49450000000007</v>
      </c>
      <c r="X982" s="2" t="s">
        <v>8</v>
      </c>
      <c r="Y982" s="1">
        <v>74.959120000000013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  <c r="AH982" s="1">
        <v>0</v>
      </c>
      <c r="AI982" s="1">
        <v>0</v>
      </c>
      <c r="AJ982" s="2" t="s">
        <v>0</v>
      </c>
      <c r="AK982" s="1">
        <v>0</v>
      </c>
      <c r="AL982" s="1">
        <v>0</v>
      </c>
      <c r="AM982" s="125" t="s">
        <v>1</v>
      </c>
      <c r="AN982" s="2" t="s">
        <v>1</v>
      </c>
      <c r="AO982" s="125" t="s">
        <v>1</v>
      </c>
      <c r="AP982" s="2" t="s">
        <v>1</v>
      </c>
    </row>
    <row r="983" spans="1:44" ht="15" customHeight="1" x14ac:dyDescent="0.25">
      <c r="A983" s="2" t="s">
        <v>272</v>
      </c>
      <c r="B983" s="125">
        <v>44608</v>
      </c>
      <c r="C983" s="2" t="s">
        <v>26</v>
      </c>
      <c r="D983" s="2" t="s">
        <v>48</v>
      </c>
      <c r="E983" s="2" t="s">
        <v>219</v>
      </c>
      <c r="F983" s="2" t="s">
        <v>1769</v>
      </c>
      <c r="G983" s="2" t="s">
        <v>3</v>
      </c>
      <c r="H983" s="2" t="s">
        <v>1770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1771</v>
      </c>
      <c r="P983" s="2" t="s">
        <v>1772</v>
      </c>
      <c r="Q983" s="1">
        <v>134.40207000000001</v>
      </c>
      <c r="R983" s="1">
        <v>0</v>
      </c>
      <c r="S983" s="1">
        <v>107.24995</v>
      </c>
      <c r="T983" s="1">
        <v>23.407</v>
      </c>
      <c r="U983" s="2" t="s">
        <v>8</v>
      </c>
      <c r="V983" s="1">
        <v>3.74512</v>
      </c>
      <c r="W983" s="1">
        <v>0</v>
      </c>
      <c r="X983" s="2" t="s">
        <v>0</v>
      </c>
      <c r="Y983" s="1">
        <v>0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  <c r="AH983" s="1">
        <v>0</v>
      </c>
      <c r="AI983" s="1">
        <v>0</v>
      </c>
      <c r="AJ983" s="2" t="s">
        <v>0</v>
      </c>
      <c r="AK983" s="1">
        <v>0</v>
      </c>
      <c r="AL983" s="1">
        <v>0</v>
      </c>
      <c r="AM983" s="125" t="s">
        <v>1</v>
      </c>
      <c r="AN983" s="2" t="s">
        <v>1</v>
      </c>
      <c r="AO983" s="125" t="s">
        <v>1</v>
      </c>
      <c r="AP983" s="2" t="s">
        <v>1</v>
      </c>
    </row>
    <row r="984" spans="1:44" ht="15" customHeight="1" x14ac:dyDescent="0.25">
      <c r="A984" s="2" t="s">
        <v>271</v>
      </c>
      <c r="B984" s="125">
        <v>44608</v>
      </c>
      <c r="C984" s="2" t="s">
        <v>26</v>
      </c>
      <c r="D984" s="2" t="s">
        <v>48</v>
      </c>
      <c r="E984" s="2" t="s">
        <v>219</v>
      </c>
      <c r="F984" s="2" t="s">
        <v>1767</v>
      </c>
      <c r="G984" s="2" t="s">
        <v>3</v>
      </c>
      <c r="H984" s="2" t="s">
        <v>1773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335.4803</v>
      </c>
      <c r="R984" s="1">
        <v>0</v>
      </c>
      <c r="S984" s="1">
        <v>195.38709999999998</v>
      </c>
      <c r="T984" s="1">
        <v>0</v>
      </c>
      <c r="U984" s="2" t="s">
        <v>0</v>
      </c>
      <c r="V984" s="1">
        <v>0</v>
      </c>
      <c r="W984" s="1">
        <v>120.77</v>
      </c>
      <c r="X984" s="2" t="s">
        <v>0</v>
      </c>
      <c r="Y984" s="1">
        <v>19.3232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  <c r="AH984" s="1">
        <v>0</v>
      </c>
      <c r="AI984" s="1">
        <v>0</v>
      </c>
      <c r="AJ984" s="2" t="s">
        <v>0</v>
      </c>
      <c r="AK984" s="1">
        <v>0</v>
      </c>
      <c r="AL984" s="1">
        <v>0</v>
      </c>
      <c r="AM984" s="125" t="s">
        <v>1</v>
      </c>
      <c r="AN984" s="2" t="s">
        <v>1</v>
      </c>
      <c r="AO984" s="125" t="s">
        <v>1</v>
      </c>
      <c r="AP984" s="2" t="s">
        <v>1</v>
      </c>
    </row>
    <row r="985" spans="1:44" ht="15" customHeight="1" x14ac:dyDescent="0.25">
      <c r="A985" s="2" t="s">
        <v>270</v>
      </c>
      <c r="B985" s="125">
        <v>44608</v>
      </c>
      <c r="C985" s="2" t="s">
        <v>26</v>
      </c>
      <c r="D985" s="2" t="s">
        <v>48</v>
      </c>
      <c r="E985" s="2" t="s">
        <v>219</v>
      </c>
      <c r="F985" s="2" t="s">
        <v>1769</v>
      </c>
      <c r="G985" s="2" t="s">
        <v>3</v>
      </c>
      <c r="H985" s="2" t="s">
        <v>1774</v>
      </c>
      <c r="I985" s="1" t="s">
        <v>1</v>
      </c>
      <c r="J985" s="1" t="s">
        <v>1</v>
      </c>
      <c r="K985" s="1" t="s">
        <v>1</v>
      </c>
      <c r="L985" s="1" t="s">
        <v>1</v>
      </c>
      <c r="M985" s="1">
        <v>0</v>
      </c>
      <c r="N985" s="2" t="s">
        <v>1</v>
      </c>
      <c r="O985" s="2" t="s">
        <v>1775</v>
      </c>
      <c r="P985" s="2" t="s">
        <v>1776</v>
      </c>
      <c r="Q985" s="1">
        <v>199.08025000000001</v>
      </c>
      <c r="R985" s="1">
        <v>0</v>
      </c>
      <c r="S985" s="1">
        <v>139.74625</v>
      </c>
      <c r="T985" s="1">
        <v>51.15</v>
      </c>
      <c r="U985" s="2" t="s">
        <v>8</v>
      </c>
      <c r="V985" s="1">
        <v>8.1839999999999993</v>
      </c>
      <c r="W985" s="1">
        <v>0</v>
      </c>
      <c r="X985" s="2" t="s">
        <v>0</v>
      </c>
      <c r="Y985" s="1">
        <v>0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  <c r="AH985" s="1">
        <v>0</v>
      </c>
      <c r="AI985" s="1">
        <v>0</v>
      </c>
      <c r="AJ985" s="2" t="s">
        <v>0</v>
      </c>
      <c r="AK985" s="1">
        <v>0</v>
      </c>
      <c r="AL985" s="1">
        <v>0</v>
      </c>
      <c r="AM985" s="125" t="s">
        <v>1</v>
      </c>
      <c r="AN985" s="2" t="s">
        <v>1</v>
      </c>
      <c r="AO985" s="125" t="s">
        <v>1</v>
      </c>
      <c r="AP985" s="2" t="s">
        <v>1</v>
      </c>
    </row>
    <row r="986" spans="1:44" ht="15" customHeight="1" x14ac:dyDescent="0.25">
      <c r="A986" s="2" t="s">
        <v>269</v>
      </c>
      <c r="B986" s="125">
        <v>44608</v>
      </c>
      <c r="C986" s="2" t="s">
        <v>26</v>
      </c>
      <c r="D986" s="2" t="s">
        <v>48</v>
      </c>
      <c r="E986" s="2" t="s">
        <v>219</v>
      </c>
      <c r="F986" s="2" t="s">
        <v>1767</v>
      </c>
      <c r="G986" s="2" t="s">
        <v>3</v>
      </c>
      <c r="H986" s="2" t="s">
        <v>1777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222.44909999999999</v>
      </c>
      <c r="R986" s="1">
        <v>0</v>
      </c>
      <c r="S986" s="1">
        <v>210.31549999999999</v>
      </c>
      <c r="T986" s="1">
        <v>0</v>
      </c>
      <c r="U986" s="2" t="s">
        <v>0</v>
      </c>
      <c r="V986" s="1">
        <v>0</v>
      </c>
      <c r="W986" s="1">
        <v>10.46</v>
      </c>
      <c r="X986" s="2" t="s">
        <v>8</v>
      </c>
      <c r="Y986" s="1">
        <v>1.6736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  <c r="AH986" s="1">
        <v>0</v>
      </c>
      <c r="AI986" s="1">
        <v>0</v>
      </c>
      <c r="AJ986" s="2" t="s">
        <v>0</v>
      </c>
      <c r="AK986" s="1">
        <v>0</v>
      </c>
      <c r="AL986" s="1">
        <v>0</v>
      </c>
      <c r="AM986" s="125" t="s">
        <v>1</v>
      </c>
      <c r="AN986" s="2" t="s">
        <v>1</v>
      </c>
      <c r="AO986" s="125" t="s">
        <v>1</v>
      </c>
      <c r="AP986" s="2" t="s">
        <v>1</v>
      </c>
    </row>
    <row r="987" spans="1:44" ht="15" customHeight="1" x14ac:dyDescent="0.25">
      <c r="A987" s="2" t="s">
        <v>268</v>
      </c>
      <c r="B987" s="125">
        <v>44608</v>
      </c>
      <c r="C987" s="2" t="s">
        <v>26</v>
      </c>
      <c r="D987" s="2" t="s">
        <v>48</v>
      </c>
      <c r="E987" s="2" t="s">
        <v>219</v>
      </c>
      <c r="F987" s="2" t="s">
        <v>1769</v>
      </c>
      <c r="G987" s="2" t="s">
        <v>3</v>
      </c>
      <c r="H987" s="2" t="s">
        <v>1778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1779</v>
      </c>
      <c r="P987" s="2" t="s">
        <v>1780</v>
      </c>
      <c r="Q987" s="1">
        <v>16.878</v>
      </c>
      <c r="R987" s="1">
        <v>0</v>
      </c>
      <c r="S987" s="1">
        <v>0</v>
      </c>
      <c r="T987" s="1">
        <v>14.55</v>
      </c>
      <c r="U987" s="2" t="s">
        <v>8</v>
      </c>
      <c r="V987" s="1">
        <v>2.3279999999999998</v>
      </c>
      <c r="W987" s="1">
        <v>0</v>
      </c>
      <c r="X987" s="2" t="s">
        <v>0</v>
      </c>
      <c r="Y987" s="1">
        <v>0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  <c r="AH987" s="1">
        <v>0</v>
      </c>
      <c r="AI987" s="1">
        <v>0</v>
      </c>
      <c r="AJ987" s="2" t="s">
        <v>0</v>
      </c>
      <c r="AK987" s="1">
        <v>0</v>
      </c>
      <c r="AL987" s="1">
        <v>0</v>
      </c>
      <c r="AM987" s="125" t="s">
        <v>1</v>
      </c>
      <c r="AN987" s="2" t="s">
        <v>1</v>
      </c>
      <c r="AO987" s="125" t="s">
        <v>1</v>
      </c>
      <c r="AP987" s="2" t="s">
        <v>1</v>
      </c>
    </row>
    <row r="988" spans="1:44" ht="15" customHeight="1" x14ac:dyDescent="0.25">
      <c r="A988" s="2" t="s">
        <v>267</v>
      </c>
      <c r="B988" s="125">
        <v>44608</v>
      </c>
      <c r="C988" s="2" t="s">
        <v>26</v>
      </c>
      <c r="D988" s="2" t="s">
        <v>48</v>
      </c>
      <c r="E988" s="2" t="s">
        <v>219</v>
      </c>
      <c r="F988" s="2" t="s">
        <v>1767</v>
      </c>
      <c r="G988" s="2" t="s">
        <v>3</v>
      </c>
      <c r="H988" s="2" t="s">
        <v>1781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729.28512400000011</v>
      </c>
      <c r="R988" s="1">
        <v>0</v>
      </c>
      <c r="S988" s="1">
        <v>497.09355000000005</v>
      </c>
      <c r="T988" s="1">
        <v>0</v>
      </c>
      <c r="U988" s="2" t="s">
        <v>0</v>
      </c>
      <c r="V988" s="1">
        <v>0</v>
      </c>
      <c r="W988" s="1">
        <v>200.16515000000004</v>
      </c>
      <c r="X988" s="2" t="s">
        <v>0</v>
      </c>
      <c r="Y988" s="1">
        <v>32.026424000000006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  <c r="AH988" s="1">
        <v>0</v>
      </c>
      <c r="AI988" s="1">
        <v>0</v>
      </c>
      <c r="AJ988" s="2" t="s">
        <v>0</v>
      </c>
      <c r="AK988" s="1">
        <v>0</v>
      </c>
      <c r="AL988" s="1">
        <v>0</v>
      </c>
      <c r="AM988" s="125" t="s">
        <v>1</v>
      </c>
      <c r="AN988" s="2" t="s">
        <v>1</v>
      </c>
      <c r="AO988" s="125" t="s">
        <v>1</v>
      </c>
      <c r="AP988" s="2" t="s">
        <v>1</v>
      </c>
    </row>
    <row r="989" spans="1:44" ht="15" customHeight="1" x14ac:dyDescent="0.25">
      <c r="A989" s="2" t="s">
        <v>266</v>
      </c>
      <c r="B989" s="125">
        <v>44608</v>
      </c>
      <c r="C989" s="2" t="s">
        <v>6</v>
      </c>
      <c r="D989" s="2" t="s">
        <v>41</v>
      </c>
      <c r="E989" s="2" t="s">
        <v>217</v>
      </c>
      <c r="F989" s="2" t="s">
        <v>1449</v>
      </c>
      <c r="G989" s="2" t="s">
        <v>3</v>
      </c>
      <c r="H989" s="2" t="s">
        <v>1450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v>2956.4120580000008</v>
      </c>
      <c r="R989" s="1">
        <v>0</v>
      </c>
      <c r="S989" s="1">
        <v>2360.4806500000004</v>
      </c>
      <c r="T989" s="1">
        <v>0</v>
      </c>
      <c r="U989" s="2" t="s">
        <v>0</v>
      </c>
      <c r="V989" s="1">
        <v>0</v>
      </c>
      <c r="W989" s="1">
        <v>513.73389999999995</v>
      </c>
      <c r="X989" s="2" t="s">
        <v>0</v>
      </c>
      <c r="Y989" s="1">
        <v>82.197508000000013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  <c r="AH989" s="1">
        <v>0</v>
      </c>
      <c r="AI989" s="1">
        <v>0</v>
      </c>
      <c r="AJ989" s="2" t="s">
        <v>0</v>
      </c>
      <c r="AK989" s="1">
        <v>0</v>
      </c>
      <c r="AL989" s="1">
        <v>0</v>
      </c>
      <c r="AM989" s="125" t="s">
        <v>1</v>
      </c>
      <c r="AN989" s="2" t="s">
        <v>1</v>
      </c>
      <c r="AO989" s="125" t="s">
        <v>1</v>
      </c>
      <c r="AP989" s="2" t="s">
        <v>1</v>
      </c>
    </row>
    <row r="990" spans="1:44" ht="15" customHeight="1" x14ac:dyDescent="0.25">
      <c r="A990" s="2" t="s">
        <v>265</v>
      </c>
      <c r="B990" s="125">
        <v>44608</v>
      </c>
      <c r="C990" s="2" t="s">
        <v>1081</v>
      </c>
      <c r="D990" s="2" t="s">
        <v>41</v>
      </c>
      <c r="E990" s="2" t="s">
        <v>1083</v>
      </c>
      <c r="F990" s="2" t="s">
        <v>1713</v>
      </c>
      <c r="G990" s="2" t="s">
        <v>3</v>
      </c>
      <c r="H990" s="2" t="s">
        <v>1749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1268.76845</v>
      </c>
      <c r="R990" s="1">
        <v>0</v>
      </c>
      <c r="S990" s="1">
        <v>1088.0878</v>
      </c>
      <c r="T990" s="1">
        <v>0</v>
      </c>
      <c r="U990" s="2" t="s">
        <v>0</v>
      </c>
      <c r="V990" s="1">
        <v>0</v>
      </c>
      <c r="W990" s="1">
        <v>155.75915000000003</v>
      </c>
      <c r="X990" s="2" t="s">
        <v>8</v>
      </c>
      <c r="Y990" s="1">
        <v>24.921500000000002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  <c r="AH990" s="1">
        <v>0</v>
      </c>
      <c r="AI990" s="1">
        <v>0</v>
      </c>
      <c r="AJ990" s="2" t="s">
        <v>0</v>
      </c>
      <c r="AK990" s="1">
        <v>0</v>
      </c>
      <c r="AL990" s="1">
        <v>0</v>
      </c>
      <c r="AM990" s="125" t="s">
        <v>1</v>
      </c>
      <c r="AN990" s="2" t="s">
        <v>1</v>
      </c>
      <c r="AO990" s="125" t="s">
        <v>1</v>
      </c>
      <c r="AP990" s="2" t="s">
        <v>1</v>
      </c>
    </row>
    <row r="991" spans="1:44" ht="15" customHeight="1" x14ac:dyDescent="0.25">
      <c r="A991" s="2" t="s">
        <v>264</v>
      </c>
      <c r="B991" s="125">
        <v>44608</v>
      </c>
      <c r="C991" s="2" t="s">
        <v>1081</v>
      </c>
      <c r="D991" s="2" t="s">
        <v>41</v>
      </c>
      <c r="E991" s="2" t="s">
        <v>1083</v>
      </c>
      <c r="F991" s="2" t="s">
        <v>1750</v>
      </c>
      <c r="G991" s="2" t="s">
        <v>3</v>
      </c>
      <c r="H991" s="2" t="s">
        <v>1751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1357</v>
      </c>
      <c r="P991" s="2" t="s">
        <v>1306</v>
      </c>
      <c r="Q991" s="1">
        <v>364.9</v>
      </c>
      <c r="R991" s="1">
        <v>0</v>
      </c>
      <c r="S991" s="1">
        <v>364.9</v>
      </c>
      <c r="T991" s="1">
        <v>0</v>
      </c>
      <c r="U991" s="2" t="s">
        <v>0</v>
      </c>
      <c r="V991" s="1">
        <v>0</v>
      </c>
      <c r="W991" s="1">
        <v>0</v>
      </c>
      <c r="X991" s="2" t="s">
        <v>0</v>
      </c>
      <c r="Y991" s="1">
        <v>0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  <c r="AH991" s="1">
        <v>0</v>
      </c>
      <c r="AI991" s="1">
        <v>0</v>
      </c>
      <c r="AJ991" s="2" t="s">
        <v>0</v>
      </c>
      <c r="AK991" s="1">
        <v>0</v>
      </c>
      <c r="AL991" s="1">
        <v>0</v>
      </c>
      <c r="AM991" s="125" t="s">
        <v>1</v>
      </c>
      <c r="AN991" s="2" t="s">
        <v>1</v>
      </c>
      <c r="AO991" s="125" t="s">
        <v>1</v>
      </c>
      <c r="AP991" s="2" t="s">
        <v>1</v>
      </c>
    </row>
    <row r="992" spans="1:44" ht="15" customHeight="1" x14ac:dyDescent="0.25">
      <c r="A992" s="2" t="s">
        <v>263</v>
      </c>
      <c r="B992" s="125">
        <v>44608</v>
      </c>
      <c r="C992" s="2" t="s">
        <v>1081</v>
      </c>
      <c r="D992" s="2" t="s">
        <v>41</v>
      </c>
      <c r="E992" s="2" t="s">
        <v>1083</v>
      </c>
      <c r="F992" s="2" t="s">
        <v>1750</v>
      </c>
      <c r="G992" s="2" t="s">
        <v>3</v>
      </c>
      <c r="H992" s="2" t="s">
        <v>1752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1357</v>
      </c>
      <c r="P992" s="2" t="s">
        <v>1306</v>
      </c>
      <c r="Q992" s="1">
        <v>25.48</v>
      </c>
      <c r="R992" s="1">
        <v>0</v>
      </c>
      <c r="S992" s="1">
        <v>25.48</v>
      </c>
      <c r="T992" s="1">
        <v>0</v>
      </c>
      <c r="U992" s="2" t="s">
        <v>0</v>
      </c>
      <c r="V992" s="1">
        <v>0</v>
      </c>
      <c r="W992" s="1">
        <v>0</v>
      </c>
      <c r="X992" s="2" t="s">
        <v>0</v>
      </c>
      <c r="Y992" s="1">
        <v>0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  <c r="AH992" s="1">
        <v>0</v>
      </c>
      <c r="AI992" s="1">
        <v>0</v>
      </c>
      <c r="AJ992" s="2" t="s">
        <v>0</v>
      </c>
      <c r="AK992" s="1">
        <v>0</v>
      </c>
      <c r="AL992" s="1">
        <v>0</v>
      </c>
      <c r="AM992" s="125" t="s">
        <v>1</v>
      </c>
      <c r="AN992" s="2" t="s">
        <v>1</v>
      </c>
      <c r="AO992" s="125" t="s">
        <v>1</v>
      </c>
      <c r="AP992" s="2" t="s">
        <v>1</v>
      </c>
    </row>
    <row r="993" spans="1:42" ht="15" customHeight="1" x14ac:dyDescent="0.25">
      <c r="A993" s="2" t="s">
        <v>262</v>
      </c>
      <c r="B993" s="125">
        <v>44608</v>
      </c>
      <c r="C993" s="2" t="s">
        <v>1081</v>
      </c>
      <c r="D993" s="2" t="s">
        <v>41</v>
      </c>
      <c r="E993" s="2" t="s">
        <v>1083</v>
      </c>
      <c r="F993" s="2" t="s">
        <v>1713</v>
      </c>
      <c r="G993" s="2" t="s">
        <v>3</v>
      </c>
      <c r="H993" s="2" t="s">
        <v>1753</v>
      </c>
      <c r="I993" s="1" t="s">
        <v>1</v>
      </c>
      <c r="J993" s="1" t="s">
        <v>1</v>
      </c>
      <c r="K993" s="1" t="s">
        <v>1</v>
      </c>
      <c r="L993" s="1" t="s">
        <v>1</v>
      </c>
      <c r="M993" s="1">
        <v>0</v>
      </c>
      <c r="N993" s="2" t="s">
        <v>1</v>
      </c>
      <c r="O993" s="2" t="s">
        <v>2</v>
      </c>
      <c r="P993" s="2" t="s">
        <v>1</v>
      </c>
      <c r="Q993" s="1">
        <v>1914.0549519999995</v>
      </c>
      <c r="R993" s="1">
        <v>0</v>
      </c>
      <c r="S993" s="1">
        <v>1567.57195</v>
      </c>
      <c r="T993" s="1">
        <v>0</v>
      </c>
      <c r="U993" s="2" t="s">
        <v>0</v>
      </c>
      <c r="V993" s="1">
        <v>0</v>
      </c>
      <c r="W993" s="1">
        <v>298.69225</v>
      </c>
      <c r="X993" s="2" t="s">
        <v>0</v>
      </c>
      <c r="Y993" s="1">
        <v>47.790752000000005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  <c r="AH993" s="1">
        <v>0</v>
      </c>
      <c r="AI993" s="1">
        <v>0</v>
      </c>
      <c r="AJ993" s="2" t="s">
        <v>0</v>
      </c>
      <c r="AK993" s="1">
        <v>0</v>
      </c>
      <c r="AL993" s="1">
        <v>0</v>
      </c>
      <c r="AM993" s="125" t="s">
        <v>1</v>
      </c>
      <c r="AN993" s="2" t="s">
        <v>1</v>
      </c>
      <c r="AO993" s="125" t="s">
        <v>1</v>
      </c>
      <c r="AP993" s="2" t="s">
        <v>1</v>
      </c>
    </row>
    <row r="994" spans="1:42" ht="15" customHeight="1" x14ac:dyDescent="0.25">
      <c r="A994" s="2" t="s">
        <v>261</v>
      </c>
      <c r="B994" s="125">
        <v>44608</v>
      </c>
      <c r="C994" s="2" t="s">
        <v>1081</v>
      </c>
      <c r="D994" s="2" t="s">
        <v>41</v>
      </c>
      <c r="E994" s="2" t="s">
        <v>1083</v>
      </c>
      <c r="F994" s="2" t="s">
        <v>1750</v>
      </c>
      <c r="G994" s="2" t="s">
        <v>12</v>
      </c>
      <c r="H994" s="2" t="s">
        <v>1</v>
      </c>
      <c r="I994" s="1" t="s">
        <v>1201</v>
      </c>
      <c r="J994" s="1" t="s">
        <v>1</v>
      </c>
      <c r="K994" s="1" t="s">
        <v>1754</v>
      </c>
      <c r="L994" s="1" t="s">
        <v>1489</v>
      </c>
      <c r="M994" s="1">
        <v>26.32</v>
      </c>
      <c r="N994" s="2" t="s">
        <v>11</v>
      </c>
      <c r="O994" s="2" t="s">
        <v>1755</v>
      </c>
      <c r="P994" s="2" t="s">
        <v>1756</v>
      </c>
      <c r="Q994" s="1">
        <v>-8.5521999999999991</v>
      </c>
      <c r="R994" s="1">
        <v>0</v>
      </c>
      <c r="S994" s="1">
        <v>-8.5521999999999991</v>
      </c>
      <c r="T994" s="1">
        <v>0</v>
      </c>
      <c r="U994" s="2" t="s">
        <v>0</v>
      </c>
      <c r="V994" s="1">
        <v>0</v>
      </c>
      <c r="W994" s="1">
        <v>0</v>
      </c>
      <c r="X994" s="2" t="s">
        <v>0</v>
      </c>
      <c r="Y994" s="1">
        <v>0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  <c r="AH994" s="1">
        <v>0</v>
      </c>
      <c r="AI994" s="1">
        <v>0</v>
      </c>
      <c r="AJ994" s="2" t="s">
        <v>0</v>
      </c>
      <c r="AK994" s="1">
        <v>0</v>
      </c>
      <c r="AL994" s="1">
        <v>0</v>
      </c>
      <c r="AM994" s="125" t="s">
        <v>1</v>
      </c>
      <c r="AN994" s="2" t="s">
        <v>1</v>
      </c>
      <c r="AO994" s="125" t="s">
        <v>1</v>
      </c>
      <c r="AP994" s="2" t="s">
        <v>1</v>
      </c>
    </row>
    <row r="995" spans="1:42" ht="15" customHeight="1" x14ac:dyDescent="0.25">
      <c r="A995" s="2" t="s">
        <v>8</v>
      </c>
      <c r="B995" s="125">
        <v>44608</v>
      </c>
      <c r="C995" s="2" t="s">
        <v>26</v>
      </c>
      <c r="D995" s="2" t="s">
        <v>41</v>
      </c>
      <c r="E995" s="2" t="s">
        <v>210</v>
      </c>
      <c r="F995" s="2" t="s">
        <v>1782</v>
      </c>
      <c r="G995" s="2" t="s">
        <v>3</v>
      </c>
      <c r="H995" s="2" t="s">
        <v>1783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176.19392399999998</v>
      </c>
      <c r="R995" s="1">
        <v>0</v>
      </c>
      <c r="S995" s="1">
        <v>110.13174999999998</v>
      </c>
      <c r="T995" s="1">
        <v>0</v>
      </c>
      <c r="U995" s="2" t="s">
        <v>0</v>
      </c>
      <c r="V995" s="1">
        <v>0</v>
      </c>
      <c r="W995" s="1">
        <v>56.950150000000001</v>
      </c>
      <c r="X995" s="2" t="s">
        <v>0</v>
      </c>
      <c r="Y995" s="1">
        <v>9.1120239999999981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  <c r="AH995" s="1">
        <v>0</v>
      </c>
      <c r="AI995" s="1">
        <v>0</v>
      </c>
      <c r="AJ995" s="2" t="s">
        <v>0</v>
      </c>
      <c r="AK995" s="1">
        <v>0</v>
      </c>
      <c r="AL995" s="1">
        <v>0</v>
      </c>
      <c r="AM995" s="125" t="s">
        <v>1</v>
      </c>
      <c r="AN995" s="2" t="s">
        <v>1</v>
      </c>
      <c r="AO995" s="125" t="s">
        <v>1</v>
      </c>
      <c r="AP995" s="2" t="s">
        <v>1</v>
      </c>
    </row>
    <row r="996" spans="1:42" ht="15" customHeight="1" x14ac:dyDescent="0.25">
      <c r="A996" s="2" t="s">
        <v>260</v>
      </c>
      <c r="B996" s="125">
        <v>44608</v>
      </c>
      <c r="C996" s="2" t="s">
        <v>26</v>
      </c>
      <c r="D996" s="2" t="s">
        <v>41</v>
      </c>
      <c r="E996" s="2" t="s">
        <v>210</v>
      </c>
      <c r="F996" s="2" t="s">
        <v>1784</v>
      </c>
      <c r="G996" s="2" t="s">
        <v>3</v>
      </c>
      <c r="H996" s="2" t="s">
        <v>1785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1786</v>
      </c>
      <c r="P996" s="2" t="s">
        <v>1787</v>
      </c>
      <c r="Q996" s="1">
        <v>50.825499999999998</v>
      </c>
      <c r="R996" s="1">
        <v>0</v>
      </c>
      <c r="S996" s="1">
        <v>50.825499999999998</v>
      </c>
      <c r="T996" s="1">
        <v>0</v>
      </c>
      <c r="U996" s="2" t="s">
        <v>0</v>
      </c>
      <c r="V996" s="1">
        <v>0</v>
      </c>
      <c r="W996" s="1">
        <v>0</v>
      </c>
      <c r="X996" s="2" t="s">
        <v>0</v>
      </c>
      <c r="Y996" s="1">
        <v>0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  <c r="AH996" s="1">
        <v>0</v>
      </c>
      <c r="AI996" s="1">
        <v>0</v>
      </c>
      <c r="AJ996" s="2" t="s">
        <v>0</v>
      </c>
      <c r="AK996" s="1">
        <v>0</v>
      </c>
      <c r="AL996" s="1">
        <v>0</v>
      </c>
      <c r="AM996" s="125" t="s">
        <v>1</v>
      </c>
      <c r="AN996" s="2" t="s">
        <v>1</v>
      </c>
      <c r="AO996" s="125" t="s">
        <v>1</v>
      </c>
      <c r="AP996" s="2" t="s">
        <v>1</v>
      </c>
    </row>
    <row r="997" spans="1:42" ht="15" customHeight="1" x14ac:dyDescent="0.25">
      <c r="A997" s="2" t="s">
        <v>259</v>
      </c>
      <c r="B997" s="125">
        <v>44608</v>
      </c>
      <c r="C997" s="2" t="s">
        <v>26</v>
      </c>
      <c r="D997" s="2" t="s">
        <v>41</v>
      </c>
      <c r="E997" s="2" t="s">
        <v>210</v>
      </c>
      <c r="F997" s="2" t="s">
        <v>1782</v>
      </c>
      <c r="G997" s="2" t="s">
        <v>3</v>
      </c>
      <c r="H997" s="2" t="s">
        <v>1788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1">
        <v>698.96570000000008</v>
      </c>
      <c r="R997" s="1">
        <v>0</v>
      </c>
      <c r="S997" s="1">
        <v>621.3848999999999</v>
      </c>
      <c r="T997" s="1">
        <v>0</v>
      </c>
      <c r="U997" s="2" t="s">
        <v>0</v>
      </c>
      <c r="V997" s="1">
        <v>0</v>
      </c>
      <c r="W997" s="1">
        <v>66.88</v>
      </c>
      <c r="X997" s="2" t="s">
        <v>8</v>
      </c>
      <c r="Y997" s="1">
        <v>10.700799999999999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  <c r="AH997" s="1">
        <v>0</v>
      </c>
      <c r="AI997" s="1">
        <v>0</v>
      </c>
      <c r="AJ997" s="2" t="s">
        <v>0</v>
      </c>
      <c r="AK997" s="1">
        <v>0</v>
      </c>
      <c r="AL997" s="1">
        <v>0</v>
      </c>
      <c r="AM997" s="125" t="s">
        <v>1</v>
      </c>
      <c r="AN997" s="2" t="s">
        <v>1</v>
      </c>
      <c r="AO997" s="125" t="s">
        <v>1</v>
      </c>
      <c r="AP997" s="2" t="s">
        <v>1</v>
      </c>
    </row>
    <row r="998" spans="1:42" ht="15" customHeight="1" x14ac:dyDescent="0.25">
      <c r="A998" s="2" t="s">
        <v>258</v>
      </c>
      <c r="B998" s="125">
        <v>44608</v>
      </c>
      <c r="C998" s="2" t="s">
        <v>26</v>
      </c>
      <c r="D998" s="2" t="s">
        <v>41</v>
      </c>
      <c r="E998" s="2" t="s">
        <v>210</v>
      </c>
      <c r="F998" s="2" t="s">
        <v>1784</v>
      </c>
      <c r="G998" s="2" t="s">
        <v>3</v>
      </c>
      <c r="H998" s="2" t="s">
        <v>1789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1062</v>
      </c>
      <c r="P998" s="2" t="s">
        <v>725</v>
      </c>
      <c r="Q998" s="1">
        <v>21.576000000000001</v>
      </c>
      <c r="R998" s="1">
        <v>0</v>
      </c>
      <c r="S998" s="1">
        <v>0</v>
      </c>
      <c r="T998" s="1">
        <v>18.600000000000001</v>
      </c>
      <c r="U998" s="2" t="s">
        <v>8</v>
      </c>
      <c r="V998" s="1">
        <v>2.976</v>
      </c>
      <c r="W998" s="1">
        <v>0</v>
      </c>
      <c r="X998" s="2" t="s">
        <v>0</v>
      </c>
      <c r="Y998" s="1">
        <v>0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  <c r="AH998" s="1">
        <v>0</v>
      </c>
      <c r="AI998" s="1">
        <v>0</v>
      </c>
      <c r="AJ998" s="2" t="s">
        <v>0</v>
      </c>
      <c r="AK998" s="1">
        <v>0</v>
      </c>
      <c r="AL998" s="1">
        <v>0</v>
      </c>
      <c r="AM998" s="125" t="s">
        <v>1</v>
      </c>
      <c r="AN998" s="2" t="s">
        <v>1</v>
      </c>
      <c r="AO998" s="125" t="s">
        <v>1</v>
      </c>
      <c r="AP998" s="2" t="s">
        <v>1</v>
      </c>
    </row>
    <row r="999" spans="1:42" ht="15" customHeight="1" x14ac:dyDescent="0.25">
      <c r="A999" s="2" t="s">
        <v>257</v>
      </c>
      <c r="B999" s="125">
        <v>44608</v>
      </c>
      <c r="C999" s="2" t="s">
        <v>26</v>
      </c>
      <c r="D999" s="2" t="s">
        <v>41</v>
      </c>
      <c r="E999" s="2" t="s">
        <v>210</v>
      </c>
      <c r="F999" s="2" t="s">
        <v>1782</v>
      </c>
      <c r="G999" s="2" t="s">
        <v>3</v>
      </c>
      <c r="H999" s="2" t="s">
        <v>1790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183.40938</v>
      </c>
      <c r="R999" s="1">
        <v>0</v>
      </c>
      <c r="S999" s="1">
        <v>108.98319999999997</v>
      </c>
      <c r="T999" s="1">
        <v>0</v>
      </c>
      <c r="U999" s="2" t="s">
        <v>0</v>
      </c>
      <c r="V999" s="1">
        <v>0</v>
      </c>
      <c r="W999" s="1">
        <v>64.160499999999999</v>
      </c>
      <c r="X999" s="2" t="s">
        <v>8</v>
      </c>
      <c r="Y999" s="1">
        <v>10.26568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  <c r="AH999" s="1">
        <v>0</v>
      </c>
      <c r="AI999" s="1">
        <v>0</v>
      </c>
      <c r="AJ999" s="2" t="s">
        <v>0</v>
      </c>
      <c r="AK999" s="1">
        <v>0</v>
      </c>
      <c r="AL999" s="1">
        <v>0</v>
      </c>
      <c r="AM999" s="125" t="s">
        <v>1</v>
      </c>
      <c r="AN999" s="2" t="s">
        <v>1</v>
      </c>
      <c r="AO999" s="125" t="s">
        <v>1</v>
      </c>
      <c r="AP999" s="2" t="s">
        <v>1</v>
      </c>
    </row>
    <row r="1000" spans="1:42" ht="15" customHeight="1" x14ac:dyDescent="0.25">
      <c r="A1000" s="2" t="s">
        <v>256</v>
      </c>
      <c r="B1000" s="125">
        <v>44608</v>
      </c>
      <c r="C1000" s="2" t="s">
        <v>34</v>
      </c>
      <c r="D1000" s="2" t="s">
        <v>41</v>
      </c>
      <c r="E1000" s="2" t="s">
        <v>215</v>
      </c>
      <c r="F1000" s="2" t="s">
        <v>2158</v>
      </c>
      <c r="G1000" s="2" t="s">
        <v>3</v>
      </c>
      <c r="H1000" s="2" t="s">
        <v>2159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768.88270000000011</v>
      </c>
      <c r="R1000" s="1">
        <v>0</v>
      </c>
      <c r="S1000" s="1">
        <v>696.83130000000017</v>
      </c>
      <c r="T1000" s="1">
        <v>0</v>
      </c>
      <c r="U1000" s="2" t="s">
        <v>0</v>
      </c>
      <c r="V1000" s="1">
        <v>0</v>
      </c>
      <c r="W1000" s="1">
        <v>62.113299999999995</v>
      </c>
      <c r="X1000" s="2" t="s">
        <v>0</v>
      </c>
      <c r="Y1000" s="1">
        <v>9.9380999999999986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  <c r="AH1000" s="1">
        <v>0</v>
      </c>
      <c r="AI1000" s="1">
        <v>0</v>
      </c>
      <c r="AJ1000" s="2" t="s">
        <v>0</v>
      </c>
      <c r="AK1000" s="1">
        <v>0</v>
      </c>
      <c r="AL1000" s="1">
        <v>0</v>
      </c>
      <c r="AM1000" s="125" t="s">
        <v>1</v>
      </c>
      <c r="AN1000" s="2" t="s">
        <v>1</v>
      </c>
      <c r="AO1000" s="125" t="s">
        <v>1</v>
      </c>
      <c r="AP1000" s="2" t="s">
        <v>1</v>
      </c>
    </row>
    <row r="1001" spans="1:42" ht="15" customHeight="1" x14ac:dyDescent="0.25">
      <c r="A1001" s="2" t="s">
        <v>255</v>
      </c>
      <c r="B1001" s="125">
        <v>44608</v>
      </c>
      <c r="C1001" s="2" t="s">
        <v>34</v>
      </c>
      <c r="D1001" s="2" t="s">
        <v>41</v>
      </c>
      <c r="E1001" s="2" t="s">
        <v>215</v>
      </c>
      <c r="F1001" s="2" t="s">
        <v>2160</v>
      </c>
      <c r="G1001" s="2" t="s">
        <v>3</v>
      </c>
      <c r="H1001" s="2" t="s">
        <v>2161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2162</v>
      </c>
      <c r="P1001" s="2" t="s">
        <v>2163</v>
      </c>
      <c r="Q1001" s="1">
        <v>3.3039999999999998</v>
      </c>
      <c r="R1001" s="1">
        <v>0</v>
      </c>
      <c r="S1001" s="1">
        <v>3.3039999999999998</v>
      </c>
      <c r="T1001" s="1">
        <v>0</v>
      </c>
      <c r="U1001" s="2" t="s">
        <v>0</v>
      </c>
      <c r="V1001" s="1">
        <v>0</v>
      </c>
      <c r="W1001" s="1">
        <v>0</v>
      </c>
      <c r="X1001" s="2" t="s">
        <v>0</v>
      </c>
      <c r="Y1001" s="1">
        <v>0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  <c r="AH1001" s="1">
        <v>0</v>
      </c>
      <c r="AI1001" s="1">
        <v>0</v>
      </c>
      <c r="AJ1001" s="2" t="s">
        <v>0</v>
      </c>
      <c r="AK1001" s="1">
        <v>0</v>
      </c>
      <c r="AL1001" s="1">
        <v>0</v>
      </c>
      <c r="AM1001" s="125" t="s">
        <v>1</v>
      </c>
      <c r="AN1001" s="2" t="s">
        <v>1</v>
      </c>
      <c r="AO1001" s="125" t="s">
        <v>1</v>
      </c>
      <c r="AP1001" s="2" t="s">
        <v>1</v>
      </c>
    </row>
    <row r="1002" spans="1:42" ht="15" customHeight="1" x14ac:dyDescent="0.25">
      <c r="A1002" s="2" t="s">
        <v>254</v>
      </c>
      <c r="B1002" s="125">
        <v>44608</v>
      </c>
      <c r="C1002" s="2" t="s">
        <v>34</v>
      </c>
      <c r="D1002" s="2" t="s">
        <v>41</v>
      </c>
      <c r="E1002" s="2" t="s">
        <v>215</v>
      </c>
      <c r="F1002" s="2" t="s">
        <v>2158</v>
      </c>
      <c r="G1002" s="2" t="s">
        <v>3</v>
      </c>
      <c r="H1002" s="2" t="s">
        <v>2164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1921.1477499999996</v>
      </c>
      <c r="R1002" s="1">
        <v>0</v>
      </c>
      <c r="S1002" s="1">
        <v>1794.0000999999993</v>
      </c>
      <c r="T1002" s="1">
        <v>0</v>
      </c>
      <c r="U1002" s="2" t="s">
        <v>0</v>
      </c>
      <c r="V1002" s="1">
        <v>0</v>
      </c>
      <c r="W1002" s="1">
        <v>109.61004999999999</v>
      </c>
      <c r="X1002" s="2" t="s">
        <v>0</v>
      </c>
      <c r="Y1002" s="1">
        <v>17.537599999999998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  <c r="AH1002" s="1">
        <v>0</v>
      </c>
      <c r="AI1002" s="1">
        <v>0</v>
      </c>
      <c r="AJ1002" s="2" t="s">
        <v>0</v>
      </c>
      <c r="AK1002" s="1">
        <v>0</v>
      </c>
      <c r="AL1002" s="1">
        <v>0</v>
      </c>
      <c r="AM1002" s="125" t="s">
        <v>1</v>
      </c>
      <c r="AN1002" s="2" t="s">
        <v>1</v>
      </c>
      <c r="AO1002" s="125" t="s">
        <v>1</v>
      </c>
      <c r="AP1002" s="2" t="s">
        <v>1</v>
      </c>
    </row>
    <row r="1003" spans="1:42" ht="15" customHeight="1" x14ac:dyDescent="0.25">
      <c r="A1003" s="2" t="s">
        <v>253</v>
      </c>
      <c r="B1003" s="125">
        <v>44608</v>
      </c>
      <c r="C1003" s="2" t="s">
        <v>6</v>
      </c>
      <c r="D1003" s="2" t="s">
        <v>41</v>
      </c>
      <c r="E1003" s="2" t="s">
        <v>213</v>
      </c>
      <c r="F1003" s="2" t="s">
        <v>1260</v>
      </c>
      <c r="G1003" s="2" t="s">
        <v>3</v>
      </c>
      <c r="H1003" s="2" t="s">
        <v>2675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83.6892</v>
      </c>
      <c r="R1003" s="1">
        <v>0</v>
      </c>
      <c r="S1003" s="1">
        <v>80.94</v>
      </c>
      <c r="T1003" s="1">
        <v>0</v>
      </c>
      <c r="U1003" s="2" t="s">
        <v>0</v>
      </c>
      <c r="V1003" s="1">
        <v>0</v>
      </c>
      <c r="W1003" s="1">
        <v>2.37</v>
      </c>
      <c r="X1003" s="2" t="s">
        <v>8</v>
      </c>
      <c r="Y1003" s="1">
        <v>0.37920000000000004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  <c r="AH1003" s="1">
        <v>0</v>
      </c>
      <c r="AI1003" s="1">
        <v>0</v>
      </c>
      <c r="AJ1003" s="2" t="s">
        <v>0</v>
      </c>
      <c r="AK1003" s="1">
        <v>0</v>
      </c>
      <c r="AL1003" s="1">
        <v>0</v>
      </c>
      <c r="AM1003" s="125" t="s">
        <v>1</v>
      </c>
      <c r="AN1003" s="2" t="s">
        <v>1</v>
      </c>
      <c r="AO1003" s="125" t="s">
        <v>1</v>
      </c>
      <c r="AP1003" s="2" t="s">
        <v>1</v>
      </c>
    </row>
    <row r="1004" spans="1:42" ht="15" customHeight="1" x14ac:dyDescent="0.25">
      <c r="A1004" s="2" t="s">
        <v>252</v>
      </c>
      <c r="B1004" s="125">
        <v>44608</v>
      </c>
      <c r="C1004" s="2" t="s">
        <v>6</v>
      </c>
      <c r="D1004" s="2" t="s">
        <v>41</v>
      </c>
      <c r="E1004" s="2" t="s">
        <v>1058</v>
      </c>
      <c r="F1004" s="2" t="s">
        <v>2685</v>
      </c>
      <c r="G1004" s="2" t="s">
        <v>3</v>
      </c>
      <c r="H1004" s="2" t="s">
        <v>2686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97</v>
      </c>
      <c r="P1004" s="2" t="s">
        <v>1</v>
      </c>
      <c r="Q1004" s="1">
        <v>1853.7543999999998</v>
      </c>
      <c r="R1004" s="1">
        <v>0</v>
      </c>
      <c r="S1004" s="1">
        <v>1846.11</v>
      </c>
      <c r="T1004" s="1">
        <v>0</v>
      </c>
      <c r="U1004" s="2" t="s">
        <v>0</v>
      </c>
      <c r="V1004" s="1">
        <v>0</v>
      </c>
      <c r="W1004" s="1">
        <v>6.59</v>
      </c>
      <c r="X1004" s="2" t="s">
        <v>8</v>
      </c>
      <c r="Y1004" s="1">
        <v>1.0544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  <c r="AH1004" s="1">
        <v>0</v>
      </c>
      <c r="AI1004" s="1">
        <v>0</v>
      </c>
      <c r="AJ1004" s="2" t="s">
        <v>0</v>
      </c>
      <c r="AK1004" s="1">
        <v>0</v>
      </c>
      <c r="AL1004" s="1">
        <v>0</v>
      </c>
      <c r="AM1004" s="125" t="s">
        <v>1</v>
      </c>
      <c r="AN1004" s="2" t="s">
        <v>1</v>
      </c>
      <c r="AO1004" s="125" t="s">
        <v>1</v>
      </c>
      <c r="AP1004" s="2" t="s">
        <v>1</v>
      </c>
    </row>
    <row r="1005" spans="1:42" ht="15" customHeight="1" x14ac:dyDescent="0.25">
      <c r="A1005" s="2" t="s">
        <v>251</v>
      </c>
      <c r="B1005" s="125">
        <v>44608</v>
      </c>
      <c r="C1005" s="2" t="s">
        <v>6</v>
      </c>
      <c r="D1005" s="2" t="s">
        <v>41</v>
      </c>
      <c r="E1005" s="2" t="s">
        <v>2704</v>
      </c>
      <c r="F1005" s="2" t="s">
        <v>2705</v>
      </c>
      <c r="G1005" s="2" t="s">
        <v>3</v>
      </c>
      <c r="H1005" s="2" t="s">
        <v>2706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2</v>
      </c>
      <c r="P1005" s="2" t="s">
        <v>1</v>
      </c>
      <c r="Q1005" s="1">
        <v>2179.3571999999999</v>
      </c>
      <c r="R1005" s="1">
        <v>0</v>
      </c>
      <c r="S1005" s="1">
        <v>1801.87</v>
      </c>
      <c r="T1005" s="1">
        <v>0</v>
      </c>
      <c r="U1005" s="2" t="s">
        <v>0</v>
      </c>
      <c r="V1005" s="1">
        <v>0</v>
      </c>
      <c r="W1005" s="1">
        <v>325.42</v>
      </c>
      <c r="X1005" s="2" t="s">
        <v>8</v>
      </c>
      <c r="Y1005" s="1">
        <v>52.067200000000007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2">
        <v>0</v>
      </c>
      <c r="AG1005" s="2" t="s">
        <v>0</v>
      </c>
      <c r="AH1005" s="1">
        <v>0</v>
      </c>
      <c r="AI1005" s="1">
        <v>0</v>
      </c>
      <c r="AJ1005" s="2" t="s">
        <v>0</v>
      </c>
      <c r="AK1005" s="1">
        <v>0</v>
      </c>
      <c r="AL1005" s="1">
        <v>0</v>
      </c>
      <c r="AM1005" s="125" t="s">
        <v>1</v>
      </c>
      <c r="AN1005" s="2" t="s">
        <v>1</v>
      </c>
      <c r="AO1005" s="125" t="s">
        <v>1</v>
      </c>
      <c r="AP1005" s="2" t="s">
        <v>1</v>
      </c>
    </row>
    <row r="1006" spans="1:42" ht="15" customHeight="1" x14ac:dyDescent="0.25">
      <c r="A1006" s="2" t="s">
        <v>250</v>
      </c>
      <c r="B1006" s="125">
        <v>44608</v>
      </c>
      <c r="C1006" s="2" t="s">
        <v>6</v>
      </c>
      <c r="D1006" s="2" t="s">
        <v>37</v>
      </c>
      <c r="E1006" s="2" t="s">
        <v>208</v>
      </c>
      <c r="F1006" s="2" t="s">
        <v>1486</v>
      </c>
      <c r="G1006" s="2" t="s">
        <v>3</v>
      </c>
      <c r="H1006" s="2" t="s">
        <v>1487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2</v>
      </c>
      <c r="P1006" s="2" t="s">
        <v>1</v>
      </c>
      <c r="Q1006" s="1">
        <v>2951.3595779999996</v>
      </c>
      <c r="R1006" s="1">
        <v>0</v>
      </c>
      <c r="S1006" s="1">
        <v>2406.5127499999994</v>
      </c>
      <c r="T1006" s="1">
        <v>0</v>
      </c>
      <c r="U1006" s="2" t="s">
        <v>0</v>
      </c>
      <c r="V1006" s="1">
        <v>0</v>
      </c>
      <c r="W1006" s="1">
        <v>469.6955000000001</v>
      </c>
      <c r="X1006" s="2" t="s">
        <v>8</v>
      </c>
      <c r="Y1006" s="1">
        <v>75.151328000000021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  <c r="AH1006" s="1">
        <v>0</v>
      </c>
      <c r="AI1006" s="1">
        <v>0</v>
      </c>
      <c r="AJ1006" s="2" t="s">
        <v>0</v>
      </c>
      <c r="AK1006" s="1">
        <v>0</v>
      </c>
      <c r="AL1006" s="1">
        <v>0</v>
      </c>
      <c r="AM1006" s="125" t="s">
        <v>1</v>
      </c>
      <c r="AN1006" s="2" t="s">
        <v>1</v>
      </c>
      <c r="AO1006" s="125" t="s">
        <v>1</v>
      </c>
      <c r="AP1006" s="2" t="s">
        <v>1</v>
      </c>
    </row>
    <row r="1007" spans="1:42" ht="15" customHeight="1" x14ac:dyDescent="0.25">
      <c r="A1007" s="2" t="s">
        <v>248</v>
      </c>
      <c r="B1007" s="125">
        <v>44608</v>
      </c>
      <c r="C1007" s="2" t="s">
        <v>6</v>
      </c>
      <c r="D1007" s="2" t="s">
        <v>37</v>
      </c>
      <c r="E1007" s="2" t="s">
        <v>208</v>
      </c>
      <c r="F1007" s="2" t="s">
        <v>1486</v>
      </c>
      <c r="G1007" s="2" t="s">
        <v>12</v>
      </c>
      <c r="H1007" s="2" t="s">
        <v>1</v>
      </c>
      <c r="I1007" s="1" t="s">
        <v>1488</v>
      </c>
      <c r="J1007" s="1" t="s">
        <v>1</v>
      </c>
      <c r="K1007" s="1" t="s">
        <v>1307</v>
      </c>
      <c r="L1007" s="1" t="s">
        <v>1489</v>
      </c>
      <c r="M1007" s="1">
        <v>6.05</v>
      </c>
      <c r="N1007" s="2" t="s">
        <v>11</v>
      </c>
      <c r="O1007" s="2" t="s">
        <v>1490</v>
      </c>
      <c r="P1007" s="2" t="s">
        <v>1491</v>
      </c>
      <c r="Q1007" s="1">
        <v>-6.0457999999999998</v>
      </c>
      <c r="R1007" s="1">
        <v>0</v>
      </c>
      <c r="S1007" s="1">
        <v>-6.0457999999999998</v>
      </c>
      <c r="T1007" s="1">
        <v>0</v>
      </c>
      <c r="U1007" s="2" t="s">
        <v>0</v>
      </c>
      <c r="V1007" s="1">
        <v>0</v>
      </c>
      <c r="W1007" s="1">
        <v>0</v>
      </c>
      <c r="X1007" s="2" t="s">
        <v>0</v>
      </c>
      <c r="Y1007" s="1">
        <v>0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  <c r="AH1007" s="1">
        <v>0</v>
      </c>
      <c r="AI1007" s="1">
        <v>0</v>
      </c>
      <c r="AJ1007" s="2" t="s">
        <v>0</v>
      </c>
      <c r="AK1007" s="1">
        <v>0</v>
      </c>
      <c r="AL1007" s="1">
        <v>0</v>
      </c>
      <c r="AM1007" s="125" t="s">
        <v>1</v>
      </c>
      <c r="AN1007" s="2" t="s">
        <v>1</v>
      </c>
      <c r="AO1007" s="125" t="s">
        <v>1</v>
      </c>
      <c r="AP1007" s="2" t="s">
        <v>1</v>
      </c>
    </row>
    <row r="1008" spans="1:42" ht="15" customHeight="1" x14ac:dyDescent="0.25">
      <c r="A1008" s="2" t="s">
        <v>247</v>
      </c>
      <c r="B1008" s="125">
        <v>44608</v>
      </c>
      <c r="C1008" s="2" t="s">
        <v>26</v>
      </c>
      <c r="D1008" s="2" t="s">
        <v>37</v>
      </c>
      <c r="E1008" s="2" t="s">
        <v>4</v>
      </c>
      <c r="F1008" s="2" t="s">
        <v>1392</v>
      </c>
      <c r="G1008" s="2" t="s">
        <v>3</v>
      </c>
      <c r="H1008" s="2" t="s">
        <v>1791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3511.4906800000003</v>
      </c>
      <c r="R1008" s="1">
        <v>0</v>
      </c>
      <c r="S1008" s="1">
        <v>2672.6193000000003</v>
      </c>
      <c r="T1008" s="1">
        <v>0</v>
      </c>
      <c r="U1008" s="2" t="s">
        <v>0</v>
      </c>
      <c r="V1008" s="1">
        <v>0</v>
      </c>
      <c r="W1008" s="1">
        <v>723.16499999999985</v>
      </c>
      <c r="X1008" s="2" t="s">
        <v>0</v>
      </c>
      <c r="Y1008" s="1">
        <v>115.70638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  <c r="AH1008" s="1">
        <v>0</v>
      </c>
      <c r="AI1008" s="1">
        <v>0</v>
      </c>
      <c r="AJ1008" s="2" t="s">
        <v>0</v>
      </c>
      <c r="AK1008" s="1">
        <v>0</v>
      </c>
      <c r="AL1008" s="1">
        <v>0</v>
      </c>
      <c r="AM1008" s="125" t="s">
        <v>1</v>
      </c>
      <c r="AN1008" s="2" t="s">
        <v>1</v>
      </c>
      <c r="AO1008" s="125" t="s">
        <v>1</v>
      </c>
      <c r="AP1008" s="2" t="s">
        <v>1</v>
      </c>
    </row>
    <row r="1009" spans="1:42" ht="15" customHeight="1" x14ac:dyDescent="0.25">
      <c r="A1009" s="2" t="s">
        <v>246</v>
      </c>
      <c r="B1009" s="125">
        <v>44608</v>
      </c>
      <c r="C1009" s="2" t="s">
        <v>34</v>
      </c>
      <c r="D1009" s="2" t="s">
        <v>37</v>
      </c>
      <c r="E1009" s="2" t="s">
        <v>206</v>
      </c>
      <c r="F1009" s="2" t="s">
        <v>1393</v>
      </c>
      <c r="G1009" s="2" t="s">
        <v>3</v>
      </c>
      <c r="H1009" s="2" t="s">
        <v>2215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2</v>
      </c>
      <c r="P1009" s="2" t="s">
        <v>1</v>
      </c>
      <c r="Q1009" s="1">
        <v>1941.7678499999997</v>
      </c>
      <c r="R1009" s="1">
        <v>0</v>
      </c>
      <c r="S1009" s="1">
        <v>1712.9181499999997</v>
      </c>
      <c r="T1009" s="1">
        <v>0</v>
      </c>
      <c r="U1009" s="2" t="s">
        <v>0</v>
      </c>
      <c r="V1009" s="1">
        <v>0</v>
      </c>
      <c r="W1009" s="1">
        <v>197.28420000000003</v>
      </c>
      <c r="X1009" s="2" t="s">
        <v>0</v>
      </c>
      <c r="Y1009" s="1">
        <v>31.5655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  <c r="AH1009" s="1">
        <v>0</v>
      </c>
      <c r="AI1009" s="1">
        <v>0</v>
      </c>
      <c r="AJ1009" s="2" t="s">
        <v>0</v>
      </c>
      <c r="AK1009" s="1">
        <v>0</v>
      </c>
      <c r="AL1009" s="1">
        <v>0</v>
      </c>
      <c r="AM1009" s="125" t="s">
        <v>1</v>
      </c>
      <c r="AN1009" s="2" t="s">
        <v>1</v>
      </c>
      <c r="AO1009" s="125" t="s">
        <v>1</v>
      </c>
      <c r="AP1009" s="2" t="s">
        <v>1</v>
      </c>
    </row>
    <row r="1010" spans="1:42" ht="15" customHeight="1" x14ac:dyDescent="0.25">
      <c r="A1010" s="2" t="s">
        <v>245</v>
      </c>
      <c r="B1010" s="125">
        <v>44608</v>
      </c>
      <c r="C1010" s="2" t="s">
        <v>1081</v>
      </c>
      <c r="D1010" s="2" t="s">
        <v>37</v>
      </c>
      <c r="E1010" s="2" t="s">
        <v>1084</v>
      </c>
      <c r="F1010" s="2" t="s">
        <v>1713</v>
      </c>
      <c r="G1010" s="2" t="s">
        <v>3</v>
      </c>
      <c r="H1010" s="2" t="s">
        <v>2335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2898.8296320000009</v>
      </c>
      <c r="R1010" s="1">
        <v>0</v>
      </c>
      <c r="S1010" s="1">
        <v>2360.0551500000001</v>
      </c>
      <c r="T1010" s="1">
        <v>0</v>
      </c>
      <c r="U1010" s="2" t="s">
        <v>0</v>
      </c>
      <c r="V1010" s="1">
        <v>0</v>
      </c>
      <c r="W1010" s="1">
        <v>464.46074999999996</v>
      </c>
      <c r="X1010" s="2" t="s">
        <v>0</v>
      </c>
      <c r="Y1010" s="1">
        <v>74.313731999999973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  <c r="AH1010" s="1">
        <v>0</v>
      </c>
      <c r="AI1010" s="1">
        <v>0</v>
      </c>
      <c r="AJ1010" s="2" t="s">
        <v>0</v>
      </c>
      <c r="AK1010" s="1">
        <v>0</v>
      </c>
      <c r="AL1010" s="1">
        <v>0</v>
      </c>
      <c r="AM1010" s="125" t="s">
        <v>1</v>
      </c>
      <c r="AN1010" s="2" t="s">
        <v>1</v>
      </c>
      <c r="AO1010" s="125" t="s">
        <v>1</v>
      </c>
      <c r="AP1010" s="2" t="s">
        <v>1</v>
      </c>
    </row>
    <row r="1011" spans="1:42" ht="15" customHeight="1" x14ac:dyDescent="0.25">
      <c r="A1011" s="2" t="s">
        <v>244</v>
      </c>
      <c r="B1011" s="125">
        <v>44608</v>
      </c>
      <c r="C1011" s="2" t="s">
        <v>6</v>
      </c>
      <c r="D1011" s="2" t="s">
        <v>32</v>
      </c>
      <c r="E1011" s="2" t="s">
        <v>202</v>
      </c>
      <c r="F1011" s="2" t="s">
        <v>1260</v>
      </c>
      <c r="G1011" s="2" t="s">
        <v>3</v>
      </c>
      <c r="H1011" s="2" t="s">
        <v>1524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4575.416604</v>
      </c>
      <c r="R1011" s="1">
        <v>0</v>
      </c>
      <c r="S1011" s="1">
        <v>3682.3452499999994</v>
      </c>
      <c r="T1011" s="1">
        <v>0</v>
      </c>
      <c r="U1011" s="2" t="s">
        <v>0</v>
      </c>
      <c r="V1011" s="1">
        <v>0</v>
      </c>
      <c r="W1011" s="1">
        <v>769.88905</v>
      </c>
      <c r="X1011" s="2" t="s">
        <v>8</v>
      </c>
      <c r="Y1011" s="1">
        <v>123.18230399999996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  <c r="AH1011" s="1">
        <v>0</v>
      </c>
      <c r="AI1011" s="1">
        <v>0</v>
      </c>
      <c r="AJ1011" s="2" t="s">
        <v>0</v>
      </c>
      <c r="AK1011" s="1">
        <v>0</v>
      </c>
      <c r="AL1011" s="1">
        <v>0</v>
      </c>
      <c r="AM1011" s="125" t="s">
        <v>1</v>
      </c>
      <c r="AN1011" s="2" t="s">
        <v>1</v>
      </c>
      <c r="AO1011" s="125" t="s">
        <v>1</v>
      </c>
      <c r="AP1011" s="2" t="s">
        <v>1</v>
      </c>
    </row>
    <row r="1012" spans="1:42" ht="15" customHeight="1" x14ac:dyDescent="0.25">
      <c r="A1012" s="2" t="s">
        <v>243</v>
      </c>
      <c r="B1012" s="125">
        <v>44608</v>
      </c>
      <c r="C1012" s="2" t="s">
        <v>6</v>
      </c>
      <c r="D1012" s="2" t="s">
        <v>32</v>
      </c>
      <c r="E1012" s="2" t="s">
        <v>202</v>
      </c>
      <c r="F1012" s="2" t="s">
        <v>1260</v>
      </c>
      <c r="G1012" s="2" t="s">
        <v>3</v>
      </c>
      <c r="H1012" s="2" t="s">
        <v>1525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1526</v>
      </c>
      <c r="P1012" s="2" t="s">
        <v>1527</v>
      </c>
      <c r="Q1012" s="1">
        <v>158.55967999999999</v>
      </c>
      <c r="R1012" s="1">
        <v>0</v>
      </c>
      <c r="S1012" s="1">
        <v>140.3964</v>
      </c>
      <c r="T1012" s="1">
        <v>15.657999999999999</v>
      </c>
      <c r="U1012" s="2" t="s">
        <v>8</v>
      </c>
      <c r="V1012" s="1">
        <v>2.50528</v>
      </c>
      <c r="W1012" s="1">
        <v>0</v>
      </c>
      <c r="X1012" s="2" t="s">
        <v>0</v>
      </c>
      <c r="Y1012" s="1">
        <v>0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  <c r="AH1012" s="1">
        <v>0</v>
      </c>
      <c r="AI1012" s="1">
        <v>0</v>
      </c>
      <c r="AJ1012" s="2" t="s">
        <v>0</v>
      </c>
      <c r="AK1012" s="1">
        <v>0</v>
      </c>
      <c r="AL1012" s="1">
        <v>0</v>
      </c>
      <c r="AM1012" s="125" t="s">
        <v>1</v>
      </c>
      <c r="AN1012" s="2" t="s">
        <v>1</v>
      </c>
      <c r="AO1012" s="125" t="s">
        <v>1</v>
      </c>
      <c r="AP1012" s="2" t="s">
        <v>1</v>
      </c>
    </row>
    <row r="1013" spans="1:42" ht="15" customHeight="1" x14ac:dyDescent="0.25">
      <c r="A1013" s="2" t="s">
        <v>242</v>
      </c>
      <c r="B1013" s="125">
        <v>44608</v>
      </c>
      <c r="C1013" s="2" t="s">
        <v>6</v>
      </c>
      <c r="D1013" s="2" t="s">
        <v>32</v>
      </c>
      <c r="E1013" s="2" t="s">
        <v>202</v>
      </c>
      <c r="F1013" s="2" t="s">
        <v>1260</v>
      </c>
      <c r="G1013" s="2" t="s">
        <v>3</v>
      </c>
      <c r="H1013" s="2" t="s">
        <v>1528</v>
      </c>
      <c r="I1013" s="1" t="s">
        <v>1</v>
      </c>
      <c r="J1013" s="1" t="s">
        <v>1</v>
      </c>
      <c r="K1013" s="1" t="s">
        <v>1</v>
      </c>
      <c r="L1013" s="1" t="s">
        <v>1</v>
      </c>
      <c r="M1013" s="1">
        <v>0</v>
      </c>
      <c r="N1013" s="2" t="s">
        <v>1</v>
      </c>
      <c r="O1013" s="2" t="s">
        <v>2</v>
      </c>
      <c r="P1013" s="2" t="s">
        <v>1</v>
      </c>
      <c r="Q1013" s="1">
        <v>1012.879712</v>
      </c>
      <c r="R1013" s="1">
        <v>0</v>
      </c>
      <c r="S1013" s="1">
        <v>828.21739999999988</v>
      </c>
      <c r="T1013" s="1">
        <v>0</v>
      </c>
      <c r="U1013" s="2" t="s">
        <v>0</v>
      </c>
      <c r="V1013" s="1">
        <v>0</v>
      </c>
      <c r="W1013" s="1">
        <v>159.1917</v>
      </c>
      <c r="X1013" s="2" t="s">
        <v>8</v>
      </c>
      <c r="Y1013" s="1">
        <v>25.470612000000003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2">
        <v>0</v>
      </c>
      <c r="AG1013" s="2" t="s">
        <v>0</v>
      </c>
      <c r="AH1013" s="1">
        <v>0</v>
      </c>
      <c r="AI1013" s="1">
        <v>0</v>
      </c>
      <c r="AJ1013" s="2" t="s">
        <v>0</v>
      </c>
      <c r="AK1013" s="1">
        <v>0</v>
      </c>
      <c r="AL1013" s="1">
        <v>0</v>
      </c>
      <c r="AM1013" s="125" t="s">
        <v>1</v>
      </c>
      <c r="AN1013" s="2" t="s">
        <v>1</v>
      </c>
      <c r="AO1013" s="125" t="s">
        <v>1</v>
      </c>
      <c r="AP1013" s="2" t="s">
        <v>1</v>
      </c>
    </row>
    <row r="1014" spans="1:42" ht="15" customHeight="1" x14ac:dyDescent="0.25">
      <c r="A1014" s="2" t="s">
        <v>241</v>
      </c>
      <c r="B1014" s="125">
        <v>44608</v>
      </c>
      <c r="C1014" s="2" t="s">
        <v>6</v>
      </c>
      <c r="D1014" s="2" t="s">
        <v>32</v>
      </c>
      <c r="E1014" s="2" t="s">
        <v>202</v>
      </c>
      <c r="F1014" s="2" t="s">
        <v>1260</v>
      </c>
      <c r="G1014" s="2" t="s">
        <v>3</v>
      </c>
      <c r="H1014" s="2" t="s">
        <v>1529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1530</v>
      </c>
      <c r="P1014" s="2" t="s">
        <v>1531</v>
      </c>
      <c r="Q1014" s="1">
        <v>22.443750000000001</v>
      </c>
      <c r="R1014" s="1">
        <v>0</v>
      </c>
      <c r="S1014" s="1">
        <v>22.443750000000001</v>
      </c>
      <c r="T1014" s="1">
        <v>0</v>
      </c>
      <c r="U1014" s="2" t="s">
        <v>0</v>
      </c>
      <c r="V1014" s="1">
        <v>0</v>
      </c>
      <c r="W1014" s="1">
        <v>0</v>
      </c>
      <c r="X1014" s="2" t="s">
        <v>0</v>
      </c>
      <c r="Y1014" s="1">
        <v>0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  <c r="AH1014" s="1">
        <v>0</v>
      </c>
      <c r="AI1014" s="1">
        <v>0</v>
      </c>
      <c r="AJ1014" s="2" t="s">
        <v>0</v>
      </c>
      <c r="AK1014" s="1">
        <v>0</v>
      </c>
      <c r="AL1014" s="1">
        <v>0</v>
      </c>
      <c r="AM1014" s="125" t="s">
        <v>1</v>
      </c>
      <c r="AN1014" s="2" t="s">
        <v>1</v>
      </c>
      <c r="AO1014" s="125" t="s">
        <v>1</v>
      </c>
      <c r="AP1014" s="2" t="s">
        <v>1</v>
      </c>
    </row>
    <row r="1015" spans="1:42" ht="15" customHeight="1" x14ac:dyDescent="0.25">
      <c r="A1015" s="2" t="s">
        <v>240</v>
      </c>
      <c r="B1015" s="125">
        <v>44608</v>
      </c>
      <c r="C1015" s="2" t="s">
        <v>6</v>
      </c>
      <c r="D1015" s="2" t="s">
        <v>32</v>
      </c>
      <c r="E1015" s="2" t="s">
        <v>202</v>
      </c>
      <c r="F1015" s="2" t="s">
        <v>1260</v>
      </c>
      <c r="G1015" s="2" t="s">
        <v>3</v>
      </c>
      <c r="H1015" s="2" t="s">
        <v>1532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</v>
      </c>
      <c r="P1015" s="2" t="s">
        <v>1</v>
      </c>
      <c r="Q1015" s="1">
        <v>226.39505000000003</v>
      </c>
      <c r="R1015" s="1">
        <v>0</v>
      </c>
      <c r="S1015" s="1">
        <v>190.46985000000001</v>
      </c>
      <c r="T1015" s="1">
        <v>0</v>
      </c>
      <c r="U1015" s="2" t="s">
        <v>0</v>
      </c>
      <c r="V1015" s="1">
        <v>0</v>
      </c>
      <c r="W1015" s="1">
        <v>30.970000000000002</v>
      </c>
      <c r="X1015" s="2" t="s">
        <v>0</v>
      </c>
      <c r="Y1015" s="1">
        <v>4.9551999999999996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  <c r="AH1015" s="1">
        <v>0</v>
      </c>
      <c r="AI1015" s="1">
        <v>0</v>
      </c>
      <c r="AJ1015" s="2" t="s">
        <v>0</v>
      </c>
      <c r="AK1015" s="1">
        <v>0</v>
      </c>
      <c r="AL1015" s="1">
        <v>0</v>
      </c>
      <c r="AM1015" s="125" t="s">
        <v>1</v>
      </c>
      <c r="AN1015" s="2" t="s">
        <v>1</v>
      </c>
      <c r="AO1015" s="125" t="s">
        <v>1</v>
      </c>
      <c r="AP1015" s="2" t="s">
        <v>1</v>
      </c>
    </row>
    <row r="1016" spans="1:42" ht="15" customHeight="1" x14ac:dyDescent="0.25">
      <c r="A1016" s="2" t="s">
        <v>239</v>
      </c>
      <c r="B1016" s="125">
        <v>44608</v>
      </c>
      <c r="C1016" s="2" t="s">
        <v>26</v>
      </c>
      <c r="D1016" s="2" t="s">
        <v>32</v>
      </c>
      <c r="E1016" s="2" t="s">
        <v>31</v>
      </c>
      <c r="F1016" s="2" t="s">
        <v>1782</v>
      </c>
      <c r="G1016" s="2" t="s">
        <v>3</v>
      </c>
      <c r="H1016" s="2" t="s">
        <v>1792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1355.8854099999999</v>
      </c>
      <c r="R1016" s="1">
        <v>0</v>
      </c>
      <c r="S1016" s="1">
        <v>931.11834999999996</v>
      </c>
      <c r="T1016" s="1">
        <v>0</v>
      </c>
      <c r="U1016" s="2" t="s">
        <v>0</v>
      </c>
      <c r="V1016" s="1">
        <v>0</v>
      </c>
      <c r="W1016" s="1">
        <v>366.17849999999999</v>
      </c>
      <c r="X1016" s="2" t="s">
        <v>8</v>
      </c>
      <c r="Y1016" s="1">
        <v>58.588560000000008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  <c r="AH1016" s="1">
        <v>0</v>
      </c>
      <c r="AI1016" s="1">
        <v>0</v>
      </c>
      <c r="AJ1016" s="2" t="s">
        <v>0</v>
      </c>
      <c r="AK1016" s="1">
        <v>0</v>
      </c>
      <c r="AL1016" s="1">
        <v>0</v>
      </c>
      <c r="AM1016" s="125" t="s">
        <v>1</v>
      </c>
      <c r="AN1016" s="2" t="s">
        <v>1</v>
      </c>
      <c r="AO1016" s="125" t="s">
        <v>1</v>
      </c>
      <c r="AP1016" s="2" t="s">
        <v>1</v>
      </c>
    </row>
    <row r="1017" spans="1:42" ht="15" customHeight="1" x14ac:dyDescent="0.25">
      <c r="A1017" s="2" t="s">
        <v>238</v>
      </c>
      <c r="B1017" s="125">
        <v>44608</v>
      </c>
      <c r="C1017" s="2" t="s">
        <v>26</v>
      </c>
      <c r="D1017" s="2" t="s">
        <v>32</v>
      </c>
      <c r="E1017" s="2" t="s">
        <v>31</v>
      </c>
      <c r="F1017" s="2" t="s">
        <v>1784</v>
      </c>
      <c r="G1017" s="2" t="s">
        <v>3</v>
      </c>
      <c r="H1017" s="2" t="s">
        <v>1793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891</v>
      </c>
      <c r="P1017" s="2" t="s">
        <v>892</v>
      </c>
      <c r="Q1017" s="1">
        <v>170.58946</v>
      </c>
      <c r="R1017" s="1">
        <v>0</v>
      </c>
      <c r="S1017" s="1">
        <v>126.5605</v>
      </c>
      <c r="T1017" s="1">
        <v>37.956000000000003</v>
      </c>
      <c r="U1017" s="2" t="s">
        <v>8</v>
      </c>
      <c r="V1017" s="1">
        <v>6.0729600000000001</v>
      </c>
      <c r="W1017" s="1">
        <v>0</v>
      </c>
      <c r="X1017" s="2" t="s">
        <v>0</v>
      </c>
      <c r="Y1017" s="1">
        <v>0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  <c r="AH1017" s="1">
        <v>0</v>
      </c>
      <c r="AI1017" s="1">
        <v>0</v>
      </c>
      <c r="AJ1017" s="2" t="s">
        <v>0</v>
      </c>
      <c r="AK1017" s="1">
        <v>0</v>
      </c>
      <c r="AL1017" s="1">
        <v>0</v>
      </c>
      <c r="AM1017" s="125" t="s">
        <v>1</v>
      </c>
      <c r="AN1017" s="2" t="s">
        <v>1</v>
      </c>
      <c r="AO1017" s="125" t="s">
        <v>1</v>
      </c>
      <c r="AP1017" s="2" t="s">
        <v>1</v>
      </c>
    </row>
    <row r="1018" spans="1:42" ht="15" customHeight="1" x14ac:dyDescent="0.25">
      <c r="A1018" s="2" t="s">
        <v>237</v>
      </c>
      <c r="B1018" s="125">
        <v>44608</v>
      </c>
      <c r="C1018" s="2" t="s">
        <v>6</v>
      </c>
      <c r="D1018" s="2" t="s">
        <v>25</v>
      </c>
      <c r="E1018" s="2" t="s">
        <v>196</v>
      </c>
      <c r="F1018" s="2" t="s">
        <v>1494</v>
      </c>
      <c r="G1018" s="2" t="s">
        <v>3</v>
      </c>
      <c r="H1018" s="2" t="s">
        <v>1564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829.04110000000003</v>
      </c>
      <c r="R1018" s="1">
        <v>0</v>
      </c>
      <c r="S1018" s="1">
        <v>637.98910000000001</v>
      </c>
      <c r="T1018" s="1">
        <v>0</v>
      </c>
      <c r="U1018" s="2" t="s">
        <v>0</v>
      </c>
      <c r="V1018" s="1">
        <v>0</v>
      </c>
      <c r="W1018" s="1">
        <v>164.7</v>
      </c>
      <c r="X1018" s="2" t="s">
        <v>0</v>
      </c>
      <c r="Y1018" s="1">
        <v>26.352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  <c r="AH1018" s="1">
        <v>0</v>
      </c>
      <c r="AI1018" s="1">
        <v>0</v>
      </c>
      <c r="AJ1018" s="2" t="s">
        <v>0</v>
      </c>
      <c r="AK1018" s="1">
        <v>0</v>
      </c>
      <c r="AL1018" s="1">
        <v>0</v>
      </c>
      <c r="AM1018" s="125" t="s">
        <v>1</v>
      </c>
      <c r="AN1018" s="2" t="s">
        <v>1</v>
      </c>
      <c r="AO1018" s="125" t="s">
        <v>1</v>
      </c>
      <c r="AP1018" s="2" t="s">
        <v>1</v>
      </c>
    </row>
    <row r="1019" spans="1:42" ht="15" customHeight="1" x14ac:dyDescent="0.25">
      <c r="A1019" s="2" t="s">
        <v>236</v>
      </c>
      <c r="B1019" s="125">
        <v>44608</v>
      </c>
      <c r="C1019" s="2" t="s">
        <v>6</v>
      </c>
      <c r="D1019" s="2" t="s">
        <v>25</v>
      </c>
      <c r="E1019" s="2" t="s">
        <v>196</v>
      </c>
      <c r="F1019" s="2" t="s">
        <v>1494</v>
      </c>
      <c r="G1019" s="2" t="s">
        <v>3</v>
      </c>
      <c r="H1019" s="2" t="s">
        <v>1565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355</v>
      </c>
      <c r="P1019" s="2" t="s">
        <v>1063</v>
      </c>
      <c r="Q1019" s="1">
        <v>26.279800000000002</v>
      </c>
      <c r="R1019" s="1">
        <v>0</v>
      </c>
      <c r="S1019" s="1">
        <v>9.0524000000000004</v>
      </c>
      <c r="T1019" s="1">
        <v>14.8512</v>
      </c>
      <c r="U1019" s="2" t="s">
        <v>8</v>
      </c>
      <c r="V1019" s="1">
        <v>2.3761999999999999</v>
      </c>
      <c r="W1019" s="1">
        <v>0</v>
      </c>
      <c r="X1019" s="2" t="s">
        <v>0</v>
      </c>
      <c r="Y1019" s="1">
        <v>0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  <c r="AH1019" s="1">
        <v>0</v>
      </c>
      <c r="AI1019" s="1">
        <v>0</v>
      </c>
      <c r="AJ1019" s="2" t="s">
        <v>0</v>
      </c>
      <c r="AK1019" s="1">
        <v>0</v>
      </c>
      <c r="AL1019" s="1">
        <v>0</v>
      </c>
      <c r="AM1019" s="125" t="s">
        <v>1</v>
      </c>
      <c r="AN1019" s="2" t="s">
        <v>1</v>
      </c>
      <c r="AO1019" s="125" t="s">
        <v>1</v>
      </c>
      <c r="AP1019" s="2" t="s">
        <v>1</v>
      </c>
    </row>
    <row r="1020" spans="1:42" ht="15" customHeight="1" x14ac:dyDescent="0.25">
      <c r="A1020" s="2" t="s">
        <v>235</v>
      </c>
      <c r="B1020" s="125">
        <v>44608</v>
      </c>
      <c r="C1020" s="2" t="s">
        <v>6</v>
      </c>
      <c r="D1020" s="2" t="s">
        <v>25</v>
      </c>
      <c r="E1020" s="2" t="s">
        <v>196</v>
      </c>
      <c r="F1020" s="2" t="s">
        <v>1494</v>
      </c>
      <c r="G1020" s="2" t="s">
        <v>3</v>
      </c>
      <c r="H1020" s="2" t="s">
        <v>1566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2</v>
      </c>
      <c r="P1020" s="2" t="s">
        <v>1</v>
      </c>
      <c r="Q1020" s="1">
        <v>3608.1181000000001</v>
      </c>
      <c r="R1020" s="1">
        <v>0</v>
      </c>
      <c r="S1020" s="1">
        <v>2448.4430000000002</v>
      </c>
      <c r="T1020" s="1">
        <v>0</v>
      </c>
      <c r="U1020" s="2" t="s">
        <v>0</v>
      </c>
      <c r="V1020" s="1">
        <v>0</v>
      </c>
      <c r="W1020" s="1">
        <v>999.71989999999994</v>
      </c>
      <c r="X1020" s="2" t="s">
        <v>0</v>
      </c>
      <c r="Y1020" s="1">
        <v>159.95520000000002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  <c r="AH1020" s="1">
        <v>0</v>
      </c>
      <c r="AI1020" s="1">
        <v>0</v>
      </c>
      <c r="AJ1020" s="2" t="s">
        <v>0</v>
      </c>
      <c r="AK1020" s="1">
        <v>0</v>
      </c>
      <c r="AL1020" s="1">
        <v>0</v>
      </c>
      <c r="AM1020" s="125" t="s">
        <v>1</v>
      </c>
      <c r="AN1020" s="2" t="s">
        <v>1</v>
      </c>
      <c r="AO1020" s="125" t="s">
        <v>1</v>
      </c>
      <c r="AP1020" s="2" t="s">
        <v>1</v>
      </c>
    </row>
    <row r="1021" spans="1:42" ht="15" customHeight="1" x14ac:dyDescent="0.25">
      <c r="A1021" s="2" t="s">
        <v>234</v>
      </c>
      <c r="B1021" s="125">
        <v>44608</v>
      </c>
      <c r="C1021" s="2" t="s">
        <v>26</v>
      </c>
      <c r="D1021" s="2" t="s">
        <v>25</v>
      </c>
      <c r="E1021" s="2" t="s">
        <v>249</v>
      </c>
      <c r="F1021" s="2" t="s">
        <v>1794</v>
      </c>
      <c r="G1021" s="2" t="s">
        <v>3</v>
      </c>
      <c r="H1021" s="2" t="s">
        <v>1795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2</v>
      </c>
      <c r="P1021" s="2" t="s">
        <v>1</v>
      </c>
      <c r="Q1021" s="1">
        <v>3203.7197819999997</v>
      </c>
      <c r="R1021" s="1">
        <v>0</v>
      </c>
      <c r="S1021" s="1">
        <v>2333.2584499999998</v>
      </c>
      <c r="T1021" s="1">
        <v>0</v>
      </c>
      <c r="U1021" s="2" t="s">
        <v>0</v>
      </c>
      <c r="V1021" s="1">
        <v>0</v>
      </c>
      <c r="W1021" s="1">
        <v>750.39769999999999</v>
      </c>
      <c r="X1021" s="2" t="s">
        <v>8</v>
      </c>
      <c r="Y1021" s="1">
        <v>120.063632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  <c r="AH1021" s="1">
        <v>0</v>
      </c>
      <c r="AI1021" s="1">
        <v>0</v>
      </c>
      <c r="AJ1021" s="2" t="s">
        <v>0</v>
      </c>
      <c r="AK1021" s="1">
        <v>0</v>
      </c>
      <c r="AL1021" s="1">
        <v>0</v>
      </c>
      <c r="AM1021" s="125" t="s">
        <v>1</v>
      </c>
      <c r="AN1021" s="2" t="s">
        <v>1</v>
      </c>
      <c r="AO1021" s="125" t="s">
        <v>1</v>
      </c>
      <c r="AP1021" s="2" t="s">
        <v>1</v>
      </c>
    </row>
    <row r="1022" spans="1:42" ht="15" customHeight="1" x14ac:dyDescent="0.25">
      <c r="A1022" s="2" t="s">
        <v>233</v>
      </c>
      <c r="B1022" s="125">
        <v>44608</v>
      </c>
      <c r="C1022" s="2" t="s">
        <v>6</v>
      </c>
      <c r="D1022" s="2" t="s">
        <v>23</v>
      </c>
      <c r="E1022" s="2" t="s">
        <v>192</v>
      </c>
      <c r="F1022" s="2" t="s">
        <v>1114</v>
      </c>
      <c r="G1022" s="2" t="s">
        <v>3</v>
      </c>
      <c r="H1022" s="2" t="s">
        <v>1621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5754.4571640000004</v>
      </c>
      <c r="R1022" s="1">
        <v>0</v>
      </c>
      <c r="S1022" s="1">
        <v>4483.8688500000017</v>
      </c>
      <c r="T1022" s="1">
        <v>0</v>
      </c>
      <c r="U1022" s="2" t="s">
        <v>0</v>
      </c>
      <c r="V1022" s="1">
        <v>0</v>
      </c>
      <c r="W1022" s="1">
        <v>1095.3347499999998</v>
      </c>
      <c r="X1022" s="2" t="s">
        <v>8</v>
      </c>
      <c r="Y1022" s="1">
        <v>175.25356400000001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  <c r="AH1022" s="1">
        <v>0</v>
      </c>
      <c r="AI1022" s="1">
        <v>0</v>
      </c>
      <c r="AJ1022" s="2" t="s">
        <v>0</v>
      </c>
      <c r="AK1022" s="1">
        <v>0</v>
      </c>
      <c r="AL1022" s="1">
        <v>0</v>
      </c>
      <c r="AM1022" s="125" t="s">
        <v>1</v>
      </c>
      <c r="AN1022" s="2" t="s">
        <v>1</v>
      </c>
      <c r="AO1022" s="125" t="s">
        <v>1</v>
      </c>
      <c r="AP1022" s="2" t="s">
        <v>1</v>
      </c>
    </row>
    <row r="1023" spans="1:42" ht="15" customHeight="1" x14ac:dyDescent="0.25">
      <c r="A1023" s="2" t="s">
        <v>232</v>
      </c>
      <c r="B1023" s="125">
        <v>44608</v>
      </c>
      <c r="C1023" s="2" t="s">
        <v>26</v>
      </c>
      <c r="D1023" s="2" t="s">
        <v>23</v>
      </c>
      <c r="E1023" s="2" t="s">
        <v>354</v>
      </c>
      <c r="F1023" s="2" t="s">
        <v>1218</v>
      </c>
      <c r="G1023" s="2" t="s">
        <v>3</v>
      </c>
      <c r="H1023" s="2" t="s">
        <v>1796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1">
        <v>3098.8021899999999</v>
      </c>
      <c r="R1023" s="1">
        <v>0</v>
      </c>
      <c r="S1023" s="1">
        <v>2241.1138499999993</v>
      </c>
      <c r="T1023" s="1">
        <v>0</v>
      </c>
      <c r="U1023" s="2" t="s">
        <v>0</v>
      </c>
      <c r="V1023" s="1">
        <v>0</v>
      </c>
      <c r="W1023" s="1">
        <v>739.38649999999996</v>
      </c>
      <c r="X1023" s="2" t="s">
        <v>8</v>
      </c>
      <c r="Y1023" s="1">
        <v>118.30184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  <c r="AH1023" s="1">
        <v>0</v>
      </c>
      <c r="AI1023" s="1">
        <v>0</v>
      </c>
      <c r="AJ1023" s="2" t="s">
        <v>0</v>
      </c>
      <c r="AK1023" s="1">
        <v>0</v>
      </c>
      <c r="AL1023" s="1">
        <v>0</v>
      </c>
      <c r="AM1023" s="125" t="s">
        <v>1</v>
      </c>
      <c r="AN1023" s="2" t="s">
        <v>1</v>
      </c>
      <c r="AO1023" s="125" t="s">
        <v>1</v>
      </c>
      <c r="AP1023" s="2" t="s">
        <v>1</v>
      </c>
    </row>
    <row r="1024" spans="1:42" ht="15" customHeight="1" x14ac:dyDescent="0.25">
      <c r="A1024" s="2" t="s">
        <v>231</v>
      </c>
      <c r="B1024" s="125">
        <v>44608</v>
      </c>
      <c r="C1024" s="2" t="s">
        <v>6</v>
      </c>
      <c r="D1024" s="2" t="s">
        <v>21</v>
      </c>
      <c r="E1024" s="2" t="s">
        <v>190</v>
      </c>
      <c r="F1024" s="2" t="s">
        <v>1661</v>
      </c>
      <c r="G1024" s="2" t="s">
        <v>3</v>
      </c>
      <c r="H1024" s="2" t="s">
        <v>1662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2</v>
      </c>
      <c r="P1024" s="2" t="s">
        <v>1</v>
      </c>
      <c r="Q1024" s="1">
        <v>446.00634799999995</v>
      </c>
      <c r="R1024" s="1">
        <v>0</v>
      </c>
      <c r="S1024" s="1">
        <v>258.55869999999993</v>
      </c>
      <c r="T1024" s="1">
        <v>0</v>
      </c>
      <c r="U1024" s="2" t="s">
        <v>0</v>
      </c>
      <c r="V1024" s="1">
        <v>0</v>
      </c>
      <c r="W1024" s="1">
        <v>161.59280000000001</v>
      </c>
      <c r="X1024" s="2" t="s">
        <v>8</v>
      </c>
      <c r="Y1024" s="1">
        <v>25.854847999999997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  <c r="AH1024" s="1">
        <v>0</v>
      </c>
      <c r="AI1024" s="1">
        <v>0</v>
      </c>
      <c r="AJ1024" s="2" t="s">
        <v>0</v>
      </c>
      <c r="AK1024" s="1">
        <v>0</v>
      </c>
      <c r="AL1024" s="1">
        <v>0</v>
      </c>
      <c r="AM1024" s="125" t="s">
        <v>1</v>
      </c>
      <c r="AN1024" s="2" t="s">
        <v>1</v>
      </c>
      <c r="AO1024" s="125" t="s">
        <v>1</v>
      </c>
      <c r="AP1024" s="2" t="s">
        <v>1</v>
      </c>
    </row>
    <row r="1025" spans="1:42" ht="15" customHeight="1" x14ac:dyDescent="0.25">
      <c r="A1025" s="2" t="s">
        <v>230</v>
      </c>
      <c r="B1025" s="125">
        <v>44608</v>
      </c>
      <c r="C1025" s="2" t="s">
        <v>6</v>
      </c>
      <c r="D1025" s="2" t="s">
        <v>21</v>
      </c>
      <c r="E1025" s="2" t="s">
        <v>190</v>
      </c>
      <c r="F1025" s="2" t="s">
        <v>1661</v>
      </c>
      <c r="G1025" s="2" t="s">
        <v>3</v>
      </c>
      <c r="H1025" s="2" t="s">
        <v>1663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1130</v>
      </c>
      <c r="P1025" s="2" t="s">
        <v>1146</v>
      </c>
      <c r="Q1025" s="1">
        <v>170.35554999999999</v>
      </c>
      <c r="R1025" s="1">
        <v>0</v>
      </c>
      <c r="S1025" s="1">
        <v>136.73875000000001</v>
      </c>
      <c r="T1025" s="1">
        <v>28.98</v>
      </c>
      <c r="U1025" s="2" t="s">
        <v>8</v>
      </c>
      <c r="V1025" s="1">
        <v>4.6368</v>
      </c>
      <c r="W1025" s="1">
        <v>0</v>
      </c>
      <c r="X1025" s="2" t="s">
        <v>0</v>
      </c>
      <c r="Y1025" s="1">
        <v>0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  <c r="AH1025" s="1">
        <v>0</v>
      </c>
      <c r="AI1025" s="1">
        <v>0</v>
      </c>
      <c r="AJ1025" s="2" t="s">
        <v>0</v>
      </c>
      <c r="AK1025" s="1">
        <v>0</v>
      </c>
      <c r="AL1025" s="1">
        <v>0</v>
      </c>
      <c r="AM1025" s="125" t="s">
        <v>1</v>
      </c>
      <c r="AN1025" s="2" t="s">
        <v>1</v>
      </c>
      <c r="AO1025" s="125" t="s">
        <v>1</v>
      </c>
      <c r="AP1025" s="2" t="s">
        <v>1</v>
      </c>
    </row>
    <row r="1026" spans="1:42" ht="15" customHeight="1" x14ac:dyDescent="0.25">
      <c r="A1026" s="2" t="s">
        <v>229</v>
      </c>
      <c r="B1026" s="125">
        <v>44608</v>
      </c>
      <c r="C1026" s="2" t="s">
        <v>6</v>
      </c>
      <c r="D1026" s="2" t="s">
        <v>21</v>
      </c>
      <c r="E1026" s="2" t="s">
        <v>190</v>
      </c>
      <c r="F1026" s="2" t="s">
        <v>1661</v>
      </c>
      <c r="G1026" s="2" t="s">
        <v>3</v>
      </c>
      <c r="H1026" s="2" t="s">
        <v>1664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v>2349.2156160000004</v>
      </c>
      <c r="R1026" s="1">
        <v>0</v>
      </c>
      <c r="S1026" s="1">
        <v>1873.9649999999999</v>
      </c>
      <c r="T1026" s="1">
        <v>0</v>
      </c>
      <c r="U1026" s="2" t="s">
        <v>0</v>
      </c>
      <c r="V1026" s="1">
        <v>0</v>
      </c>
      <c r="W1026" s="1">
        <v>409.69890000000004</v>
      </c>
      <c r="X1026" s="2" t="s">
        <v>0</v>
      </c>
      <c r="Y1026" s="1">
        <v>65.551715999999985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  <c r="AH1026" s="1">
        <v>0</v>
      </c>
      <c r="AI1026" s="1">
        <v>0</v>
      </c>
      <c r="AJ1026" s="2" t="s">
        <v>0</v>
      </c>
      <c r="AK1026" s="1">
        <v>0</v>
      </c>
      <c r="AL1026" s="1">
        <v>0</v>
      </c>
      <c r="AM1026" s="125" t="s">
        <v>1</v>
      </c>
      <c r="AN1026" s="2" t="s">
        <v>1</v>
      </c>
      <c r="AO1026" s="125" t="s">
        <v>1</v>
      </c>
      <c r="AP1026" s="2" t="s">
        <v>1</v>
      </c>
    </row>
    <row r="1027" spans="1:42" ht="15" customHeight="1" x14ac:dyDescent="0.25">
      <c r="A1027" s="2" t="s">
        <v>227</v>
      </c>
      <c r="B1027" s="125">
        <v>44608</v>
      </c>
      <c r="C1027" s="2" t="s">
        <v>6</v>
      </c>
      <c r="D1027" s="2" t="s">
        <v>21</v>
      </c>
      <c r="E1027" s="2" t="s">
        <v>190</v>
      </c>
      <c r="F1027" s="2" t="s">
        <v>1661</v>
      </c>
      <c r="G1027" s="2" t="s">
        <v>3</v>
      </c>
      <c r="H1027" s="2" t="s">
        <v>1665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1666</v>
      </c>
      <c r="P1027" s="2" t="s">
        <v>1667</v>
      </c>
      <c r="Q1027" s="1">
        <v>133.62280000000001</v>
      </c>
      <c r="R1027" s="1">
        <v>0</v>
      </c>
      <c r="S1027" s="1">
        <v>123.71640000000002</v>
      </c>
      <c r="T1027" s="1">
        <v>8.5399999999999991</v>
      </c>
      <c r="U1027" s="2" t="s">
        <v>8</v>
      </c>
      <c r="V1027" s="1">
        <v>1.3664000000000001</v>
      </c>
      <c r="W1027" s="1">
        <v>0</v>
      </c>
      <c r="X1027" s="2" t="s">
        <v>0</v>
      </c>
      <c r="Y1027" s="1">
        <v>0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  <c r="AH1027" s="1">
        <v>0</v>
      </c>
      <c r="AI1027" s="1">
        <v>0</v>
      </c>
      <c r="AJ1027" s="2" t="s">
        <v>0</v>
      </c>
      <c r="AK1027" s="1">
        <v>0</v>
      </c>
      <c r="AL1027" s="1">
        <v>0</v>
      </c>
      <c r="AM1027" s="125" t="s">
        <v>1</v>
      </c>
      <c r="AN1027" s="2" t="s">
        <v>1</v>
      </c>
      <c r="AO1027" s="125" t="s">
        <v>1</v>
      </c>
      <c r="AP1027" s="2" t="s">
        <v>1</v>
      </c>
    </row>
    <row r="1028" spans="1:42" ht="15" customHeight="1" x14ac:dyDescent="0.25">
      <c r="A1028" s="2" t="s">
        <v>226</v>
      </c>
      <c r="B1028" s="125">
        <v>44608</v>
      </c>
      <c r="C1028" s="2" t="s">
        <v>6</v>
      </c>
      <c r="D1028" s="2" t="s">
        <v>21</v>
      </c>
      <c r="E1028" s="2" t="s">
        <v>190</v>
      </c>
      <c r="F1028" s="2" t="s">
        <v>1661</v>
      </c>
      <c r="G1028" s="2" t="s">
        <v>3</v>
      </c>
      <c r="H1028" s="2" t="s">
        <v>1668</v>
      </c>
      <c r="I1028" s="1" t="s">
        <v>1</v>
      </c>
      <c r="J1028" s="1" t="s">
        <v>1</v>
      </c>
      <c r="K1028" s="1" t="s">
        <v>1</v>
      </c>
      <c r="L1028" s="1" t="s">
        <v>1</v>
      </c>
      <c r="M1028" s="1">
        <v>0</v>
      </c>
      <c r="N1028" s="2" t="s">
        <v>1</v>
      </c>
      <c r="O1028" s="2" t="s">
        <v>2</v>
      </c>
      <c r="P1028" s="2" t="s">
        <v>1</v>
      </c>
      <c r="Q1028" s="1">
        <v>5769.6388060000008</v>
      </c>
      <c r="R1028" s="1">
        <v>0</v>
      </c>
      <c r="S1028" s="1">
        <v>4217.8056499999984</v>
      </c>
      <c r="T1028" s="1">
        <v>0</v>
      </c>
      <c r="U1028" s="2" t="s">
        <v>0</v>
      </c>
      <c r="V1028" s="1">
        <v>0</v>
      </c>
      <c r="W1028" s="1">
        <v>1337.7872000000002</v>
      </c>
      <c r="X1028" s="2" t="s">
        <v>8</v>
      </c>
      <c r="Y1028" s="1">
        <v>214.04595600000002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  <c r="AH1028" s="1">
        <v>0</v>
      </c>
      <c r="AI1028" s="1">
        <v>0</v>
      </c>
      <c r="AJ1028" s="2" t="s">
        <v>0</v>
      </c>
      <c r="AK1028" s="1">
        <v>0</v>
      </c>
      <c r="AL1028" s="1">
        <v>0</v>
      </c>
      <c r="AM1028" s="125" t="s">
        <v>1</v>
      </c>
      <c r="AN1028" s="2" t="s">
        <v>1</v>
      </c>
      <c r="AO1028" s="125" t="s">
        <v>1</v>
      </c>
      <c r="AP1028" s="2" t="s">
        <v>1</v>
      </c>
    </row>
    <row r="1029" spans="1:42" ht="15" customHeight="1" x14ac:dyDescent="0.25">
      <c r="A1029" s="2" t="s">
        <v>225</v>
      </c>
      <c r="B1029" s="125">
        <v>44608</v>
      </c>
      <c r="C1029" s="2" t="s">
        <v>6</v>
      </c>
      <c r="D1029" s="2" t="s">
        <v>879</v>
      </c>
      <c r="E1029" s="2" t="s">
        <v>880</v>
      </c>
      <c r="F1029" s="2" t="s">
        <v>1555</v>
      </c>
      <c r="G1029" s="2" t="s">
        <v>3</v>
      </c>
      <c r="H1029" s="2" t="s">
        <v>1702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1530.4917719999999</v>
      </c>
      <c r="R1029" s="1">
        <v>0</v>
      </c>
      <c r="S1029" s="1">
        <v>860.25475000000006</v>
      </c>
      <c r="T1029" s="1">
        <v>0</v>
      </c>
      <c r="U1029" s="2" t="s">
        <v>0</v>
      </c>
      <c r="V1029" s="1">
        <v>0</v>
      </c>
      <c r="W1029" s="1">
        <v>577.79054999999994</v>
      </c>
      <c r="X1029" s="2" t="s">
        <v>8</v>
      </c>
      <c r="Y1029" s="1">
        <v>92.446472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  <c r="AH1029" s="1">
        <v>0</v>
      </c>
      <c r="AI1029" s="1">
        <v>0</v>
      </c>
      <c r="AJ1029" s="2" t="s">
        <v>0</v>
      </c>
      <c r="AK1029" s="1">
        <v>0</v>
      </c>
      <c r="AL1029" s="1">
        <v>0</v>
      </c>
      <c r="AM1029" s="125" t="s">
        <v>1</v>
      </c>
      <c r="AN1029" s="2" t="s">
        <v>1</v>
      </c>
      <c r="AO1029" s="125" t="s">
        <v>1</v>
      </c>
      <c r="AP1029" s="2" t="s">
        <v>1</v>
      </c>
    </row>
    <row r="1030" spans="1:42" ht="15" customHeight="1" x14ac:dyDescent="0.25">
      <c r="A1030" s="2" t="s">
        <v>224</v>
      </c>
      <c r="B1030" s="125">
        <v>44608</v>
      </c>
      <c r="C1030" s="2" t="s">
        <v>6</v>
      </c>
      <c r="D1030" s="2" t="s">
        <v>879</v>
      </c>
      <c r="E1030" s="2" t="s">
        <v>880</v>
      </c>
      <c r="F1030" s="2" t="s">
        <v>1555</v>
      </c>
      <c r="G1030" s="2" t="s">
        <v>3</v>
      </c>
      <c r="H1030" s="2" t="s">
        <v>1703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1454</v>
      </c>
      <c r="P1030" s="2" t="s">
        <v>1455</v>
      </c>
      <c r="Q1030" s="1">
        <v>199.2184</v>
      </c>
      <c r="R1030" s="1">
        <v>0</v>
      </c>
      <c r="S1030" s="1">
        <v>27.549999999999983</v>
      </c>
      <c r="T1030" s="1">
        <v>147.99</v>
      </c>
      <c r="U1030" s="2" t="s">
        <v>8</v>
      </c>
      <c r="V1030" s="1">
        <v>23.6784</v>
      </c>
      <c r="W1030" s="1">
        <v>0</v>
      </c>
      <c r="X1030" s="2" t="s">
        <v>0</v>
      </c>
      <c r="Y1030" s="1">
        <v>0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  <c r="AH1030" s="1">
        <v>0</v>
      </c>
      <c r="AI1030" s="1">
        <v>0</v>
      </c>
      <c r="AJ1030" s="2" t="s">
        <v>0</v>
      </c>
      <c r="AK1030" s="1">
        <v>0</v>
      </c>
      <c r="AL1030" s="1">
        <v>0</v>
      </c>
      <c r="AM1030" s="125" t="s">
        <v>1</v>
      </c>
      <c r="AN1030" s="2" t="s">
        <v>1</v>
      </c>
      <c r="AO1030" s="125" t="s">
        <v>1</v>
      </c>
      <c r="AP1030" s="2" t="s">
        <v>1</v>
      </c>
    </row>
    <row r="1031" spans="1:42" ht="15" customHeight="1" x14ac:dyDescent="0.25">
      <c r="A1031" s="2" t="s">
        <v>223</v>
      </c>
      <c r="B1031" s="125">
        <v>44608</v>
      </c>
      <c r="C1031" s="2" t="s">
        <v>6</v>
      </c>
      <c r="D1031" s="2" t="s">
        <v>879</v>
      </c>
      <c r="E1031" s="2" t="s">
        <v>880</v>
      </c>
      <c r="F1031" s="2" t="s">
        <v>1555</v>
      </c>
      <c r="G1031" s="2" t="s">
        <v>3</v>
      </c>
      <c r="H1031" s="2" t="s">
        <v>1704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v>2331.8654099999994</v>
      </c>
      <c r="R1031" s="1">
        <v>0</v>
      </c>
      <c r="S1031" s="1">
        <v>1655.0926999999992</v>
      </c>
      <c r="T1031" s="1">
        <v>0</v>
      </c>
      <c r="U1031" s="2" t="s">
        <v>0</v>
      </c>
      <c r="V1031" s="1">
        <v>0</v>
      </c>
      <c r="W1031" s="1">
        <v>583.42475000000002</v>
      </c>
      <c r="X1031" s="2" t="s">
        <v>8</v>
      </c>
      <c r="Y1031" s="1">
        <v>93.34796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  <c r="AH1031" s="1">
        <v>0</v>
      </c>
      <c r="AI1031" s="1">
        <v>0</v>
      </c>
      <c r="AJ1031" s="2" t="s">
        <v>0</v>
      </c>
      <c r="AK1031" s="1">
        <v>0</v>
      </c>
      <c r="AL1031" s="1">
        <v>0</v>
      </c>
      <c r="AM1031" s="125" t="s">
        <v>1</v>
      </c>
      <c r="AN1031" s="2" t="s">
        <v>1</v>
      </c>
      <c r="AO1031" s="125" t="s">
        <v>1</v>
      </c>
      <c r="AP1031" s="2" t="s">
        <v>1</v>
      </c>
    </row>
    <row r="1032" spans="1:42" ht="15" customHeight="1" x14ac:dyDescent="0.25">
      <c r="A1032" s="2" t="s">
        <v>222</v>
      </c>
      <c r="B1032" s="125">
        <v>44608</v>
      </c>
      <c r="C1032" s="2" t="s">
        <v>26</v>
      </c>
      <c r="D1032" s="2" t="s">
        <v>879</v>
      </c>
      <c r="E1032" s="2" t="s">
        <v>881</v>
      </c>
      <c r="F1032" s="2" t="s">
        <v>1797</v>
      </c>
      <c r="G1032" s="2" t="s">
        <v>3</v>
      </c>
      <c r="H1032" s="2" t="s">
        <v>1798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260.09600000000006</v>
      </c>
      <c r="R1032" s="1">
        <v>0</v>
      </c>
      <c r="S1032" s="1">
        <v>41.610000000000042</v>
      </c>
      <c r="T1032" s="1">
        <v>0</v>
      </c>
      <c r="U1032" s="2" t="s">
        <v>0</v>
      </c>
      <c r="V1032" s="1">
        <v>0</v>
      </c>
      <c r="W1032" s="1">
        <v>188.35</v>
      </c>
      <c r="X1032" s="2" t="s">
        <v>0</v>
      </c>
      <c r="Y1032" s="1">
        <v>30.136000000000003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  <c r="AH1032" s="1">
        <v>0</v>
      </c>
      <c r="AI1032" s="1">
        <v>0</v>
      </c>
      <c r="AJ1032" s="2" t="s">
        <v>0</v>
      </c>
      <c r="AK1032" s="1">
        <v>0</v>
      </c>
      <c r="AL1032" s="1">
        <v>0</v>
      </c>
      <c r="AM1032" s="125" t="s">
        <v>1</v>
      </c>
      <c r="AN1032" s="2" t="s">
        <v>1</v>
      </c>
      <c r="AO1032" s="125" t="s">
        <v>1</v>
      </c>
      <c r="AP1032" s="2" t="s">
        <v>1</v>
      </c>
    </row>
    <row r="1033" spans="1:42" ht="15" customHeight="1" x14ac:dyDescent="0.25">
      <c r="A1033" s="2" t="s">
        <v>221</v>
      </c>
      <c r="B1033" s="125">
        <v>44608</v>
      </c>
      <c r="C1033" s="2" t="s">
        <v>26</v>
      </c>
      <c r="D1033" s="2" t="s">
        <v>879</v>
      </c>
      <c r="E1033" s="2" t="s">
        <v>881</v>
      </c>
      <c r="F1033" s="2" t="s">
        <v>1799</v>
      </c>
      <c r="G1033" s="2" t="s">
        <v>12</v>
      </c>
      <c r="H1033" s="2" t="s">
        <v>1</v>
      </c>
      <c r="I1033" s="1" t="s">
        <v>1800</v>
      </c>
      <c r="J1033" s="1" t="s">
        <v>1</v>
      </c>
      <c r="K1033" s="1" t="s">
        <v>1801</v>
      </c>
      <c r="L1033" s="1" t="s">
        <v>1802</v>
      </c>
      <c r="M1033" s="1">
        <v>17.04</v>
      </c>
      <c r="N1033" s="2" t="s">
        <v>11</v>
      </c>
      <c r="O1033" s="2" t="s">
        <v>1803</v>
      </c>
      <c r="P1033" s="2" t="s">
        <v>1804</v>
      </c>
      <c r="Q1033" s="1">
        <v>-11.147600000000001</v>
      </c>
      <c r="R1033" s="1">
        <v>0</v>
      </c>
      <c r="S1033" s="1">
        <v>0</v>
      </c>
      <c r="T1033" s="1">
        <v>0</v>
      </c>
      <c r="U1033" s="2" t="s">
        <v>0</v>
      </c>
      <c r="V1033" s="1">
        <v>0</v>
      </c>
      <c r="W1033" s="1">
        <v>-9.61</v>
      </c>
      <c r="X1033" s="2" t="s">
        <v>8</v>
      </c>
      <c r="Y1033" s="1">
        <v>-1.5376000000000001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  <c r="AH1033" s="1">
        <v>0</v>
      </c>
      <c r="AI1033" s="1">
        <v>0</v>
      </c>
      <c r="AJ1033" s="2" t="s">
        <v>0</v>
      </c>
      <c r="AK1033" s="1">
        <v>0</v>
      </c>
      <c r="AL1033" s="1">
        <v>0</v>
      </c>
      <c r="AM1033" s="125" t="s">
        <v>1</v>
      </c>
      <c r="AN1033" s="2" t="s">
        <v>1</v>
      </c>
      <c r="AO1033" s="125" t="s">
        <v>1</v>
      </c>
      <c r="AP1033" s="2" t="s">
        <v>1</v>
      </c>
    </row>
    <row r="1034" spans="1:42" ht="15" customHeight="1" x14ac:dyDescent="0.25">
      <c r="A1034" s="2" t="s">
        <v>220</v>
      </c>
      <c r="B1034" s="125">
        <v>44608</v>
      </c>
      <c r="C1034" s="2" t="s">
        <v>6</v>
      </c>
      <c r="D1034" s="2" t="s">
        <v>18</v>
      </c>
      <c r="E1034" s="2" t="s">
        <v>183</v>
      </c>
      <c r="F1034" s="2" t="s">
        <v>1111</v>
      </c>
      <c r="G1034" s="2" t="s">
        <v>3</v>
      </c>
      <c r="H1034" s="2" t="s">
        <v>2436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1258</v>
      </c>
      <c r="P1034" s="2" t="s">
        <v>1259</v>
      </c>
      <c r="Q1034" s="1">
        <v>996.8</v>
      </c>
      <c r="R1034" s="1">
        <v>0</v>
      </c>
      <c r="S1034" s="1">
        <v>996.8</v>
      </c>
      <c r="T1034" s="1">
        <v>0</v>
      </c>
      <c r="U1034" s="2" t="s">
        <v>0</v>
      </c>
      <c r="V1034" s="1">
        <v>0</v>
      </c>
      <c r="W1034" s="1">
        <v>0</v>
      </c>
      <c r="X1034" s="2" t="s">
        <v>0</v>
      </c>
      <c r="Y1034" s="1">
        <v>0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  <c r="AH1034" s="1">
        <v>0</v>
      </c>
      <c r="AI1034" s="1">
        <v>0</v>
      </c>
      <c r="AJ1034" s="2" t="s">
        <v>0</v>
      </c>
      <c r="AK1034" s="1">
        <v>0</v>
      </c>
      <c r="AL1034" s="1">
        <v>0</v>
      </c>
      <c r="AM1034" s="125" t="s">
        <v>1</v>
      </c>
      <c r="AN1034" s="2" t="s">
        <v>1</v>
      </c>
      <c r="AO1034" s="125" t="s">
        <v>1</v>
      </c>
      <c r="AP1034" s="2" t="s">
        <v>1</v>
      </c>
    </row>
    <row r="1035" spans="1:42" ht="15" customHeight="1" x14ac:dyDescent="0.25">
      <c r="A1035" s="2" t="s">
        <v>218</v>
      </c>
      <c r="B1035" s="125">
        <v>44608</v>
      </c>
      <c r="C1035" s="2" t="s">
        <v>6</v>
      </c>
      <c r="D1035" s="2" t="s">
        <v>18</v>
      </c>
      <c r="E1035" s="2" t="s">
        <v>183</v>
      </c>
      <c r="F1035" s="2" t="s">
        <v>1111</v>
      </c>
      <c r="G1035" s="2" t="s">
        <v>3</v>
      </c>
      <c r="H1035" s="2" t="s">
        <v>2437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1477.9075619999999</v>
      </c>
      <c r="R1035" s="1">
        <v>0</v>
      </c>
      <c r="S1035" s="1">
        <v>1090.1513</v>
      </c>
      <c r="T1035" s="1">
        <v>0</v>
      </c>
      <c r="U1035" s="2" t="s">
        <v>0</v>
      </c>
      <c r="V1035" s="1">
        <v>0</v>
      </c>
      <c r="W1035" s="1">
        <v>334.27265</v>
      </c>
      <c r="X1035" s="2" t="s">
        <v>0</v>
      </c>
      <c r="Y1035" s="1">
        <v>53.483611999999994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  <c r="AH1035" s="1">
        <v>0</v>
      </c>
      <c r="AI1035" s="1">
        <v>0</v>
      </c>
      <c r="AJ1035" s="2" t="s">
        <v>0</v>
      </c>
      <c r="AK1035" s="1">
        <v>0</v>
      </c>
      <c r="AL1035" s="1">
        <v>0</v>
      </c>
      <c r="AM1035" s="125" t="s">
        <v>1</v>
      </c>
      <c r="AN1035" s="2" t="s">
        <v>1</v>
      </c>
      <c r="AO1035" s="125" t="s">
        <v>1</v>
      </c>
      <c r="AP1035" s="2" t="s">
        <v>1</v>
      </c>
    </row>
    <row r="1036" spans="1:42" ht="15" customHeight="1" x14ac:dyDescent="0.25">
      <c r="A1036" s="2" t="s">
        <v>216</v>
      </c>
      <c r="B1036" s="125">
        <v>44608</v>
      </c>
      <c r="C1036" s="2" t="s">
        <v>6</v>
      </c>
      <c r="D1036" s="2" t="s">
        <v>16</v>
      </c>
      <c r="E1036" s="2" t="s">
        <v>181</v>
      </c>
      <c r="F1036" s="2" t="s">
        <v>2456</v>
      </c>
      <c r="G1036" s="2" t="s">
        <v>3</v>
      </c>
      <c r="H1036" s="2" t="s">
        <v>2457</v>
      </c>
      <c r="I1036" s="1" t="s">
        <v>1</v>
      </c>
      <c r="J1036" s="1" t="s">
        <v>1</v>
      </c>
      <c r="K1036" s="1" t="s">
        <v>1</v>
      </c>
      <c r="L1036" s="1" t="s">
        <v>1</v>
      </c>
      <c r="M1036" s="1">
        <v>0</v>
      </c>
      <c r="N1036" s="2" t="s">
        <v>1</v>
      </c>
      <c r="O1036" s="2" t="s">
        <v>2</v>
      </c>
      <c r="P1036" s="2" t="s">
        <v>1</v>
      </c>
      <c r="Q1036" s="1">
        <v>1926.5073259999999</v>
      </c>
      <c r="R1036" s="1">
        <v>0</v>
      </c>
      <c r="S1036" s="1">
        <v>1377.8202500000002</v>
      </c>
      <c r="T1036" s="1">
        <v>0</v>
      </c>
      <c r="U1036" s="2" t="s">
        <v>0</v>
      </c>
      <c r="V1036" s="1">
        <v>0</v>
      </c>
      <c r="W1036" s="1">
        <v>473.0061</v>
      </c>
      <c r="X1036" s="2" t="s">
        <v>8</v>
      </c>
      <c r="Y1036" s="1">
        <v>75.680975999999987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  <c r="AH1036" s="1">
        <v>0</v>
      </c>
      <c r="AI1036" s="1">
        <v>0</v>
      </c>
      <c r="AJ1036" s="2" t="s">
        <v>0</v>
      </c>
      <c r="AK1036" s="1">
        <v>0</v>
      </c>
      <c r="AL1036" s="1">
        <v>0</v>
      </c>
      <c r="AM1036" s="125" t="s">
        <v>1</v>
      </c>
      <c r="AN1036" s="2" t="s">
        <v>1</v>
      </c>
      <c r="AO1036" s="125" t="s">
        <v>1</v>
      </c>
      <c r="AP1036" s="2" t="s">
        <v>1</v>
      </c>
    </row>
    <row r="1037" spans="1:42" ht="15" customHeight="1" x14ac:dyDescent="0.25">
      <c r="A1037" s="2" t="s">
        <v>214</v>
      </c>
      <c r="B1037" s="125">
        <v>44608</v>
      </c>
      <c r="C1037" s="2" t="s">
        <v>6</v>
      </c>
      <c r="D1037" s="2" t="s">
        <v>13</v>
      </c>
      <c r="E1037" s="2" t="s">
        <v>179</v>
      </c>
      <c r="F1037" s="2" t="s">
        <v>1757</v>
      </c>
      <c r="G1037" s="2" t="s">
        <v>3</v>
      </c>
      <c r="H1037" s="2" t="s">
        <v>1758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144.5094</v>
      </c>
      <c r="R1037" s="1">
        <v>0</v>
      </c>
      <c r="S1037" s="1">
        <v>140.22900000000001</v>
      </c>
      <c r="T1037" s="1">
        <v>0</v>
      </c>
      <c r="U1037" s="2" t="s">
        <v>0</v>
      </c>
      <c r="V1037" s="1">
        <v>0</v>
      </c>
      <c r="W1037" s="1">
        <v>3.69</v>
      </c>
      <c r="X1037" s="2" t="s">
        <v>0</v>
      </c>
      <c r="Y1037" s="1">
        <v>0.59040000000000004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  <c r="AH1037" s="1">
        <v>0</v>
      </c>
      <c r="AI1037" s="1">
        <v>0</v>
      </c>
      <c r="AJ1037" s="2" t="s">
        <v>0</v>
      </c>
      <c r="AK1037" s="1">
        <v>0</v>
      </c>
      <c r="AL1037" s="1">
        <v>0</v>
      </c>
      <c r="AM1037" s="125" t="s">
        <v>1</v>
      </c>
      <c r="AN1037" s="2" t="s">
        <v>1</v>
      </c>
      <c r="AO1037" s="125" t="s">
        <v>1</v>
      </c>
      <c r="AP1037" s="2" t="s">
        <v>1</v>
      </c>
    </row>
    <row r="1038" spans="1:42" ht="15" customHeight="1" x14ac:dyDescent="0.25">
      <c r="A1038" s="2" t="s">
        <v>212</v>
      </c>
      <c r="B1038" s="125">
        <v>44608</v>
      </c>
      <c r="C1038" s="2" t="s">
        <v>6</v>
      </c>
      <c r="D1038" s="2" t="s">
        <v>13</v>
      </c>
      <c r="E1038" s="2" t="s">
        <v>179</v>
      </c>
      <c r="F1038" s="2" t="s">
        <v>1759</v>
      </c>
      <c r="G1038" s="2" t="s">
        <v>3</v>
      </c>
      <c r="H1038" s="2" t="s">
        <v>1760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1761</v>
      </c>
      <c r="P1038" s="2" t="s">
        <v>1762</v>
      </c>
      <c r="Q1038" s="1">
        <v>37.380000000000003</v>
      </c>
      <c r="R1038" s="1">
        <v>0</v>
      </c>
      <c r="S1038" s="1">
        <v>37.380000000000003</v>
      </c>
      <c r="T1038" s="1">
        <v>0</v>
      </c>
      <c r="U1038" s="2" t="s">
        <v>0</v>
      </c>
      <c r="V1038" s="1">
        <v>0</v>
      </c>
      <c r="W1038" s="1">
        <v>0</v>
      </c>
      <c r="X1038" s="2" t="s">
        <v>0</v>
      </c>
      <c r="Y1038" s="1">
        <v>0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  <c r="AH1038" s="1">
        <v>0</v>
      </c>
      <c r="AI1038" s="1">
        <v>0</v>
      </c>
      <c r="AJ1038" s="2" t="s">
        <v>0</v>
      </c>
      <c r="AK1038" s="1">
        <v>0</v>
      </c>
      <c r="AL1038" s="1">
        <v>0</v>
      </c>
      <c r="AM1038" s="125" t="s">
        <v>1</v>
      </c>
      <c r="AN1038" s="2" t="s">
        <v>1</v>
      </c>
      <c r="AO1038" s="125" t="s">
        <v>1</v>
      </c>
      <c r="AP1038" s="2" t="s">
        <v>1</v>
      </c>
    </row>
    <row r="1039" spans="1:42" ht="15" customHeight="1" x14ac:dyDescent="0.25">
      <c r="A1039" s="2" t="s">
        <v>211</v>
      </c>
      <c r="B1039" s="125">
        <v>44608</v>
      </c>
      <c r="C1039" s="2" t="s">
        <v>6</v>
      </c>
      <c r="D1039" s="2" t="s">
        <v>13</v>
      </c>
      <c r="E1039" s="2" t="s">
        <v>179</v>
      </c>
      <c r="F1039" s="2" t="s">
        <v>1757</v>
      </c>
      <c r="G1039" s="2" t="s">
        <v>3</v>
      </c>
      <c r="H1039" s="2" t="s">
        <v>1763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2</v>
      </c>
      <c r="P1039" s="2" t="s">
        <v>1</v>
      </c>
      <c r="Q1039" s="1">
        <v>312.31719999999996</v>
      </c>
      <c r="R1039" s="1">
        <v>0</v>
      </c>
      <c r="S1039" s="1">
        <v>285.47479999999996</v>
      </c>
      <c r="T1039" s="1">
        <v>0</v>
      </c>
      <c r="U1039" s="2" t="s">
        <v>0</v>
      </c>
      <c r="V1039" s="1">
        <v>0</v>
      </c>
      <c r="W1039" s="1">
        <v>23.14</v>
      </c>
      <c r="X1039" s="2" t="s">
        <v>0</v>
      </c>
      <c r="Y1039" s="1">
        <v>3.7023999999999999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  <c r="AH1039" s="1">
        <v>0</v>
      </c>
      <c r="AI1039" s="1">
        <v>0</v>
      </c>
      <c r="AJ1039" s="2" t="s">
        <v>0</v>
      </c>
      <c r="AK1039" s="1">
        <v>0</v>
      </c>
      <c r="AL1039" s="1">
        <v>0</v>
      </c>
      <c r="AM1039" s="125" t="s">
        <v>1</v>
      </c>
      <c r="AN1039" s="2" t="s">
        <v>1</v>
      </c>
      <c r="AO1039" s="125" t="s">
        <v>1</v>
      </c>
      <c r="AP1039" s="2" t="s">
        <v>1</v>
      </c>
    </row>
    <row r="1040" spans="1:42" ht="15" customHeight="1" x14ac:dyDescent="0.25">
      <c r="A1040" s="2" t="s">
        <v>209</v>
      </c>
      <c r="B1040" s="125">
        <v>44608</v>
      </c>
      <c r="C1040" s="2" t="s">
        <v>6</v>
      </c>
      <c r="D1040" s="2" t="s">
        <v>13</v>
      </c>
      <c r="E1040" s="2" t="s">
        <v>179</v>
      </c>
      <c r="F1040" s="2" t="s">
        <v>1759</v>
      </c>
      <c r="G1040" s="2" t="s">
        <v>3</v>
      </c>
      <c r="H1040" s="2" t="s">
        <v>1764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1765</v>
      </c>
      <c r="P1040" s="2" t="s">
        <v>1766</v>
      </c>
      <c r="Q1040" s="1">
        <v>33.0486</v>
      </c>
      <c r="R1040" s="1">
        <v>0</v>
      </c>
      <c r="S1040" s="1">
        <v>33.0486</v>
      </c>
      <c r="T1040" s="1">
        <v>0</v>
      </c>
      <c r="U1040" s="2" t="s">
        <v>0</v>
      </c>
      <c r="V1040" s="1">
        <v>0</v>
      </c>
      <c r="W1040" s="1">
        <v>0</v>
      </c>
      <c r="X1040" s="2" t="s">
        <v>0</v>
      </c>
      <c r="Y1040" s="1">
        <v>0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  <c r="AH1040" s="1">
        <v>0</v>
      </c>
      <c r="AI1040" s="1">
        <v>0</v>
      </c>
      <c r="AJ1040" s="2" t="s">
        <v>0</v>
      </c>
      <c r="AK1040" s="1">
        <v>0</v>
      </c>
      <c r="AL1040" s="1">
        <v>0</v>
      </c>
      <c r="AM1040" s="125" t="s">
        <v>1</v>
      </c>
      <c r="AN1040" s="2" t="s">
        <v>1</v>
      </c>
      <c r="AO1040" s="125" t="s">
        <v>1</v>
      </c>
      <c r="AP1040" s="2" t="s">
        <v>1</v>
      </c>
    </row>
    <row r="1041" spans="1:42" ht="15" customHeight="1" x14ac:dyDescent="0.25">
      <c r="A1041" s="2" t="s">
        <v>207</v>
      </c>
      <c r="B1041" s="125">
        <v>44608</v>
      </c>
      <c r="C1041" s="2" t="s">
        <v>6</v>
      </c>
      <c r="D1041" s="2" t="s">
        <v>13</v>
      </c>
      <c r="E1041" s="2" t="s">
        <v>179</v>
      </c>
      <c r="F1041" s="2" t="s">
        <v>1757</v>
      </c>
      <c r="G1041" s="2" t="s">
        <v>3</v>
      </c>
      <c r="H1041" s="2" t="s">
        <v>2091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2092.6317499999996</v>
      </c>
      <c r="R1041" s="1">
        <v>0</v>
      </c>
      <c r="S1041" s="1">
        <v>1939.8036500000003</v>
      </c>
      <c r="T1041" s="1">
        <v>0</v>
      </c>
      <c r="U1041" s="2" t="s">
        <v>0</v>
      </c>
      <c r="V1041" s="1">
        <v>0</v>
      </c>
      <c r="W1041" s="1">
        <v>131.74840000000003</v>
      </c>
      <c r="X1041" s="2" t="s">
        <v>0</v>
      </c>
      <c r="Y1041" s="1">
        <v>21.079699999999999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  <c r="AH1041" s="1">
        <v>0</v>
      </c>
      <c r="AI1041" s="1">
        <v>0</v>
      </c>
      <c r="AJ1041" s="2" t="s">
        <v>0</v>
      </c>
      <c r="AK1041" s="1">
        <v>0</v>
      </c>
      <c r="AL1041" s="1">
        <v>0</v>
      </c>
      <c r="AM1041" s="125" t="s">
        <v>1</v>
      </c>
      <c r="AN1041" s="2" t="s">
        <v>1</v>
      </c>
      <c r="AO1041" s="125" t="s">
        <v>1</v>
      </c>
      <c r="AP1041" s="2" t="s">
        <v>1</v>
      </c>
    </row>
    <row r="1042" spans="1:42" ht="15" customHeight="1" x14ac:dyDescent="0.25">
      <c r="A1042" s="2" t="s">
        <v>205</v>
      </c>
      <c r="B1042" s="125">
        <v>44608</v>
      </c>
      <c r="C1042" s="2" t="s">
        <v>6</v>
      </c>
      <c r="D1042" s="2" t="s">
        <v>13</v>
      </c>
      <c r="E1042" s="2" t="s">
        <v>179</v>
      </c>
      <c r="F1042" s="2" t="s">
        <v>1759</v>
      </c>
      <c r="G1042" s="2" t="s">
        <v>12</v>
      </c>
      <c r="H1042" s="2" t="s">
        <v>1</v>
      </c>
      <c r="I1042" s="1" t="s">
        <v>2054</v>
      </c>
      <c r="J1042" s="1" t="s">
        <v>1</v>
      </c>
      <c r="K1042" s="1" t="s">
        <v>2092</v>
      </c>
      <c r="L1042" s="1" t="s">
        <v>1489</v>
      </c>
      <c r="M1042" s="1">
        <v>16.48</v>
      </c>
      <c r="N1042" s="2" t="s">
        <v>11</v>
      </c>
      <c r="O1042" s="2" t="s">
        <v>2093</v>
      </c>
      <c r="P1042" s="2" t="s">
        <v>2094</v>
      </c>
      <c r="Q1042" s="1">
        <v>-0.8569</v>
      </c>
      <c r="R1042" s="1">
        <v>0</v>
      </c>
      <c r="S1042" s="1">
        <v>-0.8569</v>
      </c>
      <c r="T1042" s="1">
        <v>0</v>
      </c>
      <c r="U1042" s="2" t="s">
        <v>0</v>
      </c>
      <c r="V1042" s="1">
        <v>0</v>
      </c>
      <c r="W1042" s="1">
        <v>0</v>
      </c>
      <c r="X1042" s="2" t="s">
        <v>0</v>
      </c>
      <c r="Y1042" s="1">
        <v>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  <c r="AH1042" s="1">
        <v>0</v>
      </c>
      <c r="AI1042" s="1">
        <v>0</v>
      </c>
      <c r="AJ1042" s="2" t="s">
        <v>0</v>
      </c>
      <c r="AK1042" s="1">
        <v>0</v>
      </c>
      <c r="AL1042" s="1">
        <v>0</v>
      </c>
      <c r="AM1042" s="125" t="s">
        <v>1</v>
      </c>
      <c r="AN1042" s="2" t="s">
        <v>1</v>
      </c>
      <c r="AO1042" s="125" t="s">
        <v>1</v>
      </c>
      <c r="AP1042" s="2" t="s">
        <v>1</v>
      </c>
    </row>
    <row r="1043" spans="1:42" ht="15" customHeight="1" x14ac:dyDescent="0.25">
      <c r="A1043" s="2" t="s">
        <v>204</v>
      </c>
      <c r="B1043" s="125">
        <v>44608</v>
      </c>
      <c r="C1043" s="2" t="s">
        <v>6</v>
      </c>
      <c r="D1043" s="2" t="s">
        <v>9</v>
      </c>
      <c r="E1043" s="2" t="s">
        <v>2478</v>
      </c>
      <c r="F1043" s="2" t="s">
        <v>2493</v>
      </c>
      <c r="G1043" s="2" t="s">
        <v>3</v>
      </c>
      <c r="H1043" s="2" t="s">
        <v>2494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642.62305000000003</v>
      </c>
      <c r="R1043" s="1">
        <v>0</v>
      </c>
      <c r="S1043" s="1">
        <v>466.50024999999994</v>
      </c>
      <c r="T1043" s="1">
        <v>0</v>
      </c>
      <c r="U1043" s="2" t="s">
        <v>0</v>
      </c>
      <c r="V1043" s="1">
        <v>0</v>
      </c>
      <c r="W1043" s="1">
        <v>151.83000000000001</v>
      </c>
      <c r="X1043" s="2" t="s">
        <v>8</v>
      </c>
      <c r="Y1043" s="1">
        <v>24.2928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  <c r="AH1043" s="1">
        <v>0</v>
      </c>
      <c r="AI1043" s="1">
        <v>0</v>
      </c>
      <c r="AJ1043" s="2" t="s">
        <v>0</v>
      </c>
      <c r="AK1043" s="1">
        <v>0</v>
      </c>
      <c r="AL1043" s="1">
        <v>0</v>
      </c>
      <c r="AM1043" s="125" t="s">
        <v>1</v>
      </c>
      <c r="AN1043" s="2" t="s">
        <v>1</v>
      </c>
      <c r="AO1043" s="125" t="s">
        <v>1</v>
      </c>
      <c r="AP1043" s="2" t="s">
        <v>1</v>
      </c>
    </row>
    <row r="1044" spans="1:42" ht="15" customHeight="1" x14ac:dyDescent="0.25">
      <c r="A1044" s="2" t="s">
        <v>203</v>
      </c>
      <c r="B1044" s="125">
        <v>44608</v>
      </c>
      <c r="C1044" s="2" t="s">
        <v>6</v>
      </c>
      <c r="D1044" s="2" t="s">
        <v>9</v>
      </c>
      <c r="E1044" s="2" t="s">
        <v>2478</v>
      </c>
      <c r="F1044" s="2" t="s">
        <v>2493</v>
      </c>
      <c r="G1044" s="2" t="s">
        <v>3</v>
      </c>
      <c r="H1044" s="2" t="s">
        <v>2495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131.53004999999999</v>
      </c>
      <c r="R1044" s="1">
        <v>0</v>
      </c>
      <c r="S1044" s="1">
        <v>28.533649999999994</v>
      </c>
      <c r="T1044" s="1">
        <v>0</v>
      </c>
      <c r="U1044" s="2" t="s">
        <v>0</v>
      </c>
      <c r="V1044" s="1">
        <v>0</v>
      </c>
      <c r="W1044" s="1">
        <v>88.79</v>
      </c>
      <c r="X1044" s="2" t="s">
        <v>8</v>
      </c>
      <c r="Y1044" s="1">
        <v>14.2064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2">
        <v>0</v>
      </c>
      <c r="AG1044" s="2" t="s">
        <v>0</v>
      </c>
      <c r="AH1044" s="1">
        <v>0</v>
      </c>
      <c r="AI1044" s="1">
        <v>0</v>
      </c>
      <c r="AJ1044" s="2" t="s">
        <v>0</v>
      </c>
      <c r="AK1044" s="1">
        <v>0</v>
      </c>
      <c r="AL1044" s="1">
        <v>0</v>
      </c>
      <c r="AM1044" s="125" t="s">
        <v>1</v>
      </c>
      <c r="AN1044" s="2" t="s">
        <v>1</v>
      </c>
      <c r="AO1044" s="125" t="s">
        <v>1</v>
      </c>
      <c r="AP1044" s="2" t="s">
        <v>1</v>
      </c>
    </row>
    <row r="1045" spans="1:42" ht="15" customHeight="1" x14ac:dyDescent="0.25">
      <c r="A1045" s="2" t="s">
        <v>201</v>
      </c>
      <c r="B1045" s="125">
        <v>44608</v>
      </c>
      <c r="C1045" s="2" t="s">
        <v>6</v>
      </c>
      <c r="D1045" s="2" t="s">
        <v>9</v>
      </c>
      <c r="E1045" s="2" t="s">
        <v>2478</v>
      </c>
      <c r="F1045" s="2" t="s">
        <v>2493</v>
      </c>
      <c r="G1045" s="2" t="s">
        <v>3</v>
      </c>
      <c r="H1045" s="2" t="s">
        <v>2499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2</v>
      </c>
      <c r="P1045" s="2" t="s">
        <v>1</v>
      </c>
      <c r="Q1045" s="1">
        <v>716.52190000000007</v>
      </c>
      <c r="R1045" s="1">
        <v>0</v>
      </c>
      <c r="S1045" s="1">
        <v>269.13309999999996</v>
      </c>
      <c r="T1045" s="1">
        <v>0</v>
      </c>
      <c r="U1045" s="2" t="s">
        <v>0</v>
      </c>
      <c r="V1045" s="1">
        <v>0</v>
      </c>
      <c r="W1045" s="1">
        <v>385.68</v>
      </c>
      <c r="X1045" s="2" t="s">
        <v>8</v>
      </c>
      <c r="Y1045" s="1">
        <v>61.708800000000004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  <c r="AH1045" s="1">
        <v>0</v>
      </c>
      <c r="AI1045" s="1">
        <v>0</v>
      </c>
      <c r="AJ1045" s="2" t="s">
        <v>0</v>
      </c>
      <c r="AK1045" s="1">
        <v>0</v>
      </c>
      <c r="AL1045" s="1">
        <v>0</v>
      </c>
      <c r="AM1045" s="125" t="s">
        <v>1</v>
      </c>
      <c r="AN1045" s="2" t="s">
        <v>1</v>
      </c>
      <c r="AO1045" s="125" t="s">
        <v>1</v>
      </c>
      <c r="AP1045" s="2" t="s">
        <v>1</v>
      </c>
    </row>
    <row r="1046" spans="1:42" ht="15" customHeight="1" x14ac:dyDescent="0.25">
      <c r="A1046" s="2" t="s">
        <v>199</v>
      </c>
      <c r="B1046" s="125">
        <v>44608</v>
      </c>
      <c r="C1046" s="2" t="s">
        <v>6</v>
      </c>
      <c r="D1046" s="2" t="s">
        <v>9</v>
      </c>
      <c r="E1046" s="2" t="s">
        <v>2478</v>
      </c>
      <c r="F1046" s="2" t="s">
        <v>2493</v>
      </c>
      <c r="G1046" s="2" t="s">
        <v>3</v>
      </c>
      <c r="H1046" s="2" t="s">
        <v>2500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2</v>
      </c>
      <c r="P1046" s="2" t="s">
        <v>1</v>
      </c>
      <c r="Q1046" s="1">
        <v>100.73169999999999</v>
      </c>
      <c r="R1046" s="1">
        <v>0</v>
      </c>
      <c r="S1046" s="1">
        <v>96.242499999999978</v>
      </c>
      <c r="T1046" s="1">
        <v>0</v>
      </c>
      <c r="U1046" s="2" t="s">
        <v>0</v>
      </c>
      <c r="V1046" s="1">
        <v>0</v>
      </c>
      <c r="W1046" s="1">
        <v>3.87</v>
      </c>
      <c r="X1046" s="2" t="s">
        <v>0</v>
      </c>
      <c r="Y1046" s="1">
        <v>0.61919999999999997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  <c r="AH1046" s="1">
        <v>0</v>
      </c>
      <c r="AI1046" s="1">
        <v>0</v>
      </c>
      <c r="AJ1046" s="2" t="s">
        <v>0</v>
      </c>
      <c r="AK1046" s="1">
        <v>0</v>
      </c>
      <c r="AL1046" s="1">
        <v>0</v>
      </c>
      <c r="AM1046" s="125" t="s">
        <v>1</v>
      </c>
      <c r="AN1046" s="2" t="s">
        <v>1</v>
      </c>
      <c r="AO1046" s="125" t="s">
        <v>1</v>
      </c>
      <c r="AP1046" s="2" t="s">
        <v>1</v>
      </c>
    </row>
    <row r="1047" spans="1:42" ht="15" customHeight="1" x14ac:dyDescent="0.25">
      <c r="A1047" s="2" t="s">
        <v>198</v>
      </c>
      <c r="B1047" s="125">
        <v>44608</v>
      </c>
      <c r="C1047" s="2" t="s">
        <v>6</v>
      </c>
      <c r="D1047" s="2" t="s">
        <v>9</v>
      </c>
      <c r="E1047" s="2" t="s">
        <v>2478</v>
      </c>
      <c r="F1047" s="2" t="s">
        <v>2493</v>
      </c>
      <c r="G1047" s="2" t="s">
        <v>3</v>
      </c>
      <c r="H1047" s="2" t="s">
        <v>2503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367.07835</v>
      </c>
      <c r="R1047" s="1">
        <v>0</v>
      </c>
      <c r="S1047" s="1">
        <v>148.75474999999997</v>
      </c>
      <c r="T1047" s="1">
        <v>0</v>
      </c>
      <c r="U1047" s="2" t="s">
        <v>0</v>
      </c>
      <c r="V1047" s="1">
        <v>0</v>
      </c>
      <c r="W1047" s="1">
        <v>188.21</v>
      </c>
      <c r="X1047" s="2" t="s">
        <v>8</v>
      </c>
      <c r="Y1047" s="1">
        <v>30.113600000000002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  <c r="AH1047" s="1">
        <v>0</v>
      </c>
      <c r="AI1047" s="1">
        <v>0</v>
      </c>
      <c r="AJ1047" s="2" t="s">
        <v>0</v>
      </c>
      <c r="AK1047" s="1">
        <v>0</v>
      </c>
      <c r="AL1047" s="1">
        <v>0</v>
      </c>
      <c r="AM1047" s="125" t="s">
        <v>1</v>
      </c>
      <c r="AN1047" s="2" t="s">
        <v>1</v>
      </c>
      <c r="AO1047" s="125" t="s">
        <v>1</v>
      </c>
      <c r="AP1047" s="2" t="s">
        <v>1</v>
      </c>
    </row>
    <row r="1048" spans="1:42" ht="15" customHeight="1" x14ac:dyDescent="0.25">
      <c r="A1048" s="2" t="s">
        <v>197</v>
      </c>
      <c r="B1048" s="125">
        <v>44608</v>
      </c>
      <c r="C1048" s="2" t="s">
        <v>6</v>
      </c>
      <c r="D1048" s="2" t="s">
        <v>9</v>
      </c>
      <c r="E1048" s="2" t="s">
        <v>2478</v>
      </c>
      <c r="F1048" s="2" t="s">
        <v>2493</v>
      </c>
      <c r="G1048" s="2" t="s">
        <v>3</v>
      </c>
      <c r="H1048" s="2" t="s">
        <v>2507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315.32600000000002</v>
      </c>
      <c r="R1048" s="1">
        <v>0</v>
      </c>
      <c r="S1048" s="1">
        <v>192.33070000000004</v>
      </c>
      <c r="T1048" s="1">
        <v>0</v>
      </c>
      <c r="U1048" s="2" t="s">
        <v>0</v>
      </c>
      <c r="V1048" s="1">
        <v>0</v>
      </c>
      <c r="W1048" s="1">
        <v>106.0304</v>
      </c>
      <c r="X1048" s="2" t="s">
        <v>8</v>
      </c>
      <c r="Y1048" s="1">
        <v>16.9649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  <c r="AH1048" s="1">
        <v>0</v>
      </c>
      <c r="AI1048" s="1">
        <v>0</v>
      </c>
      <c r="AJ1048" s="2" t="s">
        <v>0</v>
      </c>
      <c r="AK1048" s="1">
        <v>0</v>
      </c>
      <c r="AL1048" s="1">
        <v>0</v>
      </c>
      <c r="AM1048" s="125" t="s">
        <v>1</v>
      </c>
      <c r="AN1048" s="2" t="s">
        <v>1</v>
      </c>
      <c r="AO1048" s="125" t="s">
        <v>1</v>
      </c>
      <c r="AP1048" s="2" t="s">
        <v>1</v>
      </c>
    </row>
    <row r="1049" spans="1:42" ht="15" customHeight="1" x14ac:dyDescent="0.25">
      <c r="A1049" s="2" t="s">
        <v>195</v>
      </c>
      <c r="B1049" s="125">
        <v>44608</v>
      </c>
      <c r="C1049" s="2" t="s">
        <v>6</v>
      </c>
      <c r="D1049" s="2" t="s">
        <v>9</v>
      </c>
      <c r="E1049" s="2" t="s">
        <v>2478</v>
      </c>
      <c r="F1049" s="2" t="s">
        <v>2493</v>
      </c>
      <c r="G1049" s="2" t="s">
        <v>3</v>
      </c>
      <c r="H1049" s="2" t="s">
        <v>2509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2</v>
      </c>
      <c r="P1049" s="2" t="s">
        <v>1</v>
      </c>
      <c r="Q1049" s="1">
        <v>149.55255</v>
      </c>
      <c r="R1049" s="1">
        <v>0</v>
      </c>
      <c r="S1049" s="1">
        <v>103.00174999999999</v>
      </c>
      <c r="T1049" s="1">
        <v>0</v>
      </c>
      <c r="U1049" s="2" t="s">
        <v>0</v>
      </c>
      <c r="V1049" s="1">
        <v>0</v>
      </c>
      <c r="W1049" s="1">
        <v>40.129999999999995</v>
      </c>
      <c r="X1049" s="2" t="s">
        <v>8</v>
      </c>
      <c r="Y1049" s="1">
        <v>6.4207999999999998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  <c r="AH1049" s="1">
        <v>0</v>
      </c>
      <c r="AI1049" s="1">
        <v>0</v>
      </c>
      <c r="AJ1049" s="2" t="s">
        <v>0</v>
      </c>
      <c r="AK1049" s="1">
        <v>0</v>
      </c>
      <c r="AL1049" s="1">
        <v>0</v>
      </c>
      <c r="AM1049" s="125" t="s">
        <v>1</v>
      </c>
      <c r="AN1049" s="2" t="s">
        <v>1</v>
      </c>
      <c r="AO1049" s="125" t="s">
        <v>1</v>
      </c>
      <c r="AP1049" s="2" t="s">
        <v>1</v>
      </c>
    </row>
    <row r="1050" spans="1:42" ht="15" customHeight="1" x14ac:dyDescent="0.25">
      <c r="A1050" s="2" t="s">
        <v>194</v>
      </c>
      <c r="B1050" s="125">
        <v>44608</v>
      </c>
      <c r="C1050" s="2" t="s">
        <v>6</v>
      </c>
      <c r="D1050" s="2" t="s">
        <v>276</v>
      </c>
      <c r="E1050" s="2" t="s">
        <v>200</v>
      </c>
      <c r="F1050" s="2" t="s">
        <v>2265</v>
      </c>
      <c r="G1050" s="2" t="s">
        <v>3</v>
      </c>
      <c r="H1050" s="2" t="s">
        <v>2266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914.9991500000001</v>
      </c>
      <c r="R1050" s="1">
        <v>0</v>
      </c>
      <c r="S1050" s="1">
        <v>835.54285000000016</v>
      </c>
      <c r="T1050" s="1">
        <v>0</v>
      </c>
      <c r="U1050" s="2" t="s">
        <v>0</v>
      </c>
      <c r="V1050" s="1">
        <v>0</v>
      </c>
      <c r="W1050" s="1">
        <v>68.496799999999993</v>
      </c>
      <c r="X1050" s="2" t="s">
        <v>0</v>
      </c>
      <c r="Y1050" s="1">
        <v>10.9595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  <c r="AH1050" s="1">
        <v>0</v>
      </c>
      <c r="AI1050" s="1">
        <v>0</v>
      </c>
      <c r="AJ1050" s="2" t="s">
        <v>0</v>
      </c>
      <c r="AK1050" s="1">
        <v>0</v>
      </c>
      <c r="AL1050" s="1">
        <v>0</v>
      </c>
      <c r="AM1050" s="125" t="s">
        <v>1</v>
      </c>
      <c r="AN1050" s="2" t="s">
        <v>1</v>
      </c>
      <c r="AO1050" s="125" t="s">
        <v>1</v>
      </c>
      <c r="AP1050" s="2" t="s">
        <v>1</v>
      </c>
    </row>
    <row r="1051" spans="1:42" ht="15" customHeight="1" x14ac:dyDescent="0.25">
      <c r="A1051" s="2" t="s">
        <v>193</v>
      </c>
      <c r="B1051" s="125">
        <v>44608</v>
      </c>
      <c r="C1051" s="2" t="s">
        <v>6</v>
      </c>
      <c r="D1051" s="2" t="s">
        <v>276</v>
      </c>
      <c r="E1051" s="2" t="s">
        <v>200</v>
      </c>
      <c r="F1051" s="2" t="s">
        <v>1235</v>
      </c>
      <c r="G1051" s="2" t="s">
        <v>12</v>
      </c>
      <c r="H1051" s="2" t="s">
        <v>1</v>
      </c>
      <c r="I1051" s="1" t="s">
        <v>1183</v>
      </c>
      <c r="J1051" s="1" t="s">
        <v>1</v>
      </c>
      <c r="K1051" s="1" t="s">
        <v>2267</v>
      </c>
      <c r="L1051" s="1" t="s">
        <v>1489</v>
      </c>
      <c r="M1051" s="1">
        <v>13.63</v>
      </c>
      <c r="N1051" s="2" t="s">
        <v>11</v>
      </c>
      <c r="O1051" s="2" t="s">
        <v>2268</v>
      </c>
      <c r="P1051" s="2" t="s">
        <v>2269</v>
      </c>
      <c r="Q1051" s="1">
        <v>-6.45</v>
      </c>
      <c r="R1051" s="1">
        <v>0</v>
      </c>
      <c r="S1051" s="1">
        <v>-6.45</v>
      </c>
      <c r="T1051" s="1">
        <v>0</v>
      </c>
      <c r="U1051" s="2" t="s">
        <v>0</v>
      </c>
      <c r="V1051" s="1">
        <v>0</v>
      </c>
      <c r="W1051" s="1">
        <v>0</v>
      </c>
      <c r="X1051" s="2" t="s">
        <v>0</v>
      </c>
      <c r="Y1051" s="1">
        <v>0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  <c r="AH1051" s="1">
        <v>0</v>
      </c>
      <c r="AI1051" s="1">
        <v>0</v>
      </c>
      <c r="AJ1051" s="2" t="s">
        <v>0</v>
      </c>
      <c r="AK1051" s="1">
        <v>0</v>
      </c>
      <c r="AL1051" s="1">
        <v>0</v>
      </c>
      <c r="AM1051" s="125" t="s">
        <v>1</v>
      </c>
      <c r="AN1051" s="2" t="s">
        <v>1</v>
      </c>
      <c r="AO1051" s="125" t="s">
        <v>1</v>
      </c>
      <c r="AP1051" s="2" t="s">
        <v>1</v>
      </c>
    </row>
    <row r="1052" spans="1:42" ht="15" customHeight="1" x14ac:dyDescent="0.25">
      <c r="A1052" s="2" t="s">
        <v>191</v>
      </c>
      <c r="B1052" s="125">
        <v>44608</v>
      </c>
      <c r="C1052" s="2" t="s">
        <v>6</v>
      </c>
      <c r="D1052" s="2" t="s">
        <v>276</v>
      </c>
      <c r="E1052" s="2" t="s">
        <v>726</v>
      </c>
      <c r="F1052" s="2" t="s">
        <v>2364</v>
      </c>
      <c r="G1052" s="2" t="s">
        <v>3</v>
      </c>
      <c r="H1052" s="2" t="s">
        <v>2365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2205.9381139999996</v>
      </c>
      <c r="R1052" s="1">
        <v>0</v>
      </c>
      <c r="S1052" s="1">
        <v>1772.1389500000002</v>
      </c>
      <c r="T1052" s="1">
        <v>0</v>
      </c>
      <c r="U1052" s="2" t="s">
        <v>0</v>
      </c>
      <c r="V1052" s="1">
        <v>0</v>
      </c>
      <c r="W1052" s="1">
        <v>373.96480000000003</v>
      </c>
      <c r="X1052" s="2" t="s">
        <v>0</v>
      </c>
      <c r="Y1052" s="1">
        <v>59.834363999999994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  <c r="AH1052" s="1">
        <v>0</v>
      </c>
      <c r="AI1052" s="1">
        <v>0</v>
      </c>
      <c r="AJ1052" s="2" t="s">
        <v>0</v>
      </c>
      <c r="AK1052" s="1">
        <v>0</v>
      </c>
      <c r="AL1052" s="1">
        <v>0</v>
      </c>
      <c r="AM1052" s="125" t="s">
        <v>1</v>
      </c>
      <c r="AN1052" s="2" t="s">
        <v>1</v>
      </c>
      <c r="AO1052" s="125" t="s">
        <v>1</v>
      </c>
      <c r="AP1052" s="2" t="s">
        <v>1</v>
      </c>
    </row>
    <row r="1053" spans="1:42" ht="15" customHeight="1" x14ac:dyDescent="0.25">
      <c r="A1053" s="2" t="s">
        <v>189</v>
      </c>
      <c r="B1053" s="125">
        <v>44608</v>
      </c>
      <c r="C1053" s="2" t="s">
        <v>6</v>
      </c>
      <c r="D1053" s="2" t="s">
        <v>276</v>
      </c>
      <c r="E1053" s="2" t="s">
        <v>726</v>
      </c>
      <c r="F1053" s="2" t="s">
        <v>2366</v>
      </c>
      <c r="G1053" s="2" t="s">
        <v>12</v>
      </c>
      <c r="H1053" s="2" t="s">
        <v>1</v>
      </c>
      <c r="I1053" s="1" t="s">
        <v>2367</v>
      </c>
      <c r="J1053" s="1" t="s">
        <v>1</v>
      </c>
      <c r="K1053" s="1" t="s">
        <v>2368</v>
      </c>
      <c r="L1053" s="1" t="s">
        <v>1489</v>
      </c>
      <c r="M1053" s="1">
        <v>17.93</v>
      </c>
      <c r="N1053" s="2" t="s">
        <v>11</v>
      </c>
      <c r="O1053" s="2" t="s">
        <v>2369</v>
      </c>
      <c r="P1053" s="2" t="s">
        <v>2370</v>
      </c>
      <c r="Q1053" s="1">
        <v>-17.93</v>
      </c>
      <c r="R1053" s="1">
        <v>0</v>
      </c>
      <c r="S1053" s="1">
        <v>-17.93</v>
      </c>
      <c r="T1053" s="1">
        <v>0</v>
      </c>
      <c r="U1053" s="2" t="s">
        <v>0</v>
      </c>
      <c r="V1053" s="1">
        <v>0</v>
      </c>
      <c r="W1053" s="1">
        <v>0</v>
      </c>
      <c r="X1053" s="2" t="s">
        <v>0</v>
      </c>
      <c r="Y1053" s="1">
        <v>0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2">
        <v>0</v>
      </c>
      <c r="AG1053" s="2" t="s">
        <v>0</v>
      </c>
      <c r="AH1053" s="1">
        <v>0</v>
      </c>
      <c r="AI1053" s="1">
        <v>0</v>
      </c>
      <c r="AJ1053" s="2" t="s">
        <v>0</v>
      </c>
      <c r="AK1053" s="1">
        <v>0</v>
      </c>
      <c r="AL1053" s="1">
        <v>0</v>
      </c>
      <c r="AM1053" s="125" t="s">
        <v>1</v>
      </c>
      <c r="AN1053" s="2" t="s">
        <v>1</v>
      </c>
      <c r="AO1053" s="125" t="s">
        <v>1</v>
      </c>
      <c r="AP1053" s="2" t="s">
        <v>1</v>
      </c>
    </row>
    <row r="1054" spans="1:42" ht="15" customHeight="1" x14ac:dyDescent="0.25">
      <c r="A1054" s="2" t="s">
        <v>188</v>
      </c>
      <c r="B1054" s="125">
        <v>44608</v>
      </c>
      <c r="C1054" s="2" t="s">
        <v>6</v>
      </c>
      <c r="D1054" s="2" t="s">
        <v>5</v>
      </c>
      <c r="E1054" s="2" t="s">
        <v>174</v>
      </c>
      <c r="F1054" s="2" t="s">
        <v>1103</v>
      </c>
      <c r="G1054" s="2" t="s">
        <v>3</v>
      </c>
      <c r="H1054" s="2" t="s">
        <v>2777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1">
        <v>2335.6945220000002</v>
      </c>
      <c r="R1054" s="1">
        <v>0</v>
      </c>
      <c r="S1054" s="1">
        <v>1666.9614999999999</v>
      </c>
      <c r="T1054" s="1">
        <v>0</v>
      </c>
      <c r="U1054" s="2" t="s">
        <v>0</v>
      </c>
      <c r="V1054" s="1">
        <v>0</v>
      </c>
      <c r="W1054" s="1">
        <v>576.49394999999993</v>
      </c>
      <c r="X1054" s="2" t="s">
        <v>8</v>
      </c>
      <c r="Y1054" s="1">
        <v>92.239071999999993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  <c r="AH1054" s="1">
        <v>0</v>
      </c>
      <c r="AI1054" s="1">
        <v>0</v>
      </c>
      <c r="AJ1054" s="2" t="s">
        <v>0</v>
      </c>
      <c r="AK1054" s="1">
        <v>0</v>
      </c>
      <c r="AL1054" s="1">
        <v>0</v>
      </c>
      <c r="AM1054" s="125" t="s">
        <v>1</v>
      </c>
      <c r="AN1054" s="2" t="s">
        <v>1</v>
      </c>
      <c r="AO1054" s="125" t="s">
        <v>1</v>
      </c>
      <c r="AP1054" s="2" t="s">
        <v>1</v>
      </c>
    </row>
    <row r="1055" spans="1:42" ht="15" customHeight="1" x14ac:dyDescent="0.25">
      <c r="A1055" s="2" t="s">
        <v>187</v>
      </c>
      <c r="B1055" s="125">
        <v>44609</v>
      </c>
      <c r="C1055" s="2" t="s">
        <v>6</v>
      </c>
      <c r="D1055" s="2" t="s">
        <v>48</v>
      </c>
      <c r="E1055" s="2" t="s">
        <v>228</v>
      </c>
      <c r="F1055" s="2" t="s">
        <v>1404</v>
      </c>
      <c r="G1055" s="2" t="s">
        <v>3</v>
      </c>
      <c r="H1055" s="2" t="s">
        <v>1405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6305.4078220000019</v>
      </c>
      <c r="R1055" s="1">
        <v>0</v>
      </c>
      <c r="S1055" s="1">
        <v>5029.4927000000007</v>
      </c>
      <c r="T1055" s="1">
        <v>0</v>
      </c>
      <c r="U1055" s="2" t="s">
        <v>0</v>
      </c>
      <c r="V1055" s="1">
        <v>0</v>
      </c>
      <c r="W1055" s="1">
        <v>1099.9268499999998</v>
      </c>
      <c r="X1055" s="2" t="s">
        <v>0</v>
      </c>
      <c r="Y1055" s="1">
        <v>175.98827200000002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  <c r="AH1055" s="1">
        <v>0</v>
      </c>
      <c r="AI1055" s="1">
        <v>0</v>
      </c>
      <c r="AJ1055" s="2" t="s">
        <v>0</v>
      </c>
      <c r="AK1055" s="1">
        <v>0</v>
      </c>
      <c r="AL1055" s="1">
        <v>0</v>
      </c>
      <c r="AM1055" s="125" t="s">
        <v>1</v>
      </c>
      <c r="AN1055" s="2" t="s">
        <v>1</v>
      </c>
      <c r="AO1055" s="125" t="s">
        <v>1</v>
      </c>
      <c r="AP1055" s="2" t="s">
        <v>1</v>
      </c>
    </row>
    <row r="1056" spans="1:42" ht="15" customHeight="1" x14ac:dyDescent="0.25">
      <c r="A1056" s="2" t="s">
        <v>186</v>
      </c>
      <c r="B1056" s="125">
        <v>44609</v>
      </c>
      <c r="C1056" s="2" t="s">
        <v>1081</v>
      </c>
      <c r="D1056" s="2" t="s">
        <v>48</v>
      </c>
      <c r="E1056" s="2" t="s">
        <v>1082</v>
      </c>
      <c r="F1056" s="2" t="s">
        <v>1715</v>
      </c>
      <c r="G1056" s="2" t="s">
        <v>3</v>
      </c>
      <c r="H1056" s="2" t="s">
        <v>1716</v>
      </c>
      <c r="I1056" s="1" t="s">
        <v>1</v>
      </c>
      <c r="J1056" s="1" t="s">
        <v>1</v>
      </c>
      <c r="K1056" s="1" t="s">
        <v>1</v>
      </c>
      <c r="L1056" s="1" t="s">
        <v>1</v>
      </c>
      <c r="M1056" s="1">
        <v>0</v>
      </c>
      <c r="N1056" s="2" t="s">
        <v>1</v>
      </c>
      <c r="O1056" s="2" t="s">
        <v>2</v>
      </c>
      <c r="P1056" s="2" t="s">
        <v>1</v>
      </c>
      <c r="Q1056" s="1">
        <v>2586.4540039999993</v>
      </c>
      <c r="R1056" s="1">
        <v>0</v>
      </c>
      <c r="S1056" s="1">
        <v>2034.279399999999</v>
      </c>
      <c r="T1056" s="1">
        <v>0</v>
      </c>
      <c r="U1056" s="2" t="s">
        <v>0</v>
      </c>
      <c r="V1056" s="1">
        <v>0</v>
      </c>
      <c r="W1056" s="1">
        <v>476.01260000000002</v>
      </c>
      <c r="X1056" s="2" t="s">
        <v>0</v>
      </c>
      <c r="Y1056" s="1">
        <v>76.162003999999996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  <c r="AH1056" s="1">
        <v>0</v>
      </c>
      <c r="AI1056" s="1">
        <v>0</v>
      </c>
      <c r="AJ1056" s="2" t="s">
        <v>0</v>
      </c>
      <c r="AK1056" s="1">
        <v>0</v>
      </c>
      <c r="AL1056" s="1">
        <v>0</v>
      </c>
      <c r="AM1056" s="125" t="s">
        <v>1</v>
      </c>
      <c r="AN1056" s="2" t="s">
        <v>1</v>
      </c>
      <c r="AO1056" s="125" t="s">
        <v>1</v>
      </c>
      <c r="AP1056" s="2" t="s">
        <v>1</v>
      </c>
    </row>
    <row r="1057" spans="1:42" ht="15" customHeight="1" x14ac:dyDescent="0.25">
      <c r="A1057" s="2" t="s">
        <v>185</v>
      </c>
      <c r="B1057" s="125">
        <v>44609</v>
      </c>
      <c r="C1057" s="2" t="s">
        <v>26</v>
      </c>
      <c r="D1057" s="2" t="s">
        <v>48</v>
      </c>
      <c r="E1057" s="2" t="s">
        <v>219</v>
      </c>
      <c r="F1057" s="2" t="s">
        <v>1805</v>
      </c>
      <c r="G1057" s="2" t="s">
        <v>3</v>
      </c>
      <c r="H1057" s="2" t="s">
        <v>1806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2968.2743799999989</v>
      </c>
      <c r="R1057" s="1">
        <v>0</v>
      </c>
      <c r="S1057" s="1">
        <v>2358.8242999999993</v>
      </c>
      <c r="T1057" s="1">
        <v>0</v>
      </c>
      <c r="U1057" s="2" t="s">
        <v>0</v>
      </c>
      <c r="V1057" s="1">
        <v>0</v>
      </c>
      <c r="W1057" s="1">
        <v>525.38800000000003</v>
      </c>
      <c r="X1057" s="2" t="s">
        <v>0</v>
      </c>
      <c r="Y1057" s="1">
        <v>84.062079999999995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  <c r="AH1057" s="1">
        <v>0</v>
      </c>
      <c r="AI1057" s="1">
        <v>0</v>
      </c>
      <c r="AJ1057" s="2" t="s">
        <v>0</v>
      </c>
      <c r="AK1057" s="1">
        <v>0</v>
      </c>
      <c r="AL1057" s="1">
        <v>0</v>
      </c>
      <c r="AM1057" s="125" t="s">
        <v>1</v>
      </c>
      <c r="AN1057" s="2" t="s">
        <v>1</v>
      </c>
      <c r="AO1057" s="125" t="s">
        <v>1</v>
      </c>
      <c r="AP1057" s="2" t="s">
        <v>1</v>
      </c>
    </row>
    <row r="1058" spans="1:42" ht="15" customHeight="1" x14ac:dyDescent="0.25">
      <c r="A1058" s="2" t="s">
        <v>184</v>
      </c>
      <c r="B1058" s="125">
        <v>44609</v>
      </c>
      <c r="C1058" s="2" t="s">
        <v>26</v>
      </c>
      <c r="D1058" s="2" t="s">
        <v>48</v>
      </c>
      <c r="E1058" s="2" t="s">
        <v>219</v>
      </c>
      <c r="F1058" s="2" t="s">
        <v>1807</v>
      </c>
      <c r="G1058" s="2" t="s">
        <v>12</v>
      </c>
      <c r="H1058" s="2" t="s">
        <v>1</v>
      </c>
      <c r="I1058" s="1" t="s">
        <v>1290</v>
      </c>
      <c r="J1058" s="1" t="s">
        <v>1</v>
      </c>
      <c r="K1058" s="1" t="s">
        <v>1808</v>
      </c>
      <c r="L1058" s="1" t="s">
        <v>1809</v>
      </c>
      <c r="M1058" s="1">
        <v>84.66</v>
      </c>
      <c r="N1058" s="2" t="s">
        <v>11</v>
      </c>
      <c r="O1058" s="2" t="s">
        <v>1810</v>
      </c>
      <c r="P1058" s="2" t="s">
        <v>1811</v>
      </c>
      <c r="Q1058" s="1">
        <v>-7.9349999999999996</v>
      </c>
      <c r="R1058" s="1">
        <v>0</v>
      </c>
      <c r="S1058" s="1">
        <v>-7.9349999999999996</v>
      </c>
      <c r="T1058" s="1">
        <v>0</v>
      </c>
      <c r="U1058" s="2" t="s">
        <v>0</v>
      </c>
      <c r="V1058" s="1">
        <v>0</v>
      </c>
      <c r="W1058" s="1">
        <v>0</v>
      </c>
      <c r="X1058" s="2" t="s">
        <v>0</v>
      </c>
      <c r="Y1058" s="1">
        <v>0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  <c r="AH1058" s="1">
        <v>0</v>
      </c>
      <c r="AI1058" s="1">
        <v>0</v>
      </c>
      <c r="AJ1058" s="2" t="s">
        <v>0</v>
      </c>
      <c r="AK1058" s="1">
        <v>0</v>
      </c>
      <c r="AL1058" s="1">
        <v>0</v>
      </c>
      <c r="AM1058" s="125" t="s">
        <v>1</v>
      </c>
      <c r="AN1058" s="2" t="s">
        <v>1</v>
      </c>
      <c r="AO1058" s="125" t="s">
        <v>1</v>
      </c>
      <c r="AP1058" s="2" t="s">
        <v>1</v>
      </c>
    </row>
    <row r="1059" spans="1:42" ht="15" customHeight="1" x14ac:dyDescent="0.25">
      <c r="A1059" s="2" t="s">
        <v>182</v>
      </c>
      <c r="B1059" s="125">
        <v>44609</v>
      </c>
      <c r="C1059" s="2" t="s">
        <v>26</v>
      </c>
      <c r="D1059" s="2" t="s">
        <v>48</v>
      </c>
      <c r="E1059" s="2" t="s">
        <v>219</v>
      </c>
      <c r="F1059" s="2" t="s">
        <v>1807</v>
      </c>
      <c r="G1059" s="2" t="s">
        <v>12</v>
      </c>
      <c r="H1059" s="2" t="s">
        <v>1</v>
      </c>
      <c r="I1059" s="1" t="s">
        <v>1310</v>
      </c>
      <c r="J1059" s="1" t="s">
        <v>1</v>
      </c>
      <c r="K1059" s="1" t="s">
        <v>1812</v>
      </c>
      <c r="L1059" s="1" t="s">
        <v>1809</v>
      </c>
      <c r="M1059" s="1">
        <v>97.35</v>
      </c>
      <c r="N1059" s="2" t="s">
        <v>11</v>
      </c>
      <c r="O1059" s="2" t="s">
        <v>1813</v>
      </c>
      <c r="P1059" s="2" t="s">
        <v>1814</v>
      </c>
      <c r="Q1059" s="1">
        <v>-0.83025000000000004</v>
      </c>
      <c r="R1059" s="1">
        <v>0</v>
      </c>
      <c r="S1059" s="1">
        <v>-0.83025000000000004</v>
      </c>
      <c r="T1059" s="1">
        <v>0</v>
      </c>
      <c r="U1059" s="2" t="s">
        <v>0</v>
      </c>
      <c r="V1059" s="1">
        <v>0</v>
      </c>
      <c r="W1059" s="1">
        <v>0</v>
      </c>
      <c r="X1059" s="2" t="s">
        <v>0</v>
      </c>
      <c r="Y1059" s="1">
        <v>0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  <c r="AH1059" s="1">
        <v>0</v>
      </c>
      <c r="AI1059" s="1">
        <v>0</v>
      </c>
      <c r="AJ1059" s="2" t="s">
        <v>0</v>
      </c>
      <c r="AK1059" s="1">
        <v>0</v>
      </c>
      <c r="AL1059" s="1">
        <v>0</v>
      </c>
      <c r="AM1059" s="125" t="s">
        <v>1</v>
      </c>
      <c r="AN1059" s="2" t="s">
        <v>1</v>
      </c>
      <c r="AO1059" s="125" t="s">
        <v>1</v>
      </c>
      <c r="AP1059" s="2" t="s">
        <v>1</v>
      </c>
    </row>
    <row r="1060" spans="1:42" ht="15" customHeight="1" x14ac:dyDescent="0.25">
      <c r="A1060" s="2" t="s">
        <v>180</v>
      </c>
      <c r="B1060" s="125">
        <v>44609</v>
      </c>
      <c r="C1060" s="2" t="s">
        <v>6</v>
      </c>
      <c r="D1060" s="2" t="s">
        <v>41</v>
      </c>
      <c r="E1060" s="2" t="s">
        <v>217</v>
      </c>
      <c r="F1060" s="2" t="s">
        <v>1451</v>
      </c>
      <c r="G1060" s="2" t="s">
        <v>3</v>
      </c>
      <c r="H1060" s="2" t="s">
        <v>1452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3399.3681459999998</v>
      </c>
      <c r="R1060" s="1">
        <v>0</v>
      </c>
      <c r="S1060" s="1">
        <v>2550.6749000000004</v>
      </c>
      <c r="T1060" s="1">
        <v>0</v>
      </c>
      <c r="U1060" s="2" t="s">
        <v>0</v>
      </c>
      <c r="V1060" s="1">
        <v>0</v>
      </c>
      <c r="W1060" s="1">
        <v>731.63215000000002</v>
      </c>
      <c r="X1060" s="2" t="s">
        <v>8</v>
      </c>
      <c r="Y1060" s="1">
        <v>117.06109599999999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  <c r="AH1060" s="1">
        <v>0</v>
      </c>
      <c r="AI1060" s="1">
        <v>0</v>
      </c>
      <c r="AJ1060" s="2" t="s">
        <v>0</v>
      </c>
      <c r="AK1060" s="1">
        <v>0</v>
      </c>
      <c r="AL1060" s="1">
        <v>0</v>
      </c>
      <c r="AM1060" s="125" t="s">
        <v>1</v>
      </c>
      <c r="AN1060" s="2" t="s">
        <v>1</v>
      </c>
      <c r="AO1060" s="125" t="s">
        <v>1</v>
      </c>
      <c r="AP1060" s="2" t="s">
        <v>1</v>
      </c>
    </row>
    <row r="1061" spans="1:42" ht="15" customHeight="1" x14ac:dyDescent="0.25">
      <c r="A1061" s="2" t="s">
        <v>178</v>
      </c>
      <c r="B1061" s="125">
        <v>44609</v>
      </c>
      <c r="C1061" s="2" t="s">
        <v>6</v>
      </c>
      <c r="D1061" s="2" t="s">
        <v>41</v>
      </c>
      <c r="E1061" s="2" t="s">
        <v>217</v>
      </c>
      <c r="F1061" s="2" t="s">
        <v>1451</v>
      </c>
      <c r="G1061" s="2" t="s">
        <v>3</v>
      </c>
      <c r="H1061" s="2" t="s">
        <v>1453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1454</v>
      </c>
      <c r="P1061" s="2" t="s">
        <v>1455</v>
      </c>
      <c r="Q1061" s="1">
        <v>167.35839999999999</v>
      </c>
      <c r="R1061" s="1">
        <v>0</v>
      </c>
      <c r="S1061" s="1">
        <v>91.100000000000009</v>
      </c>
      <c r="T1061" s="1">
        <v>65.739999999999995</v>
      </c>
      <c r="U1061" s="2" t="s">
        <v>8</v>
      </c>
      <c r="V1061" s="1">
        <v>10.5184</v>
      </c>
      <c r="W1061" s="1">
        <v>0</v>
      </c>
      <c r="X1061" s="2" t="s">
        <v>0</v>
      </c>
      <c r="Y1061" s="1">
        <v>0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  <c r="AH1061" s="1">
        <v>0</v>
      </c>
      <c r="AI1061" s="1">
        <v>0</v>
      </c>
      <c r="AJ1061" s="2" t="s">
        <v>0</v>
      </c>
      <c r="AK1061" s="1">
        <v>0</v>
      </c>
      <c r="AL1061" s="1">
        <v>0</v>
      </c>
      <c r="AM1061" s="125" t="s">
        <v>1</v>
      </c>
      <c r="AN1061" s="2" t="s">
        <v>1</v>
      </c>
      <c r="AO1061" s="125" t="s">
        <v>1</v>
      </c>
      <c r="AP1061" s="2" t="s">
        <v>1</v>
      </c>
    </row>
    <row r="1062" spans="1:42" ht="15" customHeight="1" x14ac:dyDescent="0.25">
      <c r="A1062" s="2" t="s">
        <v>177</v>
      </c>
      <c r="B1062" s="125">
        <v>44609</v>
      </c>
      <c r="C1062" s="2" t="s">
        <v>6</v>
      </c>
      <c r="D1062" s="2" t="s">
        <v>41</v>
      </c>
      <c r="E1062" s="2" t="s">
        <v>217</v>
      </c>
      <c r="F1062" s="2" t="s">
        <v>1451</v>
      </c>
      <c r="G1062" s="2" t="s">
        <v>3</v>
      </c>
      <c r="H1062" s="2" t="s">
        <v>1456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</v>
      </c>
      <c r="P1062" s="2" t="s">
        <v>1</v>
      </c>
      <c r="Q1062" s="1">
        <v>2921.8138340000005</v>
      </c>
      <c r="R1062" s="1">
        <v>0</v>
      </c>
      <c r="S1062" s="1">
        <v>2105.28035</v>
      </c>
      <c r="T1062" s="1">
        <v>0</v>
      </c>
      <c r="U1062" s="2" t="s">
        <v>0</v>
      </c>
      <c r="V1062" s="1">
        <v>0</v>
      </c>
      <c r="W1062" s="1">
        <v>703.90820000000008</v>
      </c>
      <c r="X1062" s="2" t="s">
        <v>8</v>
      </c>
      <c r="Y1062" s="1">
        <v>112.62528400000001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  <c r="AH1062" s="1">
        <v>0</v>
      </c>
      <c r="AI1062" s="1">
        <v>0</v>
      </c>
      <c r="AJ1062" s="2" t="s">
        <v>0</v>
      </c>
      <c r="AK1062" s="1">
        <v>0</v>
      </c>
      <c r="AL1062" s="1">
        <v>0</v>
      </c>
      <c r="AM1062" s="125" t="s">
        <v>1</v>
      </c>
      <c r="AN1062" s="2" t="s">
        <v>1</v>
      </c>
      <c r="AO1062" s="125" t="s">
        <v>1</v>
      </c>
      <c r="AP1062" s="2" t="s">
        <v>1</v>
      </c>
    </row>
    <row r="1063" spans="1:42" ht="15" customHeight="1" x14ac:dyDescent="0.25">
      <c r="A1063" s="2" t="s">
        <v>176</v>
      </c>
      <c r="B1063" s="125">
        <v>44609</v>
      </c>
      <c r="C1063" s="2" t="s">
        <v>26</v>
      </c>
      <c r="D1063" s="2" t="s">
        <v>41</v>
      </c>
      <c r="E1063" s="2" t="s">
        <v>210</v>
      </c>
      <c r="F1063" s="2" t="s">
        <v>1815</v>
      </c>
      <c r="G1063" s="2" t="s">
        <v>3</v>
      </c>
      <c r="H1063" s="2" t="s">
        <v>1816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432.14509999999996</v>
      </c>
      <c r="R1063" s="1">
        <v>0</v>
      </c>
      <c r="S1063" s="1">
        <v>297.86349999999999</v>
      </c>
      <c r="T1063" s="1">
        <v>0</v>
      </c>
      <c r="U1063" s="2" t="s">
        <v>0</v>
      </c>
      <c r="V1063" s="1">
        <v>0</v>
      </c>
      <c r="W1063" s="1">
        <v>115.75999999999999</v>
      </c>
      <c r="X1063" s="2" t="s">
        <v>0</v>
      </c>
      <c r="Y1063" s="1">
        <v>18.521599999999999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  <c r="AH1063" s="1">
        <v>0</v>
      </c>
      <c r="AI1063" s="1">
        <v>0</v>
      </c>
      <c r="AJ1063" s="2" t="s">
        <v>0</v>
      </c>
      <c r="AK1063" s="1">
        <v>0</v>
      </c>
      <c r="AL1063" s="1">
        <v>0</v>
      </c>
      <c r="AM1063" s="125" t="s">
        <v>1</v>
      </c>
      <c r="AN1063" s="2" t="s">
        <v>1</v>
      </c>
      <c r="AO1063" s="125" t="s">
        <v>1</v>
      </c>
      <c r="AP1063" s="2" t="s">
        <v>1</v>
      </c>
    </row>
    <row r="1064" spans="1:42" ht="15" customHeight="1" x14ac:dyDescent="0.25">
      <c r="A1064" s="2" t="s">
        <v>175</v>
      </c>
      <c r="B1064" s="125">
        <v>44609</v>
      </c>
      <c r="C1064" s="2" t="s">
        <v>34</v>
      </c>
      <c r="D1064" s="2" t="s">
        <v>41</v>
      </c>
      <c r="E1064" s="2" t="s">
        <v>215</v>
      </c>
      <c r="F1064" s="2" t="s">
        <v>2165</v>
      </c>
      <c r="G1064" s="2" t="s">
        <v>3</v>
      </c>
      <c r="H1064" s="2" t="s">
        <v>2166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3333.3990000000003</v>
      </c>
      <c r="R1064" s="1">
        <v>0</v>
      </c>
      <c r="S1064" s="1">
        <v>3010.6560500000005</v>
      </c>
      <c r="T1064" s="1">
        <v>0</v>
      </c>
      <c r="U1064" s="2" t="s">
        <v>0</v>
      </c>
      <c r="V1064" s="1">
        <v>0</v>
      </c>
      <c r="W1064" s="1">
        <v>278.22675000000004</v>
      </c>
      <c r="X1064" s="2" t="s">
        <v>0</v>
      </c>
      <c r="Y1064" s="1">
        <v>44.516199999999991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  <c r="AH1064" s="1">
        <v>0</v>
      </c>
      <c r="AI1064" s="1">
        <v>0</v>
      </c>
      <c r="AJ1064" s="2" t="s">
        <v>0</v>
      </c>
      <c r="AK1064" s="1">
        <v>0</v>
      </c>
      <c r="AL1064" s="1">
        <v>0</v>
      </c>
      <c r="AM1064" s="125" t="s">
        <v>1</v>
      </c>
      <c r="AN1064" s="2" t="s">
        <v>1</v>
      </c>
      <c r="AO1064" s="125" t="s">
        <v>1</v>
      </c>
      <c r="AP1064" s="2" t="s">
        <v>1</v>
      </c>
    </row>
    <row r="1065" spans="1:42" ht="15" customHeight="1" x14ac:dyDescent="0.25">
      <c r="A1065" s="2" t="s">
        <v>173</v>
      </c>
      <c r="B1065" s="125">
        <v>44609</v>
      </c>
      <c r="C1065" s="2" t="s">
        <v>1081</v>
      </c>
      <c r="D1065" s="2" t="s">
        <v>41</v>
      </c>
      <c r="E1065" s="2" t="s">
        <v>1083</v>
      </c>
      <c r="F1065" s="2" t="s">
        <v>1715</v>
      </c>
      <c r="G1065" s="2" t="s">
        <v>3</v>
      </c>
      <c r="H1065" s="2" t="s">
        <v>2302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1">
        <v>3054.8460020000002</v>
      </c>
      <c r="R1065" s="1">
        <v>0</v>
      </c>
      <c r="S1065" s="1">
        <v>2418.1180000000004</v>
      </c>
      <c r="T1065" s="1">
        <v>0</v>
      </c>
      <c r="U1065" s="2" t="s">
        <v>0</v>
      </c>
      <c r="V1065" s="1">
        <v>0</v>
      </c>
      <c r="W1065" s="1">
        <v>548.90344999999991</v>
      </c>
      <c r="X1065" s="2" t="s">
        <v>0</v>
      </c>
      <c r="Y1065" s="1">
        <v>87.824551999999997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  <c r="AH1065" s="1">
        <v>0</v>
      </c>
      <c r="AI1065" s="1">
        <v>0</v>
      </c>
      <c r="AJ1065" s="2" t="s">
        <v>0</v>
      </c>
      <c r="AK1065" s="1">
        <v>0</v>
      </c>
      <c r="AL1065" s="1">
        <v>0</v>
      </c>
      <c r="AM1065" s="125" t="s">
        <v>1</v>
      </c>
      <c r="AN1065" s="2" t="s">
        <v>1</v>
      </c>
      <c r="AO1065" s="125" t="s">
        <v>1</v>
      </c>
      <c r="AP1065" s="2" t="s">
        <v>1</v>
      </c>
    </row>
    <row r="1066" spans="1:42" ht="15" customHeight="1" x14ac:dyDescent="0.25">
      <c r="A1066" s="2" t="s">
        <v>172</v>
      </c>
      <c r="B1066" s="125">
        <v>44609</v>
      </c>
      <c r="C1066" s="2" t="s">
        <v>6</v>
      </c>
      <c r="D1066" s="2" t="s">
        <v>41</v>
      </c>
      <c r="E1066" s="2" t="s">
        <v>213</v>
      </c>
      <c r="F1066" s="2" t="s">
        <v>1267</v>
      </c>
      <c r="G1066" s="2" t="s">
        <v>3</v>
      </c>
      <c r="H1066" s="2" t="s">
        <v>2676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97</v>
      </c>
      <c r="P1066" s="2" t="s">
        <v>1</v>
      </c>
      <c r="Q1066" s="1">
        <v>0</v>
      </c>
      <c r="R1066" s="1">
        <v>0</v>
      </c>
      <c r="S1066" s="1">
        <v>0</v>
      </c>
      <c r="T1066" s="1">
        <v>0</v>
      </c>
      <c r="U1066" s="2" t="s">
        <v>0</v>
      </c>
      <c r="V1066" s="1">
        <v>0</v>
      </c>
      <c r="W1066" s="1">
        <v>0</v>
      </c>
      <c r="X1066" s="2" t="s">
        <v>8</v>
      </c>
      <c r="Y1066" s="1">
        <v>0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  <c r="AH1066" s="1">
        <v>0</v>
      </c>
      <c r="AI1066" s="1">
        <v>0</v>
      </c>
      <c r="AJ1066" s="2" t="s">
        <v>0</v>
      </c>
      <c r="AK1066" s="1">
        <v>0</v>
      </c>
      <c r="AL1066" s="1">
        <v>0</v>
      </c>
      <c r="AM1066" s="125" t="s">
        <v>1</v>
      </c>
      <c r="AN1066" s="2" t="s">
        <v>1</v>
      </c>
      <c r="AO1066" s="125" t="s">
        <v>1</v>
      </c>
      <c r="AP1066" s="2" t="s">
        <v>1</v>
      </c>
    </row>
    <row r="1067" spans="1:42" ht="15" customHeight="1" x14ac:dyDescent="0.25">
      <c r="A1067" s="2" t="s">
        <v>171</v>
      </c>
      <c r="B1067" s="125">
        <v>44609</v>
      </c>
      <c r="C1067" s="2" t="s">
        <v>6</v>
      </c>
      <c r="D1067" s="2" t="s">
        <v>41</v>
      </c>
      <c r="E1067" s="2" t="s">
        <v>1058</v>
      </c>
      <c r="F1067" s="2" t="s">
        <v>1170</v>
      </c>
      <c r="G1067" s="2" t="s">
        <v>3</v>
      </c>
      <c r="H1067" s="2" t="s">
        <v>2687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97</v>
      </c>
      <c r="P1067" s="2" t="s">
        <v>1</v>
      </c>
      <c r="Q1067" s="1">
        <v>2020.32</v>
      </c>
      <c r="R1067" s="1">
        <v>0</v>
      </c>
      <c r="S1067" s="1">
        <v>2020.32</v>
      </c>
      <c r="T1067" s="1">
        <v>0</v>
      </c>
      <c r="U1067" s="2" t="s">
        <v>0</v>
      </c>
      <c r="V1067" s="1">
        <v>0</v>
      </c>
      <c r="W1067" s="1">
        <v>0</v>
      </c>
      <c r="X1067" s="2" t="s">
        <v>8</v>
      </c>
      <c r="Y1067" s="1">
        <v>0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  <c r="AH1067" s="1">
        <v>0</v>
      </c>
      <c r="AI1067" s="1">
        <v>0</v>
      </c>
      <c r="AJ1067" s="2" t="s">
        <v>0</v>
      </c>
      <c r="AK1067" s="1">
        <v>0</v>
      </c>
      <c r="AL1067" s="1">
        <v>0</v>
      </c>
      <c r="AM1067" s="125" t="s">
        <v>1</v>
      </c>
      <c r="AN1067" s="2" t="s">
        <v>1</v>
      </c>
      <c r="AO1067" s="125" t="s">
        <v>1</v>
      </c>
      <c r="AP1067" s="2" t="s">
        <v>1</v>
      </c>
    </row>
    <row r="1068" spans="1:42" ht="15" customHeight="1" x14ac:dyDescent="0.25">
      <c r="A1068" s="2" t="s">
        <v>170</v>
      </c>
      <c r="B1068" s="125">
        <v>44609</v>
      </c>
      <c r="C1068" s="2" t="s">
        <v>6</v>
      </c>
      <c r="D1068" s="2" t="s">
        <v>41</v>
      </c>
      <c r="E1068" s="2" t="s">
        <v>2704</v>
      </c>
      <c r="F1068" s="2" t="s">
        <v>2707</v>
      </c>
      <c r="G1068" s="2" t="s">
        <v>3</v>
      </c>
      <c r="H1068" s="2" t="s">
        <v>2708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1">
        <v>2309.2980000000002</v>
      </c>
      <c r="R1068" s="1">
        <v>0</v>
      </c>
      <c r="S1068" s="1">
        <v>1995.17</v>
      </c>
      <c r="T1068" s="1">
        <v>0</v>
      </c>
      <c r="U1068" s="2" t="s">
        <v>0</v>
      </c>
      <c r="V1068" s="1">
        <v>0</v>
      </c>
      <c r="W1068" s="1">
        <v>270.8</v>
      </c>
      <c r="X1068" s="2" t="s">
        <v>8</v>
      </c>
      <c r="Y1068" s="1">
        <v>43.328000000000003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  <c r="AH1068" s="1">
        <v>0</v>
      </c>
      <c r="AI1068" s="1">
        <v>0</v>
      </c>
      <c r="AJ1068" s="2" t="s">
        <v>0</v>
      </c>
      <c r="AK1068" s="1">
        <v>0</v>
      </c>
      <c r="AL1068" s="1">
        <v>0</v>
      </c>
      <c r="AM1068" s="125" t="s">
        <v>1</v>
      </c>
      <c r="AN1068" s="2" t="s">
        <v>1</v>
      </c>
      <c r="AO1068" s="125" t="s">
        <v>1</v>
      </c>
      <c r="AP1068" s="2" t="s">
        <v>1</v>
      </c>
    </row>
    <row r="1069" spans="1:42" ht="15" customHeight="1" x14ac:dyDescent="0.25">
      <c r="A1069" s="2" t="s">
        <v>169</v>
      </c>
      <c r="B1069" s="125">
        <v>44609</v>
      </c>
      <c r="C1069" s="2" t="s">
        <v>6</v>
      </c>
      <c r="D1069" s="2" t="s">
        <v>37</v>
      </c>
      <c r="E1069" s="2" t="s">
        <v>208</v>
      </c>
      <c r="F1069" s="2" t="s">
        <v>1492</v>
      </c>
      <c r="G1069" s="2" t="s">
        <v>3</v>
      </c>
      <c r="H1069" s="2" t="s">
        <v>1493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4451.7189220000009</v>
      </c>
      <c r="R1069" s="1">
        <v>0</v>
      </c>
      <c r="S1069" s="1">
        <v>3716.5502999999999</v>
      </c>
      <c r="T1069" s="1">
        <v>0</v>
      </c>
      <c r="U1069" s="2" t="s">
        <v>0</v>
      </c>
      <c r="V1069" s="1">
        <v>0</v>
      </c>
      <c r="W1069" s="1">
        <v>633.76605000000006</v>
      </c>
      <c r="X1069" s="2" t="s">
        <v>8</v>
      </c>
      <c r="Y1069" s="1">
        <v>101.40257200000001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  <c r="AH1069" s="1">
        <v>0</v>
      </c>
      <c r="AI1069" s="1">
        <v>0</v>
      </c>
      <c r="AJ1069" s="2" t="s">
        <v>0</v>
      </c>
      <c r="AK1069" s="1">
        <v>0</v>
      </c>
      <c r="AL1069" s="1">
        <v>0</v>
      </c>
      <c r="AM1069" s="125" t="s">
        <v>1</v>
      </c>
      <c r="AN1069" s="2" t="s">
        <v>1</v>
      </c>
      <c r="AO1069" s="125" t="s">
        <v>1</v>
      </c>
      <c r="AP1069" s="2" t="s">
        <v>1</v>
      </c>
    </row>
    <row r="1070" spans="1:42" ht="15" customHeight="1" x14ac:dyDescent="0.25">
      <c r="A1070" s="2" t="s">
        <v>168</v>
      </c>
      <c r="B1070" s="125">
        <v>44609</v>
      </c>
      <c r="C1070" s="2" t="s">
        <v>26</v>
      </c>
      <c r="D1070" s="2" t="s">
        <v>37</v>
      </c>
      <c r="E1070" s="2" t="s">
        <v>4</v>
      </c>
      <c r="F1070" s="2" t="s">
        <v>1817</v>
      </c>
      <c r="G1070" s="2" t="s">
        <v>3</v>
      </c>
      <c r="H1070" s="2" t="s">
        <v>1818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2</v>
      </c>
      <c r="P1070" s="2" t="s">
        <v>1</v>
      </c>
      <c r="Q1070" s="1">
        <v>3742.6872539999986</v>
      </c>
      <c r="R1070" s="1">
        <v>0</v>
      </c>
      <c r="S1070" s="1">
        <v>2656.3522999999977</v>
      </c>
      <c r="T1070" s="1">
        <v>0</v>
      </c>
      <c r="U1070" s="2" t="s">
        <v>0</v>
      </c>
      <c r="V1070" s="1">
        <v>0</v>
      </c>
      <c r="W1070" s="1">
        <v>936.49565000000007</v>
      </c>
      <c r="X1070" s="2" t="s">
        <v>8</v>
      </c>
      <c r="Y1070" s="1">
        <v>149.839304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  <c r="AH1070" s="1">
        <v>0</v>
      </c>
      <c r="AI1070" s="1">
        <v>0</v>
      </c>
      <c r="AJ1070" s="2" t="s">
        <v>0</v>
      </c>
      <c r="AK1070" s="1">
        <v>0</v>
      </c>
      <c r="AL1070" s="1">
        <v>0</v>
      </c>
      <c r="AM1070" s="125" t="s">
        <v>1</v>
      </c>
      <c r="AN1070" s="2" t="s">
        <v>1</v>
      </c>
      <c r="AO1070" s="125" t="s">
        <v>1</v>
      </c>
      <c r="AP1070" s="2" t="s">
        <v>1</v>
      </c>
    </row>
    <row r="1071" spans="1:42" ht="15" customHeight="1" x14ac:dyDescent="0.25">
      <c r="A1071" s="2" t="s">
        <v>167</v>
      </c>
      <c r="B1071" s="125">
        <v>44609</v>
      </c>
      <c r="C1071" s="2" t="s">
        <v>34</v>
      </c>
      <c r="D1071" s="2" t="s">
        <v>37</v>
      </c>
      <c r="E1071" s="2" t="s">
        <v>206</v>
      </c>
      <c r="F1071" s="2" t="s">
        <v>2216</v>
      </c>
      <c r="G1071" s="2" t="s">
        <v>3</v>
      </c>
      <c r="H1071" s="2" t="s">
        <v>2217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1803.02</v>
      </c>
      <c r="R1071" s="1">
        <v>0</v>
      </c>
      <c r="S1071" s="1">
        <v>1660.65</v>
      </c>
      <c r="T1071" s="1">
        <v>0</v>
      </c>
      <c r="U1071" s="2" t="s">
        <v>0</v>
      </c>
      <c r="V1071" s="1">
        <v>0</v>
      </c>
      <c r="W1071" s="1">
        <v>122.72999999999999</v>
      </c>
      <c r="X1071" s="2" t="s">
        <v>0</v>
      </c>
      <c r="Y1071" s="1">
        <v>19.636799999999997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  <c r="AH1071" s="1">
        <v>0</v>
      </c>
      <c r="AI1071" s="1">
        <v>0</v>
      </c>
      <c r="AJ1071" s="2" t="s">
        <v>0</v>
      </c>
      <c r="AK1071" s="1">
        <v>0</v>
      </c>
      <c r="AL1071" s="1">
        <v>0</v>
      </c>
      <c r="AM1071" s="125" t="s">
        <v>1</v>
      </c>
      <c r="AN1071" s="2" t="s">
        <v>1</v>
      </c>
      <c r="AO1071" s="125" t="s">
        <v>1</v>
      </c>
      <c r="AP1071" s="2" t="s">
        <v>1</v>
      </c>
    </row>
    <row r="1072" spans="1:42" ht="15" customHeight="1" x14ac:dyDescent="0.25">
      <c r="A1072" s="2" t="s">
        <v>166</v>
      </c>
      <c r="B1072" s="125">
        <v>44609</v>
      </c>
      <c r="C1072" s="2" t="s">
        <v>1081</v>
      </c>
      <c r="D1072" s="2" t="s">
        <v>37</v>
      </c>
      <c r="E1072" s="2" t="s">
        <v>1084</v>
      </c>
      <c r="F1072" s="2" t="s">
        <v>1715</v>
      </c>
      <c r="G1072" s="2" t="s">
        <v>3</v>
      </c>
      <c r="H1072" s="2" t="s">
        <v>2336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3405.561638000001</v>
      </c>
      <c r="R1072" s="1">
        <v>0</v>
      </c>
      <c r="S1072" s="1">
        <v>2763.0573000000004</v>
      </c>
      <c r="T1072" s="1">
        <v>0</v>
      </c>
      <c r="U1072" s="2" t="s">
        <v>0</v>
      </c>
      <c r="V1072" s="1">
        <v>0</v>
      </c>
      <c r="W1072" s="1">
        <v>553.88305000000003</v>
      </c>
      <c r="X1072" s="2" t="s">
        <v>0</v>
      </c>
      <c r="Y1072" s="1">
        <v>88.621287999999993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  <c r="AH1072" s="1">
        <v>0</v>
      </c>
      <c r="AI1072" s="1">
        <v>0</v>
      </c>
      <c r="AJ1072" s="2" t="s">
        <v>0</v>
      </c>
      <c r="AK1072" s="1">
        <v>0</v>
      </c>
      <c r="AL1072" s="1">
        <v>0</v>
      </c>
      <c r="AM1072" s="125" t="s">
        <v>1</v>
      </c>
      <c r="AN1072" s="2" t="s">
        <v>1</v>
      </c>
      <c r="AO1072" s="125" t="s">
        <v>1</v>
      </c>
      <c r="AP1072" s="2" t="s">
        <v>1</v>
      </c>
    </row>
    <row r="1073" spans="1:42" ht="15" customHeight="1" x14ac:dyDescent="0.25">
      <c r="A1073" s="2" t="s">
        <v>165</v>
      </c>
      <c r="B1073" s="125">
        <v>44609</v>
      </c>
      <c r="C1073" s="2" t="s">
        <v>6</v>
      </c>
      <c r="D1073" s="2" t="s">
        <v>32</v>
      </c>
      <c r="E1073" s="2" t="s">
        <v>202</v>
      </c>
      <c r="F1073" s="2" t="s">
        <v>1267</v>
      </c>
      <c r="G1073" s="2" t="s">
        <v>3</v>
      </c>
      <c r="H1073" s="2" t="s">
        <v>1533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v>2013.2163499999999</v>
      </c>
      <c r="R1073" s="1">
        <v>0</v>
      </c>
      <c r="S1073" s="1">
        <v>1623.1903499999996</v>
      </c>
      <c r="T1073" s="1">
        <v>0</v>
      </c>
      <c r="U1073" s="2" t="s">
        <v>0</v>
      </c>
      <c r="V1073" s="1">
        <v>0</v>
      </c>
      <c r="W1073" s="1">
        <v>336.22930000000002</v>
      </c>
      <c r="X1073" s="2" t="s">
        <v>8</v>
      </c>
      <c r="Y1073" s="1">
        <v>53.796699999999994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  <c r="AH1073" s="1">
        <v>0</v>
      </c>
      <c r="AI1073" s="1">
        <v>0</v>
      </c>
      <c r="AJ1073" s="2" t="s">
        <v>0</v>
      </c>
      <c r="AK1073" s="1">
        <v>0</v>
      </c>
      <c r="AL1073" s="1">
        <v>0</v>
      </c>
      <c r="AM1073" s="125" t="s">
        <v>1</v>
      </c>
      <c r="AN1073" s="2" t="s">
        <v>1</v>
      </c>
      <c r="AO1073" s="125" t="s">
        <v>1</v>
      </c>
      <c r="AP1073" s="2" t="s">
        <v>1</v>
      </c>
    </row>
    <row r="1074" spans="1:42" ht="15" customHeight="1" x14ac:dyDescent="0.25">
      <c r="A1074" s="2" t="s">
        <v>164</v>
      </c>
      <c r="B1074" s="125">
        <v>44609</v>
      </c>
      <c r="C1074" s="2" t="s">
        <v>6</v>
      </c>
      <c r="D1074" s="2" t="s">
        <v>32</v>
      </c>
      <c r="E1074" s="2" t="s">
        <v>202</v>
      </c>
      <c r="F1074" s="2" t="s">
        <v>1267</v>
      </c>
      <c r="G1074" s="2" t="s">
        <v>3</v>
      </c>
      <c r="H1074" s="2" t="s">
        <v>1534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730</v>
      </c>
      <c r="P1074" s="2" t="s">
        <v>1535</v>
      </c>
      <c r="Q1074" s="1">
        <v>60.03</v>
      </c>
      <c r="R1074" s="1">
        <v>0</v>
      </c>
      <c r="S1074" s="1">
        <v>0</v>
      </c>
      <c r="T1074" s="1">
        <v>51.75</v>
      </c>
      <c r="U1074" s="2" t="s">
        <v>8</v>
      </c>
      <c r="V1074" s="1">
        <v>8.2799999999999994</v>
      </c>
      <c r="W1074" s="1">
        <v>0</v>
      </c>
      <c r="X1074" s="2" t="s">
        <v>0</v>
      </c>
      <c r="Y1074" s="1">
        <v>0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  <c r="AH1074" s="1">
        <v>0</v>
      </c>
      <c r="AI1074" s="1">
        <v>0</v>
      </c>
      <c r="AJ1074" s="2" t="s">
        <v>0</v>
      </c>
      <c r="AK1074" s="1">
        <v>0</v>
      </c>
      <c r="AL1074" s="1">
        <v>0</v>
      </c>
      <c r="AM1074" s="125" t="s">
        <v>1</v>
      </c>
      <c r="AN1074" s="2" t="s">
        <v>1</v>
      </c>
      <c r="AO1074" s="125" t="s">
        <v>1</v>
      </c>
      <c r="AP1074" s="2" t="s">
        <v>1</v>
      </c>
    </row>
    <row r="1075" spans="1:42" ht="15" customHeight="1" x14ac:dyDescent="0.25">
      <c r="A1075" s="2" t="s">
        <v>163</v>
      </c>
      <c r="B1075" s="125">
        <v>44609</v>
      </c>
      <c r="C1075" s="2" t="s">
        <v>6</v>
      </c>
      <c r="D1075" s="2" t="s">
        <v>32</v>
      </c>
      <c r="E1075" s="2" t="s">
        <v>202</v>
      </c>
      <c r="F1075" s="2" t="s">
        <v>1267</v>
      </c>
      <c r="G1075" s="2" t="s">
        <v>3</v>
      </c>
      <c r="H1075" s="2" t="s">
        <v>1536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1">
        <v>5543.2390980000018</v>
      </c>
      <c r="R1075" s="1">
        <v>0</v>
      </c>
      <c r="S1075" s="1">
        <v>4103.1819000000014</v>
      </c>
      <c r="T1075" s="1">
        <v>0</v>
      </c>
      <c r="U1075" s="2" t="s">
        <v>0</v>
      </c>
      <c r="V1075" s="1">
        <v>0</v>
      </c>
      <c r="W1075" s="1">
        <v>1241.4286499999998</v>
      </c>
      <c r="X1075" s="2" t="s">
        <v>0</v>
      </c>
      <c r="Y1075" s="1">
        <v>198.62854800000002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  <c r="AH1075" s="1">
        <v>0</v>
      </c>
      <c r="AI1075" s="1">
        <v>0</v>
      </c>
      <c r="AJ1075" s="2" t="s">
        <v>0</v>
      </c>
      <c r="AK1075" s="1">
        <v>0</v>
      </c>
      <c r="AL1075" s="1">
        <v>0</v>
      </c>
      <c r="AM1075" s="125" t="s">
        <v>1</v>
      </c>
      <c r="AN1075" s="2" t="s">
        <v>1</v>
      </c>
      <c r="AO1075" s="125" t="s">
        <v>1</v>
      </c>
      <c r="AP1075" s="2" t="s">
        <v>1</v>
      </c>
    </row>
    <row r="1076" spans="1:42" ht="15" customHeight="1" x14ac:dyDescent="0.25">
      <c r="A1076" s="2" t="s">
        <v>162</v>
      </c>
      <c r="B1076" s="125">
        <v>44609</v>
      </c>
      <c r="C1076" s="2" t="s">
        <v>6</v>
      </c>
      <c r="D1076" s="2" t="s">
        <v>32</v>
      </c>
      <c r="E1076" s="2" t="s">
        <v>202</v>
      </c>
      <c r="F1076" s="2" t="s">
        <v>1267</v>
      </c>
      <c r="G1076" s="2" t="s">
        <v>12</v>
      </c>
      <c r="H1076" s="2" t="s">
        <v>1</v>
      </c>
      <c r="I1076" s="1" t="s">
        <v>1127</v>
      </c>
      <c r="J1076" s="1" t="s">
        <v>1</v>
      </c>
      <c r="K1076" s="1" t="s">
        <v>1537</v>
      </c>
      <c r="L1076" s="1" t="s">
        <v>1538</v>
      </c>
      <c r="M1076" s="1">
        <v>15.05</v>
      </c>
      <c r="N1076" s="2" t="s">
        <v>11</v>
      </c>
      <c r="O1076" s="2" t="s">
        <v>1539</v>
      </c>
      <c r="P1076" s="2" t="s">
        <v>1540</v>
      </c>
      <c r="Q1076" s="1">
        <v>-7.9287999999999998</v>
      </c>
      <c r="R1076" s="1">
        <v>0</v>
      </c>
      <c r="S1076" s="1">
        <v>-7.9287999999999998</v>
      </c>
      <c r="T1076" s="1">
        <v>0</v>
      </c>
      <c r="U1076" s="2" t="s">
        <v>0</v>
      </c>
      <c r="V1076" s="1">
        <v>0</v>
      </c>
      <c r="W1076" s="1">
        <v>0</v>
      </c>
      <c r="X1076" s="2" t="s">
        <v>0</v>
      </c>
      <c r="Y1076" s="1">
        <v>0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  <c r="AH1076" s="1">
        <v>0</v>
      </c>
      <c r="AI1076" s="1">
        <v>0</v>
      </c>
      <c r="AJ1076" s="2" t="s">
        <v>0</v>
      </c>
      <c r="AK1076" s="1">
        <v>0</v>
      </c>
      <c r="AL1076" s="1">
        <v>0</v>
      </c>
      <c r="AM1076" s="125" t="s">
        <v>1</v>
      </c>
      <c r="AN1076" s="2" t="s">
        <v>1</v>
      </c>
      <c r="AO1076" s="125" t="s">
        <v>1</v>
      </c>
      <c r="AP1076" s="2" t="s">
        <v>1</v>
      </c>
    </row>
    <row r="1077" spans="1:42" ht="15" customHeight="1" x14ac:dyDescent="0.25">
      <c r="A1077" s="2" t="s">
        <v>161</v>
      </c>
      <c r="B1077" s="125">
        <v>44609</v>
      </c>
      <c r="C1077" s="2" t="s">
        <v>6</v>
      </c>
      <c r="D1077" s="2" t="s">
        <v>32</v>
      </c>
      <c r="E1077" s="2" t="s">
        <v>202</v>
      </c>
      <c r="F1077" s="2" t="s">
        <v>1267</v>
      </c>
      <c r="G1077" s="2" t="s">
        <v>12</v>
      </c>
      <c r="H1077" s="2" t="s">
        <v>1</v>
      </c>
      <c r="I1077" s="1" t="s">
        <v>1128</v>
      </c>
      <c r="J1077" s="1" t="s">
        <v>1</v>
      </c>
      <c r="K1077" s="1" t="s">
        <v>1541</v>
      </c>
      <c r="L1077" s="1" t="s">
        <v>1489</v>
      </c>
      <c r="M1077" s="1">
        <v>197.59</v>
      </c>
      <c r="N1077" s="2" t="s">
        <v>11</v>
      </c>
      <c r="O1077" s="2" t="s">
        <v>1542</v>
      </c>
      <c r="P1077" s="2" t="s">
        <v>1543</v>
      </c>
      <c r="Q1077" s="1">
        <v>-197.59440000000001</v>
      </c>
      <c r="R1077" s="1">
        <v>0</v>
      </c>
      <c r="S1077" s="1">
        <v>0</v>
      </c>
      <c r="T1077" s="1">
        <v>0</v>
      </c>
      <c r="U1077" s="2" t="s">
        <v>0</v>
      </c>
      <c r="V1077" s="1">
        <v>0</v>
      </c>
      <c r="W1077" s="1">
        <v>-170.34</v>
      </c>
      <c r="X1077" s="2" t="s">
        <v>8</v>
      </c>
      <c r="Y1077" s="1">
        <v>-27.2544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  <c r="AH1077" s="1">
        <v>0</v>
      </c>
      <c r="AI1077" s="1">
        <v>0</v>
      </c>
      <c r="AJ1077" s="2" t="s">
        <v>0</v>
      </c>
      <c r="AK1077" s="1">
        <v>0</v>
      </c>
      <c r="AL1077" s="1">
        <v>0</v>
      </c>
      <c r="AM1077" s="125" t="s">
        <v>1</v>
      </c>
      <c r="AN1077" s="2" t="s">
        <v>1</v>
      </c>
      <c r="AO1077" s="125" t="s">
        <v>1</v>
      </c>
      <c r="AP1077" s="2" t="s">
        <v>1</v>
      </c>
    </row>
    <row r="1078" spans="1:42" ht="15" customHeight="1" x14ac:dyDescent="0.25">
      <c r="A1078" s="2" t="s">
        <v>160</v>
      </c>
      <c r="B1078" s="125">
        <v>44609</v>
      </c>
      <c r="C1078" s="2" t="s">
        <v>26</v>
      </c>
      <c r="D1078" s="2" t="s">
        <v>32</v>
      </c>
      <c r="E1078" s="2" t="s">
        <v>31</v>
      </c>
      <c r="F1078" s="2" t="s">
        <v>1815</v>
      </c>
      <c r="G1078" s="2" t="s">
        <v>3</v>
      </c>
      <c r="H1078" s="2" t="s">
        <v>1819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2282.9633099999996</v>
      </c>
      <c r="R1078" s="1">
        <v>0</v>
      </c>
      <c r="S1078" s="1">
        <v>1571.8038500000002</v>
      </c>
      <c r="T1078" s="1">
        <v>0</v>
      </c>
      <c r="U1078" s="2" t="s">
        <v>0</v>
      </c>
      <c r="V1078" s="1">
        <v>0</v>
      </c>
      <c r="W1078" s="1">
        <v>613.06849999999997</v>
      </c>
      <c r="X1078" s="2" t="s">
        <v>8</v>
      </c>
      <c r="Y1078" s="1">
        <v>98.090959999999995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  <c r="AH1078" s="1">
        <v>0</v>
      </c>
      <c r="AI1078" s="1">
        <v>0</v>
      </c>
      <c r="AJ1078" s="2" t="s">
        <v>0</v>
      </c>
      <c r="AK1078" s="1">
        <v>0</v>
      </c>
      <c r="AL1078" s="1">
        <v>0</v>
      </c>
      <c r="AM1078" s="125" t="s">
        <v>1</v>
      </c>
      <c r="AN1078" s="2" t="s">
        <v>1</v>
      </c>
      <c r="AO1078" s="125" t="s">
        <v>1</v>
      </c>
      <c r="AP1078" s="2" t="s">
        <v>1</v>
      </c>
    </row>
    <row r="1079" spans="1:42" ht="15" customHeight="1" x14ac:dyDescent="0.25">
      <c r="A1079" s="2" t="s">
        <v>159</v>
      </c>
      <c r="B1079" s="125">
        <v>44609</v>
      </c>
      <c r="C1079" s="2" t="s">
        <v>26</v>
      </c>
      <c r="D1079" s="2" t="s">
        <v>32</v>
      </c>
      <c r="E1079" s="2" t="s">
        <v>31</v>
      </c>
      <c r="F1079" s="2" t="s">
        <v>1820</v>
      </c>
      <c r="G1079" s="2" t="s">
        <v>3</v>
      </c>
      <c r="H1079" s="2" t="s">
        <v>1821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876</v>
      </c>
      <c r="P1079" s="2" t="s">
        <v>877</v>
      </c>
      <c r="Q1079" s="1">
        <v>103.57989999999999</v>
      </c>
      <c r="R1079" s="1">
        <v>0</v>
      </c>
      <c r="S1079" s="1">
        <v>89.021900000000002</v>
      </c>
      <c r="T1079" s="1">
        <v>12.55</v>
      </c>
      <c r="U1079" s="2" t="s">
        <v>8</v>
      </c>
      <c r="V1079" s="1">
        <v>2.008</v>
      </c>
      <c r="W1079" s="1">
        <v>0</v>
      </c>
      <c r="X1079" s="2" t="s">
        <v>0</v>
      </c>
      <c r="Y1079" s="1">
        <v>0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  <c r="AH1079" s="1">
        <v>0</v>
      </c>
      <c r="AI1079" s="1">
        <v>0</v>
      </c>
      <c r="AJ1079" s="2" t="s">
        <v>0</v>
      </c>
      <c r="AK1079" s="1">
        <v>0</v>
      </c>
      <c r="AL1079" s="1">
        <v>0</v>
      </c>
      <c r="AM1079" s="125" t="s">
        <v>1</v>
      </c>
      <c r="AN1079" s="2" t="s">
        <v>1</v>
      </c>
      <c r="AO1079" s="125" t="s">
        <v>1</v>
      </c>
      <c r="AP1079" s="2" t="s">
        <v>1</v>
      </c>
    </row>
    <row r="1080" spans="1:42" ht="15" customHeight="1" x14ac:dyDescent="0.25">
      <c r="A1080" s="2" t="s">
        <v>158</v>
      </c>
      <c r="B1080" s="125">
        <v>44609</v>
      </c>
      <c r="C1080" s="2" t="s">
        <v>26</v>
      </c>
      <c r="D1080" s="2" t="s">
        <v>32</v>
      </c>
      <c r="E1080" s="2" t="s">
        <v>31</v>
      </c>
      <c r="F1080" s="2" t="s">
        <v>1815</v>
      </c>
      <c r="G1080" s="2" t="s">
        <v>3</v>
      </c>
      <c r="H1080" s="2" t="s">
        <v>1822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2</v>
      </c>
      <c r="P1080" s="2" t="s">
        <v>1</v>
      </c>
      <c r="Q1080" s="1">
        <v>291.47445000000005</v>
      </c>
      <c r="R1080" s="1">
        <v>0</v>
      </c>
      <c r="S1080" s="1">
        <v>142.78564999999998</v>
      </c>
      <c r="T1080" s="1">
        <v>0</v>
      </c>
      <c r="U1080" s="2" t="s">
        <v>0</v>
      </c>
      <c r="V1080" s="1">
        <v>0</v>
      </c>
      <c r="W1080" s="1">
        <v>128.18</v>
      </c>
      <c r="X1080" s="2" t="s">
        <v>8</v>
      </c>
      <c r="Y1080" s="1">
        <v>20.508800000000001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  <c r="AH1080" s="1">
        <v>0</v>
      </c>
      <c r="AI1080" s="1">
        <v>0</v>
      </c>
      <c r="AJ1080" s="2" t="s">
        <v>0</v>
      </c>
      <c r="AK1080" s="1">
        <v>0</v>
      </c>
      <c r="AL1080" s="1">
        <v>0</v>
      </c>
      <c r="AM1080" s="125" t="s">
        <v>1</v>
      </c>
      <c r="AN1080" s="2" t="s">
        <v>1</v>
      </c>
      <c r="AO1080" s="125" t="s">
        <v>1</v>
      </c>
      <c r="AP1080" s="2" t="s">
        <v>1</v>
      </c>
    </row>
    <row r="1081" spans="1:42" ht="15" customHeight="1" x14ac:dyDescent="0.25">
      <c r="A1081" s="2" t="s">
        <v>157</v>
      </c>
      <c r="B1081" s="125">
        <v>44609</v>
      </c>
      <c r="C1081" s="2" t="s">
        <v>6</v>
      </c>
      <c r="D1081" s="2" t="s">
        <v>25</v>
      </c>
      <c r="E1081" s="2" t="s">
        <v>196</v>
      </c>
      <c r="F1081" s="2" t="s">
        <v>1496</v>
      </c>
      <c r="G1081" s="2" t="s">
        <v>3</v>
      </c>
      <c r="H1081" s="2" t="s">
        <v>1567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1196.7438500000003</v>
      </c>
      <c r="R1081" s="1">
        <v>0</v>
      </c>
      <c r="S1081" s="1">
        <v>949.72475000000009</v>
      </c>
      <c r="T1081" s="1">
        <v>0</v>
      </c>
      <c r="U1081" s="2" t="s">
        <v>0</v>
      </c>
      <c r="V1081" s="1">
        <v>0</v>
      </c>
      <c r="W1081" s="1">
        <v>212.94750000000002</v>
      </c>
      <c r="X1081" s="2" t="s">
        <v>8</v>
      </c>
      <c r="Y1081" s="1">
        <v>34.071600000000004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  <c r="AH1081" s="1">
        <v>0</v>
      </c>
      <c r="AI1081" s="1">
        <v>0</v>
      </c>
      <c r="AJ1081" s="2" t="s">
        <v>0</v>
      </c>
      <c r="AK1081" s="1">
        <v>0</v>
      </c>
      <c r="AL1081" s="1">
        <v>0</v>
      </c>
      <c r="AM1081" s="125" t="s">
        <v>1</v>
      </c>
      <c r="AN1081" s="2" t="s">
        <v>1</v>
      </c>
      <c r="AO1081" s="125" t="s">
        <v>1</v>
      </c>
      <c r="AP1081" s="2" t="s">
        <v>1</v>
      </c>
    </row>
    <row r="1082" spans="1:42" ht="15" customHeight="1" x14ac:dyDescent="0.25">
      <c r="A1082" s="2" t="s">
        <v>156</v>
      </c>
      <c r="B1082" s="125">
        <v>44609</v>
      </c>
      <c r="C1082" s="2" t="s">
        <v>6</v>
      </c>
      <c r="D1082" s="2" t="s">
        <v>25</v>
      </c>
      <c r="E1082" s="2" t="s">
        <v>196</v>
      </c>
      <c r="F1082" s="2" t="s">
        <v>1496</v>
      </c>
      <c r="G1082" s="2" t="s">
        <v>3</v>
      </c>
      <c r="H1082" s="2" t="s">
        <v>1568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1569</v>
      </c>
      <c r="P1082" s="2" t="s">
        <v>1570</v>
      </c>
      <c r="Q1082" s="1">
        <v>598.13274999999999</v>
      </c>
      <c r="R1082" s="1">
        <v>0</v>
      </c>
      <c r="S1082" s="1">
        <v>586.67195000000004</v>
      </c>
      <c r="T1082" s="1">
        <v>9.8800000000000008</v>
      </c>
      <c r="U1082" s="2" t="s">
        <v>8</v>
      </c>
      <c r="V1082" s="1">
        <v>1.5808</v>
      </c>
      <c r="W1082" s="1">
        <v>0</v>
      </c>
      <c r="X1082" s="2" t="s">
        <v>0</v>
      </c>
      <c r="Y1082" s="1">
        <v>0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  <c r="AH1082" s="1">
        <v>0</v>
      </c>
      <c r="AI1082" s="1">
        <v>0</v>
      </c>
      <c r="AJ1082" s="2" t="s">
        <v>0</v>
      </c>
      <c r="AK1082" s="1">
        <v>0</v>
      </c>
      <c r="AL1082" s="1">
        <v>0</v>
      </c>
      <c r="AM1082" s="125" t="s">
        <v>1</v>
      </c>
      <c r="AN1082" s="2" t="s">
        <v>1</v>
      </c>
      <c r="AO1082" s="125" t="s">
        <v>1</v>
      </c>
      <c r="AP1082" s="2" t="s">
        <v>1</v>
      </c>
    </row>
    <row r="1083" spans="1:42" ht="15" customHeight="1" x14ac:dyDescent="0.25">
      <c r="A1083" s="2" t="s">
        <v>155</v>
      </c>
      <c r="B1083" s="125">
        <v>44609</v>
      </c>
      <c r="C1083" s="2" t="s">
        <v>6</v>
      </c>
      <c r="D1083" s="2" t="s">
        <v>25</v>
      </c>
      <c r="E1083" s="2" t="s">
        <v>196</v>
      </c>
      <c r="F1083" s="2" t="s">
        <v>1496</v>
      </c>
      <c r="G1083" s="2" t="s">
        <v>3</v>
      </c>
      <c r="H1083" s="2" t="s">
        <v>1571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6662.4722680000004</v>
      </c>
      <c r="R1083" s="1">
        <v>0</v>
      </c>
      <c r="S1083" s="1">
        <v>5090.67065</v>
      </c>
      <c r="T1083" s="1">
        <v>0</v>
      </c>
      <c r="U1083" s="2" t="s">
        <v>0</v>
      </c>
      <c r="V1083" s="1">
        <v>0</v>
      </c>
      <c r="W1083" s="1">
        <v>1355.0014500000002</v>
      </c>
      <c r="X1083" s="2" t="s">
        <v>8</v>
      </c>
      <c r="Y1083" s="1">
        <v>216.80016800000007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  <c r="AH1083" s="1">
        <v>0</v>
      </c>
      <c r="AI1083" s="1">
        <v>0</v>
      </c>
      <c r="AJ1083" s="2" t="s">
        <v>0</v>
      </c>
      <c r="AK1083" s="1">
        <v>0</v>
      </c>
      <c r="AL1083" s="1">
        <v>0</v>
      </c>
      <c r="AM1083" s="125" t="s">
        <v>1</v>
      </c>
      <c r="AN1083" s="2" t="s">
        <v>1</v>
      </c>
      <c r="AO1083" s="125" t="s">
        <v>1</v>
      </c>
      <c r="AP1083" s="2" t="s">
        <v>1</v>
      </c>
    </row>
    <row r="1084" spans="1:42" ht="15" customHeight="1" x14ac:dyDescent="0.25">
      <c r="A1084" s="2" t="s">
        <v>154</v>
      </c>
      <c r="B1084" s="125">
        <v>44609</v>
      </c>
      <c r="C1084" s="2" t="s">
        <v>26</v>
      </c>
      <c r="D1084" s="2" t="s">
        <v>25</v>
      </c>
      <c r="E1084" s="2" t="s">
        <v>249</v>
      </c>
      <c r="F1084" s="2" t="s">
        <v>1823</v>
      </c>
      <c r="G1084" s="2" t="s">
        <v>3</v>
      </c>
      <c r="H1084" s="2" t="s">
        <v>1824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3325.6330160000002</v>
      </c>
      <c r="R1084" s="1">
        <v>0</v>
      </c>
      <c r="S1084" s="1">
        <v>2457.0663499999991</v>
      </c>
      <c r="T1084" s="1">
        <v>0</v>
      </c>
      <c r="U1084" s="2" t="s">
        <v>0</v>
      </c>
      <c r="V1084" s="1">
        <v>0</v>
      </c>
      <c r="W1084" s="1">
        <v>748.76434999999981</v>
      </c>
      <c r="X1084" s="2" t="s">
        <v>8</v>
      </c>
      <c r="Y1084" s="1">
        <v>119.80231600000002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  <c r="AH1084" s="1">
        <v>0</v>
      </c>
      <c r="AI1084" s="1">
        <v>0</v>
      </c>
      <c r="AJ1084" s="2" t="s">
        <v>0</v>
      </c>
      <c r="AK1084" s="1">
        <v>0</v>
      </c>
      <c r="AL1084" s="1">
        <v>0</v>
      </c>
      <c r="AM1084" s="125" t="s">
        <v>1</v>
      </c>
      <c r="AN1084" s="2" t="s">
        <v>1</v>
      </c>
      <c r="AO1084" s="125" t="s">
        <v>1</v>
      </c>
      <c r="AP1084" s="2" t="s">
        <v>1</v>
      </c>
    </row>
    <row r="1085" spans="1:42" ht="15" customHeight="1" x14ac:dyDescent="0.25">
      <c r="A1085" s="2" t="s">
        <v>153</v>
      </c>
      <c r="B1085" s="125">
        <v>44609</v>
      </c>
      <c r="C1085" s="2" t="s">
        <v>6</v>
      </c>
      <c r="D1085" s="2" t="s">
        <v>23</v>
      </c>
      <c r="E1085" s="2" t="s">
        <v>192</v>
      </c>
      <c r="F1085" s="2" t="s">
        <v>1115</v>
      </c>
      <c r="G1085" s="2" t="s">
        <v>3</v>
      </c>
      <c r="H1085" s="2" t="s">
        <v>1622</v>
      </c>
      <c r="I1085" s="1" t="s">
        <v>1</v>
      </c>
      <c r="J1085" s="1" t="s">
        <v>1</v>
      </c>
      <c r="K1085" s="1" t="s">
        <v>1</v>
      </c>
      <c r="L1085" s="1" t="s">
        <v>1</v>
      </c>
      <c r="M1085" s="1">
        <v>0</v>
      </c>
      <c r="N1085" s="2" t="s">
        <v>1</v>
      </c>
      <c r="O1085" s="2" t="s">
        <v>2</v>
      </c>
      <c r="P1085" s="2" t="s">
        <v>1</v>
      </c>
      <c r="Q1085" s="1">
        <v>6528.832314000002</v>
      </c>
      <c r="R1085" s="1">
        <v>0</v>
      </c>
      <c r="S1085" s="1">
        <v>5016.9259000000011</v>
      </c>
      <c r="T1085" s="1">
        <v>0</v>
      </c>
      <c r="U1085" s="2" t="s">
        <v>0</v>
      </c>
      <c r="V1085" s="1">
        <v>0</v>
      </c>
      <c r="W1085" s="1">
        <v>1303.3675500000002</v>
      </c>
      <c r="X1085" s="2" t="s">
        <v>0</v>
      </c>
      <c r="Y1085" s="1">
        <v>208.53886399999999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  <c r="AH1085" s="1">
        <v>0</v>
      </c>
      <c r="AI1085" s="1">
        <v>0</v>
      </c>
      <c r="AJ1085" s="2" t="s">
        <v>0</v>
      </c>
      <c r="AK1085" s="1">
        <v>0</v>
      </c>
      <c r="AL1085" s="1">
        <v>0</v>
      </c>
      <c r="AM1085" s="125" t="s">
        <v>1</v>
      </c>
      <c r="AN1085" s="2" t="s">
        <v>1</v>
      </c>
      <c r="AO1085" s="125" t="s">
        <v>1</v>
      </c>
      <c r="AP1085" s="2" t="s">
        <v>1</v>
      </c>
    </row>
    <row r="1086" spans="1:42" ht="15" customHeight="1" x14ac:dyDescent="0.25">
      <c r="A1086" s="2" t="s">
        <v>152</v>
      </c>
      <c r="B1086" s="125">
        <v>44609</v>
      </c>
      <c r="C1086" s="2" t="s">
        <v>26</v>
      </c>
      <c r="D1086" s="2" t="s">
        <v>23</v>
      </c>
      <c r="E1086" s="2" t="s">
        <v>354</v>
      </c>
      <c r="F1086" s="2" t="s">
        <v>1224</v>
      </c>
      <c r="G1086" s="2" t="s">
        <v>3</v>
      </c>
      <c r="H1086" s="2" t="s">
        <v>1825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1604.5623660000001</v>
      </c>
      <c r="R1086" s="1">
        <v>0</v>
      </c>
      <c r="S1086" s="1">
        <v>1212.5895500000006</v>
      </c>
      <c r="T1086" s="1">
        <v>0</v>
      </c>
      <c r="U1086" s="2" t="s">
        <v>0</v>
      </c>
      <c r="V1086" s="1">
        <v>0</v>
      </c>
      <c r="W1086" s="1">
        <v>337.9076</v>
      </c>
      <c r="X1086" s="2" t="s">
        <v>0</v>
      </c>
      <c r="Y1086" s="1">
        <v>54.065216000000007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  <c r="AH1086" s="1">
        <v>0</v>
      </c>
      <c r="AI1086" s="1">
        <v>0</v>
      </c>
      <c r="AJ1086" s="2" t="s">
        <v>0</v>
      </c>
      <c r="AK1086" s="1">
        <v>0</v>
      </c>
      <c r="AL1086" s="1">
        <v>0</v>
      </c>
      <c r="AM1086" s="125" t="s">
        <v>1</v>
      </c>
      <c r="AN1086" s="2" t="s">
        <v>1</v>
      </c>
      <c r="AO1086" s="125" t="s">
        <v>1</v>
      </c>
      <c r="AP1086" s="2" t="s">
        <v>1</v>
      </c>
    </row>
    <row r="1087" spans="1:42" ht="15" customHeight="1" x14ac:dyDescent="0.25">
      <c r="A1087" s="2" t="s">
        <v>151</v>
      </c>
      <c r="B1087" s="125">
        <v>44609</v>
      </c>
      <c r="C1087" s="2" t="s">
        <v>6</v>
      </c>
      <c r="D1087" s="2" t="s">
        <v>21</v>
      </c>
      <c r="E1087" s="2" t="s">
        <v>190</v>
      </c>
      <c r="F1087" s="2" t="s">
        <v>1669</v>
      </c>
      <c r="G1087" s="2" t="s">
        <v>3</v>
      </c>
      <c r="H1087" s="2" t="s">
        <v>1670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1">
        <v>1479.3249500000004</v>
      </c>
      <c r="R1087" s="1">
        <v>0</v>
      </c>
      <c r="S1087" s="1">
        <v>1224.8524500000005</v>
      </c>
      <c r="T1087" s="1">
        <v>0</v>
      </c>
      <c r="U1087" s="2" t="s">
        <v>0</v>
      </c>
      <c r="V1087" s="1">
        <v>0</v>
      </c>
      <c r="W1087" s="1">
        <v>219.37279999999996</v>
      </c>
      <c r="X1087" s="2" t="s">
        <v>0</v>
      </c>
      <c r="Y1087" s="1">
        <v>35.099700000000006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  <c r="AH1087" s="1">
        <v>0</v>
      </c>
      <c r="AI1087" s="1">
        <v>0</v>
      </c>
      <c r="AJ1087" s="2" t="s">
        <v>0</v>
      </c>
      <c r="AK1087" s="1">
        <v>0</v>
      </c>
      <c r="AL1087" s="1">
        <v>0</v>
      </c>
      <c r="AM1087" s="125" t="s">
        <v>1</v>
      </c>
      <c r="AN1087" s="2" t="s">
        <v>1</v>
      </c>
      <c r="AO1087" s="125" t="s">
        <v>1</v>
      </c>
      <c r="AP1087" s="2" t="s">
        <v>1</v>
      </c>
    </row>
    <row r="1088" spans="1:42" ht="15" customHeight="1" x14ac:dyDescent="0.25">
      <c r="A1088" s="2" t="s">
        <v>150</v>
      </c>
      <c r="B1088" s="125">
        <v>44609</v>
      </c>
      <c r="C1088" s="2" t="s">
        <v>6</v>
      </c>
      <c r="D1088" s="2" t="s">
        <v>21</v>
      </c>
      <c r="E1088" s="2" t="s">
        <v>190</v>
      </c>
      <c r="F1088" s="2" t="s">
        <v>1669</v>
      </c>
      <c r="G1088" s="2" t="s">
        <v>12</v>
      </c>
      <c r="H1088" s="2" t="s">
        <v>1</v>
      </c>
      <c r="I1088" s="1" t="s">
        <v>1203</v>
      </c>
      <c r="J1088" s="1" t="s">
        <v>1</v>
      </c>
      <c r="K1088" s="1" t="s">
        <v>1671</v>
      </c>
      <c r="L1088" s="1" t="s">
        <v>1538</v>
      </c>
      <c r="M1088" s="1">
        <v>14.09</v>
      </c>
      <c r="N1088" s="2" t="s">
        <v>11</v>
      </c>
      <c r="O1088" s="2" t="s">
        <v>1672</v>
      </c>
      <c r="P1088" s="2" t="s">
        <v>1673</v>
      </c>
      <c r="Q1088" s="1">
        <v>-9.8556000000000008</v>
      </c>
      <c r="R1088" s="1">
        <v>0</v>
      </c>
      <c r="S1088" s="1">
        <v>-9.8556000000000008</v>
      </c>
      <c r="T1088" s="1">
        <v>0</v>
      </c>
      <c r="U1088" s="2" t="s">
        <v>0</v>
      </c>
      <c r="V1088" s="1">
        <v>0</v>
      </c>
      <c r="W1088" s="1">
        <v>0</v>
      </c>
      <c r="X1088" s="2" t="s">
        <v>0</v>
      </c>
      <c r="Y1088" s="1">
        <v>0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  <c r="AH1088" s="1">
        <v>0</v>
      </c>
      <c r="AI1088" s="1">
        <v>0</v>
      </c>
      <c r="AJ1088" s="2" t="s">
        <v>0</v>
      </c>
      <c r="AK1088" s="1">
        <v>0</v>
      </c>
      <c r="AL1088" s="1">
        <v>0</v>
      </c>
      <c r="AM1088" s="125" t="s">
        <v>1</v>
      </c>
      <c r="AN1088" s="2" t="s">
        <v>1</v>
      </c>
      <c r="AO1088" s="125" t="s">
        <v>1</v>
      </c>
      <c r="AP1088" s="2" t="s">
        <v>1</v>
      </c>
    </row>
    <row r="1089" spans="1:42" ht="15" customHeight="1" x14ac:dyDescent="0.25">
      <c r="A1089" s="2" t="s">
        <v>149</v>
      </c>
      <c r="B1089" s="125">
        <v>44609</v>
      </c>
      <c r="C1089" s="2" t="s">
        <v>6</v>
      </c>
      <c r="D1089" s="2" t="s">
        <v>879</v>
      </c>
      <c r="E1089" s="2" t="s">
        <v>880</v>
      </c>
      <c r="F1089" s="2" t="s">
        <v>1324</v>
      </c>
      <c r="G1089" s="2" t="s">
        <v>3</v>
      </c>
      <c r="H1089" s="2" t="s">
        <v>1705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2</v>
      </c>
      <c r="P1089" s="2" t="s">
        <v>1</v>
      </c>
      <c r="Q1089" s="1">
        <v>2612.4807240000009</v>
      </c>
      <c r="R1089" s="1">
        <v>0</v>
      </c>
      <c r="S1089" s="1">
        <v>2088.8298500000005</v>
      </c>
      <c r="T1089" s="1">
        <v>0</v>
      </c>
      <c r="U1089" s="2" t="s">
        <v>0</v>
      </c>
      <c r="V1089" s="1">
        <v>0</v>
      </c>
      <c r="W1089" s="1">
        <v>451.42325</v>
      </c>
      <c r="X1089" s="2" t="s">
        <v>8</v>
      </c>
      <c r="Y1089" s="1">
        <v>72.227624000000006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  <c r="AH1089" s="1">
        <v>0</v>
      </c>
      <c r="AI1089" s="1">
        <v>0</v>
      </c>
      <c r="AJ1089" s="2" t="s">
        <v>0</v>
      </c>
      <c r="AK1089" s="1">
        <v>0</v>
      </c>
      <c r="AL1089" s="1">
        <v>0</v>
      </c>
      <c r="AM1089" s="125" t="s">
        <v>1</v>
      </c>
      <c r="AN1089" s="2" t="s">
        <v>1</v>
      </c>
      <c r="AO1089" s="125" t="s">
        <v>1</v>
      </c>
      <c r="AP1089" s="2" t="s">
        <v>1</v>
      </c>
    </row>
    <row r="1090" spans="1:42" ht="15" customHeight="1" x14ac:dyDescent="0.25">
      <c r="A1090" s="2" t="s">
        <v>148</v>
      </c>
      <c r="B1090" s="125">
        <v>44609</v>
      </c>
      <c r="C1090" s="2" t="s">
        <v>26</v>
      </c>
      <c r="D1090" s="2" t="s">
        <v>879</v>
      </c>
      <c r="E1090" s="2" t="s">
        <v>881</v>
      </c>
      <c r="F1090" s="2" t="s">
        <v>1826</v>
      </c>
      <c r="G1090" s="2" t="s">
        <v>3</v>
      </c>
      <c r="H1090" s="2" t="s">
        <v>1827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209.10760000000002</v>
      </c>
      <c r="R1090" s="1">
        <v>0</v>
      </c>
      <c r="S1090" s="1">
        <v>23.670000000000016</v>
      </c>
      <c r="T1090" s="1">
        <v>0</v>
      </c>
      <c r="U1090" s="2" t="s">
        <v>0</v>
      </c>
      <c r="V1090" s="1">
        <v>0</v>
      </c>
      <c r="W1090" s="1">
        <v>159.86000000000001</v>
      </c>
      <c r="X1090" s="2" t="s">
        <v>8</v>
      </c>
      <c r="Y1090" s="1">
        <v>25.577599999999997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  <c r="AH1090" s="1">
        <v>0</v>
      </c>
      <c r="AI1090" s="1">
        <v>0</v>
      </c>
      <c r="AJ1090" s="2" t="s">
        <v>0</v>
      </c>
      <c r="AK1090" s="1">
        <v>0</v>
      </c>
      <c r="AL1090" s="1">
        <v>0</v>
      </c>
      <c r="AM1090" s="125" t="s">
        <v>1</v>
      </c>
      <c r="AN1090" s="2" t="s">
        <v>1</v>
      </c>
      <c r="AO1090" s="125" t="s">
        <v>1</v>
      </c>
      <c r="AP1090" s="2" t="s">
        <v>1</v>
      </c>
    </row>
    <row r="1091" spans="1:42" ht="15" customHeight="1" x14ac:dyDescent="0.25">
      <c r="A1091" s="2" t="s">
        <v>147</v>
      </c>
      <c r="B1091" s="125">
        <v>44609</v>
      </c>
      <c r="C1091" s="2" t="s">
        <v>6</v>
      </c>
      <c r="D1091" s="2" t="s">
        <v>18</v>
      </c>
      <c r="E1091" s="2" t="s">
        <v>183</v>
      </c>
      <c r="F1091" s="2" t="s">
        <v>1112</v>
      </c>
      <c r="G1091" s="2" t="s">
        <v>3</v>
      </c>
      <c r="H1091" s="2" t="s">
        <v>2438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2</v>
      </c>
      <c r="P1091" s="2" t="s">
        <v>1</v>
      </c>
      <c r="Q1091" s="1">
        <v>1811.7291540000001</v>
      </c>
      <c r="R1091" s="1">
        <v>0</v>
      </c>
      <c r="S1091" s="1">
        <v>1361.4027499999997</v>
      </c>
      <c r="T1091" s="1">
        <v>0</v>
      </c>
      <c r="U1091" s="2" t="s">
        <v>0</v>
      </c>
      <c r="V1091" s="1">
        <v>0</v>
      </c>
      <c r="W1091" s="1">
        <v>388.2124</v>
      </c>
      <c r="X1091" s="2" t="s">
        <v>0</v>
      </c>
      <c r="Y1091" s="1">
        <v>62.114003999999994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  <c r="AH1091" s="1">
        <v>0</v>
      </c>
      <c r="AI1091" s="1">
        <v>0</v>
      </c>
      <c r="AJ1091" s="2" t="s">
        <v>0</v>
      </c>
      <c r="AK1091" s="1">
        <v>0</v>
      </c>
      <c r="AL1091" s="1">
        <v>0</v>
      </c>
      <c r="AM1091" s="125" t="s">
        <v>1</v>
      </c>
      <c r="AN1091" s="2" t="s">
        <v>1</v>
      </c>
      <c r="AO1091" s="125" t="s">
        <v>1</v>
      </c>
      <c r="AP1091" s="2" t="s">
        <v>1</v>
      </c>
    </row>
    <row r="1092" spans="1:42" ht="15" customHeight="1" x14ac:dyDescent="0.25">
      <c r="A1092" s="2" t="s">
        <v>146</v>
      </c>
      <c r="B1092" s="125">
        <v>44609</v>
      </c>
      <c r="C1092" s="2" t="s">
        <v>6</v>
      </c>
      <c r="D1092" s="2" t="s">
        <v>13</v>
      </c>
      <c r="E1092" s="2" t="s">
        <v>179</v>
      </c>
      <c r="F1092" s="2" t="s">
        <v>2095</v>
      </c>
      <c r="G1092" s="2" t="s">
        <v>3</v>
      </c>
      <c r="H1092" s="2" t="s">
        <v>2096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3012.3585999999996</v>
      </c>
      <c r="R1092" s="1">
        <v>0</v>
      </c>
      <c r="S1092" s="1">
        <v>2784.0368999999996</v>
      </c>
      <c r="T1092" s="1">
        <v>0</v>
      </c>
      <c r="U1092" s="2" t="s">
        <v>0</v>
      </c>
      <c r="V1092" s="1">
        <v>0</v>
      </c>
      <c r="W1092" s="1">
        <v>196.82900000000001</v>
      </c>
      <c r="X1092" s="2" t="s">
        <v>8</v>
      </c>
      <c r="Y1092" s="1">
        <v>31.492700000000006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  <c r="AH1092" s="1">
        <v>0</v>
      </c>
      <c r="AI1092" s="1">
        <v>0</v>
      </c>
      <c r="AJ1092" s="2" t="s">
        <v>0</v>
      </c>
      <c r="AK1092" s="1">
        <v>0</v>
      </c>
      <c r="AL1092" s="1">
        <v>0</v>
      </c>
      <c r="AM1092" s="125" t="s">
        <v>1</v>
      </c>
      <c r="AN1092" s="2" t="s">
        <v>1</v>
      </c>
      <c r="AO1092" s="125" t="s">
        <v>1</v>
      </c>
      <c r="AP1092" s="2" t="s">
        <v>1</v>
      </c>
    </row>
    <row r="1093" spans="1:42" ht="15" customHeight="1" x14ac:dyDescent="0.25">
      <c r="A1093" s="2" t="s">
        <v>145</v>
      </c>
      <c r="B1093" s="125">
        <v>44609</v>
      </c>
      <c r="C1093" s="2" t="s">
        <v>6</v>
      </c>
      <c r="D1093" s="2" t="s">
        <v>9</v>
      </c>
      <c r="E1093" s="2" t="s">
        <v>2478</v>
      </c>
      <c r="F1093" s="2" t="s">
        <v>2493</v>
      </c>
      <c r="G1093" s="2" t="s">
        <v>3</v>
      </c>
      <c r="H1093" s="2" t="s">
        <v>2511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2512</v>
      </c>
      <c r="P1093" s="2" t="s">
        <v>2513</v>
      </c>
      <c r="Q1093" s="1">
        <v>2.7376</v>
      </c>
      <c r="R1093" s="1">
        <v>0</v>
      </c>
      <c r="S1093" s="1">
        <v>0</v>
      </c>
      <c r="T1093" s="1">
        <v>0</v>
      </c>
      <c r="U1093" s="2" t="s">
        <v>0</v>
      </c>
      <c r="V1093" s="1">
        <v>0</v>
      </c>
      <c r="W1093" s="1">
        <v>2.36</v>
      </c>
      <c r="X1093" s="2" t="s">
        <v>8</v>
      </c>
      <c r="Y1093" s="1">
        <v>0.37759999999999999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2">
        <v>0</v>
      </c>
      <c r="AG1093" s="2" t="s">
        <v>0</v>
      </c>
      <c r="AH1093" s="1">
        <v>0</v>
      </c>
      <c r="AI1093" s="1">
        <v>0</v>
      </c>
      <c r="AJ1093" s="2" t="s">
        <v>0</v>
      </c>
      <c r="AK1093" s="1">
        <v>0</v>
      </c>
      <c r="AL1093" s="1">
        <v>0</v>
      </c>
      <c r="AM1093" s="125" t="s">
        <v>1</v>
      </c>
      <c r="AN1093" s="2" t="s">
        <v>1</v>
      </c>
      <c r="AO1093" s="125" t="s">
        <v>1</v>
      </c>
      <c r="AP1093" s="2" t="s">
        <v>1</v>
      </c>
    </row>
    <row r="1094" spans="1:42" ht="15" customHeight="1" x14ac:dyDescent="0.25">
      <c r="A1094" s="2" t="s">
        <v>144</v>
      </c>
      <c r="B1094" s="125">
        <v>44609</v>
      </c>
      <c r="C1094" s="2" t="s">
        <v>6</v>
      </c>
      <c r="D1094" s="2" t="s">
        <v>9</v>
      </c>
      <c r="E1094" s="2" t="s">
        <v>2478</v>
      </c>
      <c r="F1094" s="2" t="s">
        <v>2493</v>
      </c>
      <c r="G1094" s="2" t="s">
        <v>3</v>
      </c>
      <c r="H1094" s="2" t="s">
        <v>2514</v>
      </c>
      <c r="I1094" s="1" t="s">
        <v>1</v>
      </c>
      <c r="J1094" s="1" t="s">
        <v>1</v>
      </c>
      <c r="K1094" s="1" t="s">
        <v>1</v>
      </c>
      <c r="L1094" s="1" t="s">
        <v>1</v>
      </c>
      <c r="M1094" s="1">
        <v>0</v>
      </c>
      <c r="N1094" s="2" t="s">
        <v>1</v>
      </c>
      <c r="O1094" s="2" t="s">
        <v>2</v>
      </c>
      <c r="P1094" s="2" t="s">
        <v>1</v>
      </c>
      <c r="Q1094" s="1">
        <v>99.11320000000002</v>
      </c>
      <c r="R1094" s="1">
        <v>0</v>
      </c>
      <c r="S1094" s="1">
        <v>42.540000000000006</v>
      </c>
      <c r="T1094" s="1">
        <v>0</v>
      </c>
      <c r="U1094" s="2" t="s">
        <v>0</v>
      </c>
      <c r="V1094" s="1">
        <v>0</v>
      </c>
      <c r="W1094" s="1">
        <v>48.77000000000001</v>
      </c>
      <c r="X1094" s="2" t="s">
        <v>8</v>
      </c>
      <c r="Y1094" s="1">
        <v>7.8032000000000004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  <c r="AH1094" s="1">
        <v>0</v>
      </c>
      <c r="AI1094" s="1">
        <v>0</v>
      </c>
      <c r="AJ1094" s="2" t="s">
        <v>0</v>
      </c>
      <c r="AK1094" s="1">
        <v>0</v>
      </c>
      <c r="AL1094" s="1">
        <v>0</v>
      </c>
      <c r="AM1094" s="125" t="s">
        <v>1</v>
      </c>
      <c r="AN1094" s="2" t="s">
        <v>1</v>
      </c>
      <c r="AO1094" s="125" t="s">
        <v>1</v>
      </c>
      <c r="AP1094" s="2" t="s">
        <v>1</v>
      </c>
    </row>
    <row r="1095" spans="1:42" ht="15" customHeight="1" x14ac:dyDescent="0.25">
      <c r="A1095" s="2" t="s">
        <v>143</v>
      </c>
      <c r="B1095" s="125">
        <v>44609</v>
      </c>
      <c r="C1095" s="2" t="s">
        <v>6</v>
      </c>
      <c r="D1095" s="2" t="s">
        <v>9</v>
      </c>
      <c r="E1095" s="2" t="s">
        <v>2478</v>
      </c>
      <c r="F1095" s="2" t="s">
        <v>2493</v>
      </c>
      <c r="G1095" s="2" t="s">
        <v>3</v>
      </c>
      <c r="H1095" s="2" t="s">
        <v>2519</v>
      </c>
      <c r="I1095" s="1" t="s">
        <v>1</v>
      </c>
      <c r="J1095" s="1" t="s">
        <v>1</v>
      </c>
      <c r="K1095" s="1" t="s">
        <v>1</v>
      </c>
      <c r="L1095" s="1" t="s">
        <v>1</v>
      </c>
      <c r="M1095" s="1">
        <v>0</v>
      </c>
      <c r="N1095" s="2" t="s">
        <v>1</v>
      </c>
      <c r="O1095" s="2" t="s">
        <v>2520</v>
      </c>
      <c r="P1095" s="2" t="s">
        <v>2521</v>
      </c>
      <c r="Q1095" s="1">
        <v>23.745200000000001</v>
      </c>
      <c r="R1095" s="1">
        <v>0</v>
      </c>
      <c r="S1095" s="1">
        <v>0</v>
      </c>
      <c r="T1095" s="1">
        <v>0</v>
      </c>
      <c r="U1095" s="2" t="s">
        <v>0</v>
      </c>
      <c r="V1095" s="1">
        <v>0</v>
      </c>
      <c r="W1095" s="1">
        <v>20.47</v>
      </c>
      <c r="X1095" s="2" t="s">
        <v>8</v>
      </c>
      <c r="Y1095" s="1">
        <v>3.2751999999999999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  <c r="AH1095" s="1">
        <v>0</v>
      </c>
      <c r="AI1095" s="1">
        <v>0</v>
      </c>
      <c r="AJ1095" s="2" t="s">
        <v>0</v>
      </c>
      <c r="AK1095" s="1">
        <v>0</v>
      </c>
      <c r="AL1095" s="1">
        <v>0</v>
      </c>
      <c r="AM1095" s="125" t="s">
        <v>1</v>
      </c>
      <c r="AN1095" s="2" t="s">
        <v>1</v>
      </c>
      <c r="AO1095" s="125" t="s">
        <v>1</v>
      </c>
      <c r="AP1095" s="2" t="s">
        <v>1</v>
      </c>
    </row>
    <row r="1096" spans="1:42" ht="15" customHeight="1" x14ac:dyDescent="0.25">
      <c r="A1096" s="2" t="s">
        <v>142</v>
      </c>
      <c r="B1096" s="125">
        <v>44609</v>
      </c>
      <c r="C1096" s="2" t="s">
        <v>6</v>
      </c>
      <c r="D1096" s="2" t="s">
        <v>9</v>
      </c>
      <c r="E1096" s="2" t="s">
        <v>2478</v>
      </c>
      <c r="F1096" s="2" t="s">
        <v>2493</v>
      </c>
      <c r="G1096" s="2" t="s">
        <v>3</v>
      </c>
      <c r="H1096" s="2" t="s">
        <v>2526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386.84074999999996</v>
      </c>
      <c r="R1096" s="1">
        <v>0</v>
      </c>
      <c r="S1096" s="1">
        <v>224.13915</v>
      </c>
      <c r="T1096" s="1">
        <v>0</v>
      </c>
      <c r="U1096" s="2" t="s">
        <v>0</v>
      </c>
      <c r="V1096" s="1">
        <v>0</v>
      </c>
      <c r="W1096" s="1">
        <v>140.26000000000002</v>
      </c>
      <c r="X1096" s="2" t="s">
        <v>8</v>
      </c>
      <c r="Y1096" s="1">
        <v>22.441599999999998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  <c r="AH1096" s="1">
        <v>0</v>
      </c>
      <c r="AI1096" s="1">
        <v>0</v>
      </c>
      <c r="AJ1096" s="2" t="s">
        <v>0</v>
      </c>
      <c r="AK1096" s="1">
        <v>0</v>
      </c>
      <c r="AL1096" s="1">
        <v>0</v>
      </c>
      <c r="AM1096" s="125" t="s">
        <v>1</v>
      </c>
      <c r="AN1096" s="2" t="s">
        <v>1</v>
      </c>
      <c r="AO1096" s="125" t="s">
        <v>1</v>
      </c>
      <c r="AP1096" s="2" t="s">
        <v>1</v>
      </c>
    </row>
    <row r="1097" spans="1:42" ht="15" customHeight="1" x14ac:dyDescent="0.25">
      <c r="A1097" s="2" t="s">
        <v>141</v>
      </c>
      <c r="B1097" s="125">
        <v>44609</v>
      </c>
      <c r="C1097" s="2" t="s">
        <v>6</v>
      </c>
      <c r="D1097" s="2" t="s">
        <v>9</v>
      </c>
      <c r="E1097" s="2" t="s">
        <v>2478</v>
      </c>
      <c r="F1097" s="2" t="s">
        <v>2493</v>
      </c>
      <c r="G1097" s="2" t="s">
        <v>3</v>
      </c>
      <c r="H1097" s="2" t="s">
        <v>2527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1097</v>
      </c>
      <c r="P1097" s="2" t="s">
        <v>1098</v>
      </c>
      <c r="Q1097" s="1">
        <v>44.95</v>
      </c>
      <c r="R1097" s="1">
        <v>0</v>
      </c>
      <c r="S1097" s="1">
        <v>44.95</v>
      </c>
      <c r="T1097" s="1">
        <v>0</v>
      </c>
      <c r="U1097" s="2" t="s">
        <v>0</v>
      </c>
      <c r="V1097" s="1">
        <v>0</v>
      </c>
      <c r="W1097" s="1">
        <v>0</v>
      </c>
      <c r="X1097" s="2" t="s">
        <v>0</v>
      </c>
      <c r="Y1097" s="1">
        <v>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  <c r="AH1097" s="1">
        <v>0</v>
      </c>
      <c r="AI1097" s="1">
        <v>0</v>
      </c>
      <c r="AJ1097" s="2" t="s">
        <v>0</v>
      </c>
      <c r="AK1097" s="1">
        <v>0</v>
      </c>
      <c r="AL1097" s="1">
        <v>0</v>
      </c>
      <c r="AM1097" s="125" t="s">
        <v>1</v>
      </c>
      <c r="AN1097" s="2" t="s">
        <v>1</v>
      </c>
      <c r="AO1097" s="125" t="s">
        <v>1</v>
      </c>
      <c r="AP1097" s="2" t="s">
        <v>1</v>
      </c>
    </row>
    <row r="1098" spans="1:42" ht="15" customHeight="1" x14ac:dyDescent="0.25">
      <c r="A1098" s="2" t="s">
        <v>140</v>
      </c>
      <c r="B1098" s="125">
        <v>44609</v>
      </c>
      <c r="C1098" s="2" t="s">
        <v>6</v>
      </c>
      <c r="D1098" s="2" t="s">
        <v>9</v>
      </c>
      <c r="E1098" s="2" t="s">
        <v>2478</v>
      </c>
      <c r="F1098" s="2" t="s">
        <v>2493</v>
      </c>
      <c r="G1098" s="2" t="s">
        <v>3</v>
      </c>
      <c r="H1098" s="2" t="s">
        <v>2528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</v>
      </c>
      <c r="P1098" s="2" t="s">
        <v>1</v>
      </c>
      <c r="Q1098" s="1">
        <v>659.37079999999992</v>
      </c>
      <c r="R1098" s="1">
        <v>0</v>
      </c>
      <c r="S1098" s="1">
        <v>371.26440000000002</v>
      </c>
      <c r="T1098" s="1">
        <v>0</v>
      </c>
      <c r="U1098" s="2" t="s">
        <v>0</v>
      </c>
      <c r="V1098" s="1">
        <v>0</v>
      </c>
      <c r="W1098" s="1">
        <v>248.36760000000004</v>
      </c>
      <c r="X1098" s="2" t="s">
        <v>8</v>
      </c>
      <c r="Y1098" s="1">
        <v>39.738800000000005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  <c r="AH1098" s="1">
        <v>0</v>
      </c>
      <c r="AI1098" s="1">
        <v>0</v>
      </c>
      <c r="AJ1098" s="2" t="s">
        <v>0</v>
      </c>
      <c r="AK1098" s="1">
        <v>0</v>
      </c>
      <c r="AL1098" s="1">
        <v>0</v>
      </c>
      <c r="AM1098" s="125" t="s">
        <v>1</v>
      </c>
      <c r="AN1098" s="2" t="s">
        <v>1</v>
      </c>
      <c r="AO1098" s="125" t="s">
        <v>1</v>
      </c>
      <c r="AP1098" s="2" t="s">
        <v>1</v>
      </c>
    </row>
    <row r="1099" spans="1:42" ht="15" customHeight="1" x14ac:dyDescent="0.25">
      <c r="A1099" s="2" t="s">
        <v>139</v>
      </c>
      <c r="B1099" s="125">
        <v>44609</v>
      </c>
      <c r="C1099" s="2" t="s">
        <v>6</v>
      </c>
      <c r="D1099" s="2" t="s">
        <v>9</v>
      </c>
      <c r="E1099" s="2" t="s">
        <v>2478</v>
      </c>
      <c r="F1099" s="2" t="s">
        <v>2493</v>
      </c>
      <c r="G1099" s="2" t="s">
        <v>3</v>
      </c>
      <c r="H1099" s="2" t="s">
        <v>2530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v>61.749299999999991</v>
      </c>
      <c r="R1099" s="1">
        <v>0</v>
      </c>
      <c r="S1099" s="1">
        <v>36.032099999999993</v>
      </c>
      <c r="T1099" s="1">
        <v>0</v>
      </c>
      <c r="U1099" s="2" t="s">
        <v>0</v>
      </c>
      <c r="V1099" s="1">
        <v>0</v>
      </c>
      <c r="W1099" s="1">
        <v>22.17</v>
      </c>
      <c r="X1099" s="2" t="s">
        <v>8</v>
      </c>
      <c r="Y1099" s="1">
        <v>3.5471999999999997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  <c r="AH1099" s="1">
        <v>0</v>
      </c>
      <c r="AI1099" s="1">
        <v>0</v>
      </c>
      <c r="AJ1099" s="2" t="s">
        <v>0</v>
      </c>
      <c r="AK1099" s="1">
        <v>0</v>
      </c>
      <c r="AL1099" s="1">
        <v>0</v>
      </c>
      <c r="AM1099" s="125" t="s">
        <v>1</v>
      </c>
      <c r="AN1099" s="2" t="s">
        <v>1</v>
      </c>
      <c r="AO1099" s="125" t="s">
        <v>1</v>
      </c>
      <c r="AP1099" s="2" t="s">
        <v>1</v>
      </c>
    </row>
    <row r="1100" spans="1:42" ht="15" customHeight="1" x14ac:dyDescent="0.25">
      <c r="A1100" s="2" t="s">
        <v>138</v>
      </c>
      <c r="B1100" s="125">
        <v>44609</v>
      </c>
      <c r="C1100" s="2" t="s">
        <v>6</v>
      </c>
      <c r="D1100" s="2" t="s">
        <v>276</v>
      </c>
      <c r="E1100" s="2" t="s">
        <v>200</v>
      </c>
      <c r="F1100" s="2" t="s">
        <v>2270</v>
      </c>
      <c r="G1100" s="2" t="s">
        <v>3</v>
      </c>
      <c r="H1100" s="2" t="s">
        <v>2271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1169.6252499999998</v>
      </c>
      <c r="R1100" s="1">
        <v>0</v>
      </c>
      <c r="S1100" s="1">
        <v>1011.1753499999999</v>
      </c>
      <c r="T1100" s="1">
        <v>0</v>
      </c>
      <c r="U1100" s="2" t="s">
        <v>0</v>
      </c>
      <c r="V1100" s="1">
        <v>0</v>
      </c>
      <c r="W1100" s="1">
        <v>136.59470000000002</v>
      </c>
      <c r="X1100" s="2" t="s">
        <v>0</v>
      </c>
      <c r="Y1100" s="1">
        <v>21.855199999999996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  <c r="AH1100" s="1">
        <v>0</v>
      </c>
      <c r="AI1100" s="1">
        <v>0</v>
      </c>
      <c r="AJ1100" s="2" t="s">
        <v>0</v>
      </c>
      <c r="AK1100" s="1">
        <v>0</v>
      </c>
      <c r="AL1100" s="1">
        <v>0</v>
      </c>
      <c r="AM1100" s="125" t="s">
        <v>1</v>
      </c>
      <c r="AN1100" s="2" t="s">
        <v>1</v>
      </c>
      <c r="AO1100" s="125" t="s">
        <v>1</v>
      </c>
      <c r="AP1100" s="2" t="s">
        <v>1</v>
      </c>
    </row>
    <row r="1101" spans="1:42" ht="15" customHeight="1" x14ac:dyDescent="0.25">
      <c r="A1101" s="2" t="s">
        <v>137</v>
      </c>
      <c r="B1101" s="125">
        <v>44609</v>
      </c>
      <c r="C1101" s="2" t="s">
        <v>6</v>
      </c>
      <c r="D1101" s="2" t="s">
        <v>276</v>
      </c>
      <c r="E1101" s="2" t="s">
        <v>726</v>
      </c>
      <c r="F1101" s="2" t="s">
        <v>2371</v>
      </c>
      <c r="G1101" s="2" t="s">
        <v>3</v>
      </c>
      <c r="H1101" s="2" t="s">
        <v>2372</v>
      </c>
      <c r="I1101" s="1" t="s">
        <v>1</v>
      </c>
      <c r="J1101" s="1" t="s">
        <v>1</v>
      </c>
      <c r="K1101" s="1" t="s">
        <v>1</v>
      </c>
      <c r="L1101" s="1" t="s">
        <v>1</v>
      </c>
      <c r="M1101" s="1">
        <v>0</v>
      </c>
      <c r="N1101" s="2" t="s">
        <v>1</v>
      </c>
      <c r="O1101" s="2" t="s">
        <v>2</v>
      </c>
      <c r="P1101" s="2" t="s">
        <v>1</v>
      </c>
      <c r="Q1101" s="1">
        <v>1817.8258719999994</v>
      </c>
      <c r="R1101" s="1">
        <v>0</v>
      </c>
      <c r="S1101" s="1">
        <v>1452.1846499999992</v>
      </c>
      <c r="T1101" s="1">
        <v>0</v>
      </c>
      <c r="U1101" s="2" t="s">
        <v>0</v>
      </c>
      <c r="V1101" s="1">
        <v>0</v>
      </c>
      <c r="W1101" s="1">
        <v>315.2079500000001</v>
      </c>
      <c r="X1101" s="2" t="s">
        <v>8</v>
      </c>
      <c r="Y1101" s="1">
        <v>50.433271999999995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2">
        <v>0</v>
      </c>
      <c r="AG1101" s="2" t="s">
        <v>0</v>
      </c>
      <c r="AH1101" s="1">
        <v>0</v>
      </c>
      <c r="AI1101" s="1">
        <v>0</v>
      </c>
      <c r="AJ1101" s="2" t="s">
        <v>0</v>
      </c>
      <c r="AK1101" s="1">
        <v>0</v>
      </c>
      <c r="AL1101" s="1">
        <v>0</v>
      </c>
      <c r="AM1101" s="125" t="s">
        <v>1</v>
      </c>
      <c r="AN1101" s="2" t="s">
        <v>1</v>
      </c>
      <c r="AO1101" s="125" t="s">
        <v>1</v>
      </c>
      <c r="AP1101" s="2" t="s">
        <v>1</v>
      </c>
    </row>
    <row r="1102" spans="1:42" ht="15" customHeight="1" x14ac:dyDescent="0.25">
      <c r="A1102" s="2" t="s">
        <v>136</v>
      </c>
      <c r="B1102" s="125">
        <v>44610</v>
      </c>
      <c r="C1102" s="2" t="s">
        <v>6</v>
      </c>
      <c r="D1102" s="2" t="s">
        <v>48</v>
      </c>
      <c r="E1102" s="2" t="s">
        <v>228</v>
      </c>
      <c r="F1102" s="2" t="s">
        <v>1406</v>
      </c>
      <c r="G1102" s="2" t="s">
        <v>3</v>
      </c>
      <c r="H1102" s="2" t="s">
        <v>1407</v>
      </c>
      <c r="I1102" s="1" t="s">
        <v>1</v>
      </c>
      <c r="J1102" s="1" t="s">
        <v>1</v>
      </c>
      <c r="K1102" s="1" t="s">
        <v>1</v>
      </c>
      <c r="L1102" s="1" t="s">
        <v>1</v>
      </c>
      <c r="M1102" s="1">
        <v>0</v>
      </c>
      <c r="N1102" s="2" t="s">
        <v>1</v>
      </c>
      <c r="O1102" s="2" t="s">
        <v>2</v>
      </c>
      <c r="P1102" s="2" t="s">
        <v>1</v>
      </c>
      <c r="Q1102" s="1">
        <v>1574.6873099999998</v>
      </c>
      <c r="R1102" s="1">
        <v>0</v>
      </c>
      <c r="S1102" s="1">
        <v>1119.8762499999998</v>
      </c>
      <c r="T1102" s="1">
        <v>0</v>
      </c>
      <c r="U1102" s="2" t="s">
        <v>0</v>
      </c>
      <c r="V1102" s="1">
        <v>0</v>
      </c>
      <c r="W1102" s="1">
        <v>392.07849999999991</v>
      </c>
      <c r="X1102" s="2" t="s">
        <v>0</v>
      </c>
      <c r="Y1102" s="1">
        <v>62.732560000000007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2">
        <v>0</v>
      </c>
      <c r="AG1102" s="2" t="s">
        <v>0</v>
      </c>
      <c r="AH1102" s="1">
        <v>0</v>
      </c>
      <c r="AI1102" s="1">
        <v>0</v>
      </c>
      <c r="AJ1102" s="2" t="s">
        <v>0</v>
      </c>
      <c r="AK1102" s="1">
        <v>0</v>
      </c>
      <c r="AL1102" s="1">
        <v>0</v>
      </c>
      <c r="AM1102" s="125" t="s">
        <v>1</v>
      </c>
      <c r="AN1102" s="2" t="s">
        <v>1</v>
      </c>
      <c r="AO1102" s="125" t="s">
        <v>1</v>
      </c>
      <c r="AP1102" s="2" t="s">
        <v>1</v>
      </c>
    </row>
    <row r="1103" spans="1:42" ht="15" customHeight="1" x14ac:dyDescent="0.25">
      <c r="A1103" s="2" t="s">
        <v>135</v>
      </c>
      <c r="B1103" s="125">
        <v>44610</v>
      </c>
      <c r="C1103" s="2" t="s">
        <v>6</v>
      </c>
      <c r="D1103" s="2" t="s">
        <v>48</v>
      </c>
      <c r="E1103" s="2" t="s">
        <v>228</v>
      </c>
      <c r="F1103" s="2" t="s">
        <v>1406</v>
      </c>
      <c r="G1103" s="2" t="s">
        <v>12</v>
      </c>
      <c r="H1103" s="2" t="s">
        <v>1</v>
      </c>
      <c r="I1103" s="1" t="s">
        <v>1408</v>
      </c>
      <c r="J1103" s="1" t="s">
        <v>1</v>
      </c>
      <c r="K1103" s="1" t="s">
        <v>1409</v>
      </c>
      <c r="L1103" s="1" t="s">
        <v>1410</v>
      </c>
      <c r="M1103" s="1">
        <v>15.31</v>
      </c>
      <c r="N1103" s="2" t="s">
        <v>11</v>
      </c>
      <c r="O1103" s="2" t="s">
        <v>1411</v>
      </c>
      <c r="P1103" s="2" t="s">
        <v>1412</v>
      </c>
      <c r="Q1103" s="1">
        <v>-4.1992000000000003</v>
      </c>
      <c r="R1103" s="1">
        <v>0</v>
      </c>
      <c r="S1103" s="1">
        <v>0</v>
      </c>
      <c r="T1103" s="1">
        <v>0</v>
      </c>
      <c r="U1103" s="2" t="s">
        <v>0</v>
      </c>
      <c r="V1103" s="1">
        <v>0</v>
      </c>
      <c r="W1103" s="1">
        <v>-3.62</v>
      </c>
      <c r="X1103" s="2" t="s">
        <v>8</v>
      </c>
      <c r="Y1103" s="1">
        <v>-0.57920000000000005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  <c r="AH1103" s="1">
        <v>0</v>
      </c>
      <c r="AI1103" s="1">
        <v>0</v>
      </c>
      <c r="AJ1103" s="2" t="s">
        <v>0</v>
      </c>
      <c r="AK1103" s="1">
        <v>0</v>
      </c>
      <c r="AL1103" s="1">
        <v>0</v>
      </c>
      <c r="AM1103" s="125" t="s">
        <v>1</v>
      </c>
      <c r="AN1103" s="2" t="s">
        <v>1</v>
      </c>
      <c r="AO1103" s="125" t="s">
        <v>1</v>
      </c>
      <c r="AP1103" s="2" t="s">
        <v>1</v>
      </c>
    </row>
    <row r="1104" spans="1:42" ht="15" customHeight="1" x14ac:dyDescent="0.25">
      <c r="A1104" s="2" t="s">
        <v>134</v>
      </c>
      <c r="B1104" s="125">
        <v>44610</v>
      </c>
      <c r="C1104" s="2" t="s">
        <v>1081</v>
      </c>
      <c r="D1104" s="2" t="s">
        <v>48</v>
      </c>
      <c r="E1104" s="2" t="s">
        <v>1082</v>
      </c>
      <c r="F1104" s="2" t="s">
        <v>1717</v>
      </c>
      <c r="G1104" s="2" t="s">
        <v>3</v>
      </c>
      <c r="H1104" s="2" t="s">
        <v>1718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2883.1537739999985</v>
      </c>
      <c r="R1104" s="1">
        <v>0</v>
      </c>
      <c r="S1104" s="1">
        <v>2405.9373499999992</v>
      </c>
      <c r="T1104" s="1">
        <v>0</v>
      </c>
      <c r="U1104" s="2" t="s">
        <v>0</v>
      </c>
      <c r="V1104" s="1">
        <v>0</v>
      </c>
      <c r="W1104" s="1">
        <v>411.3934999999999</v>
      </c>
      <c r="X1104" s="2" t="s">
        <v>8</v>
      </c>
      <c r="Y1104" s="1">
        <v>65.822923999999986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  <c r="AH1104" s="1">
        <v>0</v>
      </c>
      <c r="AI1104" s="1">
        <v>0</v>
      </c>
      <c r="AJ1104" s="2" t="s">
        <v>0</v>
      </c>
      <c r="AK1104" s="1">
        <v>0</v>
      </c>
      <c r="AL1104" s="1">
        <v>0</v>
      </c>
      <c r="AM1104" s="125" t="s">
        <v>1</v>
      </c>
      <c r="AN1104" s="2" t="s">
        <v>1</v>
      </c>
      <c r="AO1104" s="125" t="s">
        <v>1</v>
      </c>
      <c r="AP1104" s="2" t="s">
        <v>1</v>
      </c>
    </row>
    <row r="1105" spans="1:42" ht="15" customHeight="1" x14ac:dyDescent="0.25">
      <c r="A1105" s="2" t="s">
        <v>133</v>
      </c>
      <c r="B1105" s="125">
        <v>44610</v>
      </c>
      <c r="C1105" s="2" t="s">
        <v>26</v>
      </c>
      <c r="D1105" s="2" t="s">
        <v>48</v>
      </c>
      <c r="E1105" s="2" t="s">
        <v>219</v>
      </c>
      <c r="F1105" s="2" t="s">
        <v>1828</v>
      </c>
      <c r="G1105" s="2" t="s">
        <v>3</v>
      </c>
      <c r="H1105" s="2" t="s">
        <v>1829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2</v>
      </c>
      <c r="P1105" s="2" t="s">
        <v>1</v>
      </c>
      <c r="Q1105" s="1">
        <v>3568.8299159999997</v>
      </c>
      <c r="R1105" s="1">
        <v>0</v>
      </c>
      <c r="S1105" s="1">
        <v>2650.7231499999998</v>
      </c>
      <c r="T1105" s="1">
        <v>0</v>
      </c>
      <c r="U1105" s="2" t="s">
        <v>0</v>
      </c>
      <c r="V1105" s="1">
        <v>0</v>
      </c>
      <c r="W1105" s="1">
        <v>791.47135000000014</v>
      </c>
      <c r="X1105" s="2" t="s">
        <v>8</v>
      </c>
      <c r="Y1105" s="1">
        <v>126.63541599999999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  <c r="AH1105" s="1">
        <v>0</v>
      </c>
      <c r="AI1105" s="1">
        <v>0</v>
      </c>
      <c r="AJ1105" s="2" t="s">
        <v>0</v>
      </c>
      <c r="AK1105" s="1">
        <v>0</v>
      </c>
      <c r="AL1105" s="1">
        <v>0</v>
      </c>
      <c r="AM1105" s="125" t="s">
        <v>1</v>
      </c>
      <c r="AN1105" s="2" t="s">
        <v>1</v>
      </c>
      <c r="AO1105" s="125" t="s">
        <v>1</v>
      </c>
      <c r="AP1105" s="2" t="s">
        <v>1</v>
      </c>
    </row>
    <row r="1106" spans="1:42" ht="15" customHeight="1" x14ac:dyDescent="0.25">
      <c r="A1106" s="2" t="s">
        <v>132</v>
      </c>
      <c r="B1106" s="125">
        <v>44610</v>
      </c>
      <c r="C1106" s="2" t="s">
        <v>6</v>
      </c>
      <c r="D1106" s="2" t="s">
        <v>41</v>
      </c>
      <c r="E1106" s="2" t="s">
        <v>217</v>
      </c>
      <c r="F1106" s="2" t="s">
        <v>1457</v>
      </c>
      <c r="G1106" s="2" t="s">
        <v>3</v>
      </c>
      <c r="H1106" s="2" t="s">
        <v>1458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3805.1423600000007</v>
      </c>
      <c r="R1106" s="1">
        <v>0</v>
      </c>
      <c r="S1106" s="1">
        <v>3132.0527500000007</v>
      </c>
      <c r="T1106" s="1">
        <v>0</v>
      </c>
      <c r="U1106" s="2" t="s">
        <v>0</v>
      </c>
      <c r="V1106" s="1">
        <v>0</v>
      </c>
      <c r="W1106" s="1">
        <v>580.24975000000018</v>
      </c>
      <c r="X1106" s="2" t="s">
        <v>8</v>
      </c>
      <c r="Y1106" s="1">
        <v>92.839860000000002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  <c r="AH1106" s="1">
        <v>0</v>
      </c>
      <c r="AI1106" s="1">
        <v>0</v>
      </c>
      <c r="AJ1106" s="2" t="s">
        <v>0</v>
      </c>
      <c r="AK1106" s="1">
        <v>0</v>
      </c>
      <c r="AL1106" s="1">
        <v>0</v>
      </c>
      <c r="AM1106" s="125" t="s">
        <v>1</v>
      </c>
      <c r="AN1106" s="2" t="s">
        <v>1</v>
      </c>
      <c r="AO1106" s="125" t="s">
        <v>1</v>
      </c>
      <c r="AP1106" s="2" t="s">
        <v>1</v>
      </c>
    </row>
    <row r="1107" spans="1:42" ht="15" customHeight="1" x14ac:dyDescent="0.25">
      <c r="A1107" s="2" t="s">
        <v>131</v>
      </c>
      <c r="B1107" s="125">
        <v>44610</v>
      </c>
      <c r="C1107" s="2" t="s">
        <v>6</v>
      </c>
      <c r="D1107" s="2" t="s">
        <v>41</v>
      </c>
      <c r="E1107" s="2" t="s">
        <v>217</v>
      </c>
      <c r="F1107" s="2" t="s">
        <v>1457</v>
      </c>
      <c r="G1107" s="2" t="s">
        <v>3</v>
      </c>
      <c r="H1107" s="2" t="s">
        <v>1459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1460</v>
      </c>
      <c r="P1107" s="2" t="s">
        <v>1461</v>
      </c>
      <c r="Q1107" s="1">
        <v>22.523800000000001</v>
      </c>
      <c r="R1107" s="1">
        <v>0</v>
      </c>
      <c r="S1107" s="1">
        <v>22.523800000000001</v>
      </c>
      <c r="T1107" s="1">
        <v>0</v>
      </c>
      <c r="U1107" s="2" t="s">
        <v>0</v>
      </c>
      <c r="V1107" s="1">
        <v>0</v>
      </c>
      <c r="W1107" s="1">
        <v>0</v>
      </c>
      <c r="X1107" s="2" t="s">
        <v>0</v>
      </c>
      <c r="Y1107" s="1">
        <v>0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  <c r="AH1107" s="1">
        <v>0</v>
      </c>
      <c r="AI1107" s="1">
        <v>0</v>
      </c>
      <c r="AJ1107" s="2" t="s">
        <v>0</v>
      </c>
      <c r="AK1107" s="1">
        <v>0</v>
      </c>
      <c r="AL1107" s="1">
        <v>0</v>
      </c>
      <c r="AM1107" s="125" t="s">
        <v>1</v>
      </c>
      <c r="AN1107" s="2" t="s">
        <v>1</v>
      </c>
      <c r="AO1107" s="125" t="s">
        <v>1</v>
      </c>
      <c r="AP1107" s="2" t="s">
        <v>1</v>
      </c>
    </row>
    <row r="1108" spans="1:42" ht="15" customHeight="1" x14ac:dyDescent="0.25">
      <c r="A1108" s="2" t="s">
        <v>130</v>
      </c>
      <c r="B1108" s="125">
        <v>44610</v>
      </c>
      <c r="C1108" s="2" t="s">
        <v>6</v>
      </c>
      <c r="D1108" s="2" t="s">
        <v>41</v>
      </c>
      <c r="E1108" s="2" t="s">
        <v>217</v>
      </c>
      <c r="F1108" s="2" t="s">
        <v>1457</v>
      </c>
      <c r="G1108" s="2" t="s">
        <v>3</v>
      </c>
      <c r="H1108" s="2" t="s">
        <v>1462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1917.0149700000004</v>
      </c>
      <c r="R1108" s="1">
        <v>0</v>
      </c>
      <c r="S1108" s="1">
        <v>1241.1510500000004</v>
      </c>
      <c r="T1108" s="1">
        <v>0</v>
      </c>
      <c r="U1108" s="2" t="s">
        <v>0</v>
      </c>
      <c r="V1108" s="1">
        <v>0</v>
      </c>
      <c r="W1108" s="1">
        <v>582.64129999999977</v>
      </c>
      <c r="X1108" s="2" t="s">
        <v>8</v>
      </c>
      <c r="Y1108" s="1">
        <v>93.22262000000002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  <c r="AH1108" s="1">
        <v>0</v>
      </c>
      <c r="AI1108" s="1">
        <v>0</v>
      </c>
      <c r="AJ1108" s="2" t="s">
        <v>0</v>
      </c>
      <c r="AK1108" s="1">
        <v>0</v>
      </c>
      <c r="AL1108" s="1">
        <v>0</v>
      </c>
      <c r="AM1108" s="125" t="s">
        <v>1</v>
      </c>
      <c r="AN1108" s="2" t="s">
        <v>1</v>
      </c>
      <c r="AO1108" s="125" t="s">
        <v>1</v>
      </c>
      <c r="AP1108" s="2" t="s">
        <v>1</v>
      </c>
    </row>
    <row r="1109" spans="1:42" ht="15" customHeight="1" x14ac:dyDescent="0.25">
      <c r="A1109" s="2" t="s">
        <v>129</v>
      </c>
      <c r="B1109" s="125">
        <v>44610</v>
      </c>
      <c r="C1109" s="2" t="s">
        <v>6</v>
      </c>
      <c r="D1109" s="2" t="s">
        <v>41</v>
      </c>
      <c r="E1109" s="2" t="s">
        <v>217</v>
      </c>
      <c r="F1109" s="2" t="s">
        <v>1457</v>
      </c>
      <c r="G1109" s="2" t="s">
        <v>12</v>
      </c>
      <c r="H1109" s="2" t="s">
        <v>1</v>
      </c>
      <c r="I1109" s="1" t="s">
        <v>1463</v>
      </c>
      <c r="J1109" s="1" t="s">
        <v>1</v>
      </c>
      <c r="K1109" s="1" t="s">
        <v>1464</v>
      </c>
      <c r="L1109" s="1" t="s">
        <v>1410</v>
      </c>
      <c r="M1109" s="1">
        <v>4.8600000000000003</v>
      </c>
      <c r="N1109" s="2" t="s">
        <v>11</v>
      </c>
      <c r="O1109" s="2" t="s">
        <v>1465</v>
      </c>
      <c r="P1109" s="2" t="s">
        <v>1466</v>
      </c>
      <c r="Q1109" s="1">
        <v>-4.8604000000000003</v>
      </c>
      <c r="R1109" s="1">
        <v>0</v>
      </c>
      <c r="S1109" s="1">
        <v>0</v>
      </c>
      <c r="T1109" s="1">
        <v>0</v>
      </c>
      <c r="U1109" s="2" t="s">
        <v>0</v>
      </c>
      <c r="V1109" s="1">
        <v>0</v>
      </c>
      <c r="W1109" s="1">
        <v>-4.1900000000000004</v>
      </c>
      <c r="X1109" s="2" t="s">
        <v>8</v>
      </c>
      <c r="Y1109" s="1">
        <v>-0.6704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  <c r="AH1109" s="1">
        <v>0</v>
      </c>
      <c r="AI1109" s="1">
        <v>0</v>
      </c>
      <c r="AJ1109" s="2" t="s">
        <v>0</v>
      </c>
      <c r="AK1109" s="1">
        <v>0</v>
      </c>
      <c r="AL1109" s="1">
        <v>0</v>
      </c>
      <c r="AM1109" s="125" t="s">
        <v>1</v>
      </c>
      <c r="AN1109" s="2" t="s">
        <v>1</v>
      </c>
      <c r="AO1109" s="125" t="s">
        <v>1</v>
      </c>
      <c r="AP1109" s="2" t="s">
        <v>1</v>
      </c>
    </row>
    <row r="1110" spans="1:42" ht="15" customHeight="1" x14ac:dyDescent="0.25">
      <c r="A1110" s="2" t="s">
        <v>128</v>
      </c>
      <c r="B1110" s="125">
        <v>44610</v>
      </c>
      <c r="C1110" s="2" t="s">
        <v>26</v>
      </c>
      <c r="D1110" s="2" t="s">
        <v>41</v>
      </c>
      <c r="E1110" s="2" t="s">
        <v>210</v>
      </c>
      <c r="F1110" s="2" t="s">
        <v>1830</v>
      </c>
      <c r="G1110" s="2" t="s">
        <v>3</v>
      </c>
      <c r="H1110" s="2" t="s">
        <v>1831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11.8344</v>
      </c>
      <c r="R1110" s="1">
        <v>0</v>
      </c>
      <c r="S1110" s="1">
        <v>9.41</v>
      </c>
      <c r="T1110" s="1">
        <v>0</v>
      </c>
      <c r="U1110" s="2" t="s">
        <v>0</v>
      </c>
      <c r="V1110" s="1">
        <v>0</v>
      </c>
      <c r="W1110" s="1">
        <v>2.09</v>
      </c>
      <c r="X1110" s="2" t="s">
        <v>0</v>
      </c>
      <c r="Y1110" s="1">
        <v>0.33439999999999998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">
        <v>0</v>
      </c>
      <c r="AI1110" s="1">
        <v>0</v>
      </c>
      <c r="AJ1110" s="2" t="s">
        <v>0</v>
      </c>
      <c r="AK1110" s="1">
        <v>0</v>
      </c>
      <c r="AL1110" s="1">
        <v>0</v>
      </c>
      <c r="AM1110" s="125" t="s">
        <v>1</v>
      </c>
      <c r="AN1110" s="2" t="s">
        <v>1</v>
      </c>
      <c r="AO1110" s="125" t="s">
        <v>1</v>
      </c>
      <c r="AP1110" s="2" t="s">
        <v>1</v>
      </c>
    </row>
    <row r="1111" spans="1:42" ht="15" customHeight="1" x14ac:dyDescent="0.25">
      <c r="A1111" s="2" t="s">
        <v>127</v>
      </c>
      <c r="B1111" s="125">
        <v>44610</v>
      </c>
      <c r="C1111" s="2" t="s">
        <v>26</v>
      </c>
      <c r="D1111" s="2" t="s">
        <v>41</v>
      </c>
      <c r="E1111" s="2" t="s">
        <v>210</v>
      </c>
      <c r="F1111" s="2" t="s">
        <v>1832</v>
      </c>
      <c r="G1111" s="2" t="s">
        <v>3</v>
      </c>
      <c r="H1111" s="2" t="s">
        <v>1833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1834</v>
      </c>
      <c r="P1111" s="2" t="s">
        <v>1835</v>
      </c>
      <c r="Q1111" s="1">
        <v>176.9872</v>
      </c>
      <c r="R1111" s="1">
        <v>0</v>
      </c>
      <c r="S1111" s="1">
        <v>139.95999999999998</v>
      </c>
      <c r="T1111" s="1">
        <v>31.92</v>
      </c>
      <c r="U1111" s="2" t="s">
        <v>8</v>
      </c>
      <c r="V1111" s="1">
        <v>5.1071999999999997</v>
      </c>
      <c r="W1111" s="1">
        <v>0</v>
      </c>
      <c r="X1111" s="2" t="s">
        <v>0</v>
      </c>
      <c r="Y1111" s="1">
        <v>0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  <c r="AH1111" s="1">
        <v>0</v>
      </c>
      <c r="AI1111" s="1">
        <v>0</v>
      </c>
      <c r="AJ1111" s="2" t="s">
        <v>0</v>
      </c>
      <c r="AK1111" s="1">
        <v>0</v>
      </c>
      <c r="AL1111" s="1">
        <v>0</v>
      </c>
      <c r="AM1111" s="125" t="s">
        <v>1</v>
      </c>
      <c r="AN1111" s="2" t="s">
        <v>1</v>
      </c>
      <c r="AO1111" s="125" t="s">
        <v>1</v>
      </c>
      <c r="AP1111" s="2" t="s">
        <v>1</v>
      </c>
    </row>
    <row r="1112" spans="1:42" ht="15" customHeight="1" x14ac:dyDescent="0.25">
      <c r="A1112" s="2" t="s">
        <v>126</v>
      </c>
      <c r="B1112" s="125">
        <v>44610</v>
      </c>
      <c r="C1112" s="2" t="s">
        <v>26</v>
      </c>
      <c r="D1112" s="2" t="s">
        <v>41</v>
      </c>
      <c r="E1112" s="2" t="s">
        <v>210</v>
      </c>
      <c r="F1112" s="2" t="s">
        <v>1830</v>
      </c>
      <c r="G1112" s="2" t="s">
        <v>3</v>
      </c>
      <c r="H1112" s="2" t="s">
        <v>1836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1">
        <v>3704.1901739999994</v>
      </c>
      <c r="R1112" s="1">
        <v>0</v>
      </c>
      <c r="S1112" s="1">
        <v>2657.637999999999</v>
      </c>
      <c r="T1112" s="1">
        <v>0</v>
      </c>
      <c r="U1112" s="2" t="s">
        <v>0</v>
      </c>
      <c r="V1112" s="1">
        <v>0</v>
      </c>
      <c r="W1112" s="1">
        <v>902.20014999999989</v>
      </c>
      <c r="X1112" s="2" t="s">
        <v>8</v>
      </c>
      <c r="Y1112" s="1">
        <v>144.352024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  <c r="AH1112" s="1">
        <v>0</v>
      </c>
      <c r="AI1112" s="1">
        <v>0</v>
      </c>
      <c r="AJ1112" s="2" t="s">
        <v>0</v>
      </c>
      <c r="AK1112" s="1">
        <v>0</v>
      </c>
      <c r="AL1112" s="1">
        <v>0</v>
      </c>
      <c r="AM1112" s="125" t="s">
        <v>1</v>
      </c>
      <c r="AN1112" s="2" t="s">
        <v>1</v>
      </c>
      <c r="AO1112" s="125" t="s">
        <v>1</v>
      </c>
      <c r="AP1112" s="2" t="s">
        <v>1</v>
      </c>
    </row>
    <row r="1113" spans="1:42" ht="15" customHeight="1" x14ac:dyDescent="0.25">
      <c r="A1113" s="2" t="s">
        <v>125</v>
      </c>
      <c r="B1113" s="125">
        <v>44610</v>
      </c>
      <c r="C1113" s="2" t="s">
        <v>34</v>
      </c>
      <c r="D1113" s="2" t="s">
        <v>41</v>
      </c>
      <c r="E1113" s="2" t="s">
        <v>215</v>
      </c>
      <c r="F1113" s="2" t="s">
        <v>2167</v>
      </c>
      <c r="G1113" s="2" t="s">
        <v>3</v>
      </c>
      <c r="H1113" s="2" t="s">
        <v>2168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2886.8282499999987</v>
      </c>
      <c r="R1113" s="1">
        <v>0</v>
      </c>
      <c r="S1113" s="1">
        <v>2557.5622499999995</v>
      </c>
      <c r="T1113" s="1">
        <v>0</v>
      </c>
      <c r="U1113" s="2" t="s">
        <v>0</v>
      </c>
      <c r="V1113" s="1">
        <v>0</v>
      </c>
      <c r="W1113" s="1">
        <v>283.85000000000002</v>
      </c>
      <c r="X1113" s="2" t="s">
        <v>8</v>
      </c>
      <c r="Y1113" s="1">
        <v>45.416000000000004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  <c r="AH1113" s="1">
        <v>0</v>
      </c>
      <c r="AI1113" s="1">
        <v>0</v>
      </c>
      <c r="AJ1113" s="2" t="s">
        <v>0</v>
      </c>
      <c r="AK1113" s="1">
        <v>0</v>
      </c>
      <c r="AL1113" s="1">
        <v>0</v>
      </c>
      <c r="AM1113" s="125" t="s">
        <v>1</v>
      </c>
      <c r="AN1113" s="2" t="s">
        <v>1</v>
      </c>
      <c r="AO1113" s="125" t="s">
        <v>1</v>
      </c>
      <c r="AP1113" s="2" t="s">
        <v>1</v>
      </c>
    </row>
    <row r="1114" spans="1:42" ht="15" customHeight="1" x14ac:dyDescent="0.25">
      <c r="A1114" s="2" t="s">
        <v>124</v>
      </c>
      <c r="B1114" s="125">
        <v>44610</v>
      </c>
      <c r="C1114" s="2" t="s">
        <v>1081</v>
      </c>
      <c r="D1114" s="2" t="s">
        <v>41</v>
      </c>
      <c r="E1114" s="2" t="s">
        <v>1083</v>
      </c>
      <c r="F1114" s="2" t="s">
        <v>1717</v>
      </c>
      <c r="G1114" s="2" t="s">
        <v>3</v>
      </c>
      <c r="H1114" s="2" t="s">
        <v>2303</v>
      </c>
      <c r="I1114" s="1" t="s">
        <v>1</v>
      </c>
      <c r="J1114" s="1" t="s">
        <v>1</v>
      </c>
      <c r="K1114" s="1" t="s">
        <v>1</v>
      </c>
      <c r="L1114" s="1" t="s">
        <v>1</v>
      </c>
      <c r="M1114" s="1">
        <v>0</v>
      </c>
      <c r="N1114" s="2" t="s">
        <v>1</v>
      </c>
      <c r="O1114" s="2" t="s">
        <v>2</v>
      </c>
      <c r="P1114" s="2" t="s">
        <v>1</v>
      </c>
      <c r="Q1114" s="1">
        <v>2670.4551559999986</v>
      </c>
      <c r="R1114" s="1">
        <v>0</v>
      </c>
      <c r="S1114" s="1">
        <v>2254.7927499999996</v>
      </c>
      <c r="T1114" s="1">
        <v>0</v>
      </c>
      <c r="U1114" s="2" t="s">
        <v>0</v>
      </c>
      <c r="V1114" s="1">
        <v>0</v>
      </c>
      <c r="W1114" s="1">
        <v>358.32964999999996</v>
      </c>
      <c r="X1114" s="2" t="s">
        <v>0</v>
      </c>
      <c r="Y1114" s="1">
        <v>57.332756000000003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  <c r="AH1114" s="1">
        <v>0</v>
      </c>
      <c r="AI1114" s="1">
        <v>0</v>
      </c>
      <c r="AJ1114" s="2" t="s">
        <v>0</v>
      </c>
      <c r="AK1114" s="1">
        <v>0</v>
      </c>
      <c r="AL1114" s="1">
        <v>0</v>
      </c>
      <c r="AM1114" s="125" t="s">
        <v>1</v>
      </c>
      <c r="AN1114" s="2" t="s">
        <v>1</v>
      </c>
      <c r="AO1114" s="125" t="s">
        <v>1</v>
      </c>
      <c r="AP1114" s="2" t="s">
        <v>1</v>
      </c>
    </row>
    <row r="1115" spans="1:42" ht="15" customHeight="1" x14ac:dyDescent="0.25">
      <c r="A1115" s="2" t="s">
        <v>123</v>
      </c>
      <c r="B1115" s="125">
        <v>44610</v>
      </c>
      <c r="C1115" s="2" t="s">
        <v>1081</v>
      </c>
      <c r="D1115" s="2" t="s">
        <v>41</v>
      </c>
      <c r="E1115" s="2" t="s">
        <v>1083</v>
      </c>
      <c r="F1115" s="2" t="s">
        <v>2304</v>
      </c>
      <c r="G1115" s="2" t="s">
        <v>3</v>
      </c>
      <c r="H1115" s="2" t="s">
        <v>2305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2306</v>
      </c>
      <c r="P1115" s="2" t="s">
        <v>1286</v>
      </c>
      <c r="Q1115" s="1">
        <v>24.189602000000001</v>
      </c>
      <c r="R1115" s="1">
        <v>0</v>
      </c>
      <c r="S1115" s="1">
        <v>16.796399999999998</v>
      </c>
      <c r="T1115" s="1">
        <v>6.3734500000000001</v>
      </c>
      <c r="U1115" s="2" t="s">
        <v>8</v>
      </c>
      <c r="V1115" s="1">
        <v>1.019752</v>
      </c>
      <c r="W1115" s="1">
        <v>0</v>
      </c>
      <c r="X1115" s="2" t="s">
        <v>0</v>
      </c>
      <c r="Y1115" s="1">
        <v>0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  <c r="AH1115" s="1">
        <v>0</v>
      </c>
      <c r="AI1115" s="1">
        <v>0</v>
      </c>
      <c r="AJ1115" s="2" t="s">
        <v>0</v>
      </c>
      <c r="AK1115" s="1">
        <v>0</v>
      </c>
      <c r="AL1115" s="1">
        <v>0</v>
      </c>
      <c r="AM1115" s="125" t="s">
        <v>1</v>
      </c>
      <c r="AN1115" s="2" t="s">
        <v>1</v>
      </c>
      <c r="AO1115" s="125" t="s">
        <v>1</v>
      </c>
      <c r="AP1115" s="2" t="s">
        <v>1</v>
      </c>
    </row>
    <row r="1116" spans="1:42" ht="15" customHeight="1" x14ac:dyDescent="0.25">
      <c r="A1116" s="2" t="s">
        <v>122</v>
      </c>
      <c r="B1116" s="125">
        <v>44610</v>
      </c>
      <c r="C1116" s="2" t="s">
        <v>1081</v>
      </c>
      <c r="D1116" s="2" t="s">
        <v>41</v>
      </c>
      <c r="E1116" s="2" t="s">
        <v>1083</v>
      </c>
      <c r="F1116" s="2" t="s">
        <v>1717</v>
      </c>
      <c r="G1116" s="2" t="s">
        <v>3</v>
      </c>
      <c r="H1116" s="2" t="s">
        <v>2307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2</v>
      </c>
      <c r="P1116" s="2" t="s">
        <v>1</v>
      </c>
      <c r="Q1116" s="1">
        <v>1047.9433020000001</v>
      </c>
      <c r="R1116" s="1">
        <v>0</v>
      </c>
      <c r="S1116" s="1">
        <v>783.39235000000008</v>
      </c>
      <c r="T1116" s="1">
        <v>0</v>
      </c>
      <c r="U1116" s="2" t="s">
        <v>0</v>
      </c>
      <c r="V1116" s="1">
        <v>0</v>
      </c>
      <c r="W1116" s="1">
        <v>228.06120000000001</v>
      </c>
      <c r="X1116" s="2" t="s">
        <v>0</v>
      </c>
      <c r="Y1116" s="1">
        <v>36.48975200000001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  <c r="AH1116" s="1">
        <v>0</v>
      </c>
      <c r="AI1116" s="1">
        <v>0</v>
      </c>
      <c r="AJ1116" s="2" t="s">
        <v>0</v>
      </c>
      <c r="AK1116" s="1">
        <v>0</v>
      </c>
      <c r="AL1116" s="1">
        <v>0</v>
      </c>
      <c r="AM1116" s="125" t="s">
        <v>1</v>
      </c>
      <c r="AN1116" s="2" t="s">
        <v>1</v>
      </c>
      <c r="AO1116" s="125" t="s">
        <v>1</v>
      </c>
      <c r="AP1116" s="2" t="s">
        <v>1</v>
      </c>
    </row>
    <row r="1117" spans="1:42" ht="15" customHeight="1" x14ac:dyDescent="0.25">
      <c r="A1117" s="2" t="s">
        <v>121</v>
      </c>
      <c r="B1117" s="125">
        <v>44610</v>
      </c>
      <c r="C1117" s="2" t="s">
        <v>6</v>
      </c>
      <c r="D1117" s="2" t="s">
        <v>41</v>
      </c>
      <c r="E1117" s="2" t="s">
        <v>2704</v>
      </c>
      <c r="F1117" s="2" t="s">
        <v>2709</v>
      </c>
      <c r="G1117" s="2" t="s">
        <v>3</v>
      </c>
      <c r="H1117" s="2" t="s">
        <v>2710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2</v>
      </c>
      <c r="P1117" s="2" t="s">
        <v>1</v>
      </c>
      <c r="Q1117" s="1">
        <v>1321.6215999999999</v>
      </c>
      <c r="R1117" s="1">
        <v>0</v>
      </c>
      <c r="S1117" s="1">
        <v>1094.25</v>
      </c>
      <c r="T1117" s="1">
        <v>0</v>
      </c>
      <c r="U1117" s="2" t="s">
        <v>0</v>
      </c>
      <c r="V1117" s="1">
        <v>0</v>
      </c>
      <c r="W1117" s="1">
        <v>196.01</v>
      </c>
      <c r="X1117" s="2" t="s">
        <v>8</v>
      </c>
      <c r="Y1117" s="1">
        <v>31.361599999999999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  <c r="AH1117" s="1">
        <v>0</v>
      </c>
      <c r="AI1117" s="1">
        <v>0</v>
      </c>
      <c r="AJ1117" s="2" t="s">
        <v>0</v>
      </c>
      <c r="AK1117" s="1">
        <v>0</v>
      </c>
      <c r="AL1117" s="1">
        <v>0</v>
      </c>
      <c r="AM1117" s="125" t="s">
        <v>1</v>
      </c>
      <c r="AN1117" s="2" t="s">
        <v>1</v>
      </c>
      <c r="AO1117" s="125" t="s">
        <v>1</v>
      </c>
      <c r="AP1117" s="2" t="s">
        <v>1</v>
      </c>
    </row>
    <row r="1118" spans="1:42" ht="15" customHeight="1" x14ac:dyDescent="0.25">
      <c r="A1118" s="2" t="s">
        <v>120</v>
      </c>
      <c r="B1118" s="125">
        <v>44610</v>
      </c>
      <c r="C1118" s="2" t="s">
        <v>6</v>
      </c>
      <c r="D1118" s="2" t="s">
        <v>37</v>
      </c>
      <c r="E1118" s="2" t="s">
        <v>208</v>
      </c>
      <c r="F1118" s="2" t="s">
        <v>1494</v>
      </c>
      <c r="G1118" s="2" t="s">
        <v>3</v>
      </c>
      <c r="H1118" s="2" t="s">
        <v>1495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2</v>
      </c>
      <c r="P1118" s="2" t="s">
        <v>1</v>
      </c>
      <c r="Q1118" s="1">
        <v>4589.0725659999962</v>
      </c>
      <c r="R1118" s="1">
        <v>0</v>
      </c>
      <c r="S1118" s="1">
        <v>3662.4906999999998</v>
      </c>
      <c r="T1118" s="1">
        <v>0</v>
      </c>
      <c r="U1118" s="2" t="s">
        <v>0</v>
      </c>
      <c r="V1118" s="1">
        <v>0</v>
      </c>
      <c r="W1118" s="1">
        <v>798.77744999999993</v>
      </c>
      <c r="X1118" s="2" t="s">
        <v>0</v>
      </c>
      <c r="Y1118" s="1">
        <v>127.804416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  <c r="AH1118" s="1">
        <v>0</v>
      </c>
      <c r="AI1118" s="1">
        <v>0</v>
      </c>
      <c r="AJ1118" s="2" t="s">
        <v>0</v>
      </c>
      <c r="AK1118" s="1">
        <v>0</v>
      </c>
      <c r="AL1118" s="1">
        <v>0</v>
      </c>
      <c r="AM1118" s="125" t="s">
        <v>1</v>
      </c>
      <c r="AN1118" s="2" t="s">
        <v>1</v>
      </c>
      <c r="AO1118" s="125" t="s">
        <v>1</v>
      </c>
      <c r="AP1118" s="2" t="s">
        <v>1</v>
      </c>
    </row>
    <row r="1119" spans="1:42" ht="15" customHeight="1" x14ac:dyDescent="0.25">
      <c r="A1119" s="2" t="s">
        <v>119</v>
      </c>
      <c r="B1119" s="125">
        <v>44610</v>
      </c>
      <c r="C1119" s="2" t="s">
        <v>26</v>
      </c>
      <c r="D1119" s="2" t="s">
        <v>37</v>
      </c>
      <c r="E1119" s="2" t="s">
        <v>4</v>
      </c>
      <c r="F1119" s="2" t="s">
        <v>1794</v>
      </c>
      <c r="G1119" s="2" t="s">
        <v>3</v>
      </c>
      <c r="H1119" s="2" t="s">
        <v>1837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2</v>
      </c>
      <c r="P1119" s="2" t="s">
        <v>1</v>
      </c>
      <c r="Q1119" s="1">
        <v>2797.419922</v>
      </c>
      <c r="R1119" s="1">
        <v>0</v>
      </c>
      <c r="S1119" s="1">
        <v>2017.4078499999991</v>
      </c>
      <c r="T1119" s="1">
        <v>0</v>
      </c>
      <c r="U1119" s="2" t="s">
        <v>0</v>
      </c>
      <c r="V1119" s="1">
        <v>0</v>
      </c>
      <c r="W1119" s="1">
        <v>672.42420000000004</v>
      </c>
      <c r="X1119" s="2" t="s">
        <v>8</v>
      </c>
      <c r="Y1119" s="1">
        <v>107.587872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  <c r="AH1119" s="1">
        <v>0</v>
      </c>
      <c r="AI1119" s="1">
        <v>0</v>
      </c>
      <c r="AJ1119" s="2" t="s">
        <v>0</v>
      </c>
      <c r="AK1119" s="1">
        <v>0</v>
      </c>
      <c r="AL1119" s="1">
        <v>0</v>
      </c>
      <c r="AM1119" s="125" t="s">
        <v>1</v>
      </c>
      <c r="AN1119" s="2" t="s">
        <v>1</v>
      </c>
      <c r="AO1119" s="125" t="s">
        <v>1</v>
      </c>
      <c r="AP1119" s="2" t="s">
        <v>1</v>
      </c>
    </row>
    <row r="1120" spans="1:42" ht="15" customHeight="1" x14ac:dyDescent="0.25">
      <c r="A1120" s="2" t="s">
        <v>118</v>
      </c>
      <c r="B1120" s="125">
        <v>44610</v>
      </c>
      <c r="C1120" s="2" t="s">
        <v>34</v>
      </c>
      <c r="D1120" s="2" t="s">
        <v>37</v>
      </c>
      <c r="E1120" s="2" t="s">
        <v>206</v>
      </c>
      <c r="F1120" s="2" t="s">
        <v>2218</v>
      </c>
      <c r="G1120" s="2" t="s">
        <v>3</v>
      </c>
      <c r="H1120" s="2" t="s">
        <v>2219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2</v>
      </c>
      <c r="P1120" s="2" t="s">
        <v>1</v>
      </c>
      <c r="Q1120" s="1">
        <v>3570.5806499999999</v>
      </c>
      <c r="R1120" s="1">
        <v>0</v>
      </c>
      <c r="S1120" s="1">
        <v>3202.7868999999992</v>
      </c>
      <c r="T1120" s="1">
        <v>0</v>
      </c>
      <c r="U1120" s="2" t="s">
        <v>0</v>
      </c>
      <c r="V1120" s="1">
        <v>0</v>
      </c>
      <c r="W1120" s="1">
        <v>317.06355000000002</v>
      </c>
      <c r="X1120" s="2" t="s">
        <v>0</v>
      </c>
      <c r="Y1120" s="1">
        <v>50.730199999999996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  <c r="AH1120" s="1">
        <v>0</v>
      </c>
      <c r="AI1120" s="1">
        <v>0</v>
      </c>
      <c r="AJ1120" s="2" t="s">
        <v>0</v>
      </c>
      <c r="AK1120" s="1">
        <v>0</v>
      </c>
      <c r="AL1120" s="1">
        <v>0</v>
      </c>
      <c r="AM1120" s="125" t="s">
        <v>1</v>
      </c>
      <c r="AN1120" s="2" t="s">
        <v>1</v>
      </c>
      <c r="AO1120" s="125" t="s">
        <v>1</v>
      </c>
      <c r="AP1120" s="2" t="s">
        <v>1</v>
      </c>
    </row>
    <row r="1121" spans="1:42" ht="15" customHeight="1" x14ac:dyDescent="0.25">
      <c r="A1121" s="2" t="s">
        <v>117</v>
      </c>
      <c r="B1121" s="125">
        <v>44610</v>
      </c>
      <c r="C1121" s="2" t="s">
        <v>1081</v>
      </c>
      <c r="D1121" s="2" t="s">
        <v>37</v>
      </c>
      <c r="E1121" s="2" t="s">
        <v>1084</v>
      </c>
      <c r="F1121" s="2" t="s">
        <v>1717</v>
      </c>
      <c r="G1121" s="2" t="s">
        <v>3</v>
      </c>
      <c r="H1121" s="2" t="s">
        <v>2337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4606.4409119999973</v>
      </c>
      <c r="R1121" s="1">
        <v>0</v>
      </c>
      <c r="S1121" s="1">
        <v>3605.0207999999971</v>
      </c>
      <c r="T1121" s="1">
        <v>0</v>
      </c>
      <c r="U1121" s="2" t="s">
        <v>0</v>
      </c>
      <c r="V1121" s="1">
        <v>0</v>
      </c>
      <c r="W1121" s="1">
        <v>863.29319999999973</v>
      </c>
      <c r="X1121" s="2" t="s">
        <v>0</v>
      </c>
      <c r="Y1121" s="1">
        <v>138.12691199999998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  <c r="AH1121" s="1">
        <v>0</v>
      </c>
      <c r="AI1121" s="1">
        <v>0</v>
      </c>
      <c r="AJ1121" s="2" t="s">
        <v>0</v>
      </c>
      <c r="AK1121" s="1">
        <v>0</v>
      </c>
      <c r="AL1121" s="1">
        <v>0</v>
      </c>
      <c r="AM1121" s="125" t="s">
        <v>1</v>
      </c>
      <c r="AN1121" s="2" t="s">
        <v>1</v>
      </c>
      <c r="AO1121" s="125" t="s">
        <v>1</v>
      </c>
      <c r="AP1121" s="2" t="s">
        <v>1</v>
      </c>
    </row>
    <row r="1122" spans="1:42" ht="15" customHeight="1" x14ac:dyDescent="0.25">
      <c r="A1122" s="2" t="s">
        <v>116</v>
      </c>
      <c r="B1122" s="125">
        <v>44610</v>
      </c>
      <c r="C1122" s="2" t="s">
        <v>6</v>
      </c>
      <c r="D1122" s="2" t="s">
        <v>32</v>
      </c>
      <c r="E1122" s="2" t="s">
        <v>202</v>
      </c>
      <c r="F1122" s="2" t="s">
        <v>1273</v>
      </c>
      <c r="G1122" s="2" t="s">
        <v>3</v>
      </c>
      <c r="H1122" s="2" t="s">
        <v>1544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5033.2246439999999</v>
      </c>
      <c r="R1122" s="1">
        <v>0</v>
      </c>
      <c r="S1122" s="1">
        <v>3747.0642499999994</v>
      </c>
      <c r="T1122" s="1">
        <v>0</v>
      </c>
      <c r="U1122" s="2" t="s">
        <v>0</v>
      </c>
      <c r="V1122" s="1">
        <v>0</v>
      </c>
      <c r="W1122" s="1">
        <v>1108.7589500000001</v>
      </c>
      <c r="X1122" s="2" t="s">
        <v>0</v>
      </c>
      <c r="Y1122" s="1">
        <v>177.40144400000003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  <c r="AH1122" s="1">
        <v>0</v>
      </c>
      <c r="AI1122" s="1">
        <v>0</v>
      </c>
      <c r="AJ1122" s="2" t="s">
        <v>0</v>
      </c>
      <c r="AK1122" s="1">
        <v>0</v>
      </c>
      <c r="AL1122" s="1">
        <v>0</v>
      </c>
      <c r="AM1122" s="125" t="s">
        <v>1</v>
      </c>
      <c r="AN1122" s="2" t="s">
        <v>1</v>
      </c>
      <c r="AO1122" s="125" t="s">
        <v>1</v>
      </c>
      <c r="AP1122" s="2" t="s">
        <v>1</v>
      </c>
    </row>
    <row r="1123" spans="1:42" ht="15" customHeight="1" x14ac:dyDescent="0.25">
      <c r="A1123" s="2" t="s">
        <v>115</v>
      </c>
      <c r="B1123" s="125">
        <v>44610</v>
      </c>
      <c r="C1123" s="2" t="s">
        <v>6</v>
      </c>
      <c r="D1123" s="2" t="s">
        <v>32</v>
      </c>
      <c r="E1123" s="2" t="s">
        <v>202</v>
      </c>
      <c r="F1123" s="2" t="s">
        <v>1273</v>
      </c>
      <c r="G1123" s="2" t="s">
        <v>3</v>
      </c>
      <c r="H1123" s="2" t="s">
        <v>1545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1350</v>
      </c>
      <c r="P1123" s="2" t="s">
        <v>1351</v>
      </c>
      <c r="Q1123" s="1">
        <v>102.07915</v>
      </c>
      <c r="R1123" s="1">
        <v>0</v>
      </c>
      <c r="S1123" s="1">
        <v>74.289900000000003</v>
      </c>
      <c r="T1123" s="1">
        <v>23.956250000000001</v>
      </c>
      <c r="U1123" s="2" t="s">
        <v>8</v>
      </c>
      <c r="V1123" s="1">
        <v>3.8330000000000002</v>
      </c>
      <c r="W1123" s="1">
        <v>0</v>
      </c>
      <c r="X1123" s="2" t="s">
        <v>0</v>
      </c>
      <c r="Y1123" s="1">
        <v>0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  <c r="AH1123" s="1">
        <v>0</v>
      </c>
      <c r="AI1123" s="1">
        <v>0</v>
      </c>
      <c r="AJ1123" s="2" t="s">
        <v>0</v>
      </c>
      <c r="AK1123" s="1">
        <v>0</v>
      </c>
      <c r="AL1123" s="1">
        <v>0</v>
      </c>
      <c r="AM1123" s="125" t="s">
        <v>1</v>
      </c>
      <c r="AN1123" s="2" t="s">
        <v>1</v>
      </c>
      <c r="AO1123" s="125" t="s">
        <v>1</v>
      </c>
      <c r="AP1123" s="2" t="s">
        <v>1</v>
      </c>
    </row>
    <row r="1124" spans="1:42" ht="15" customHeight="1" x14ac:dyDescent="0.25">
      <c r="A1124" s="2" t="s">
        <v>114</v>
      </c>
      <c r="B1124" s="125">
        <v>44610</v>
      </c>
      <c r="C1124" s="2" t="s">
        <v>6</v>
      </c>
      <c r="D1124" s="2" t="s">
        <v>32</v>
      </c>
      <c r="E1124" s="2" t="s">
        <v>202</v>
      </c>
      <c r="F1124" s="2" t="s">
        <v>1273</v>
      </c>
      <c r="G1124" s="2" t="s">
        <v>3</v>
      </c>
      <c r="H1124" s="2" t="s">
        <v>1546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v>588.69000000000005</v>
      </c>
      <c r="R1124" s="1">
        <v>0</v>
      </c>
      <c r="S1124" s="1">
        <v>467.82</v>
      </c>
      <c r="T1124" s="1">
        <v>0</v>
      </c>
      <c r="U1124" s="2" t="s">
        <v>0</v>
      </c>
      <c r="V1124" s="1">
        <v>0</v>
      </c>
      <c r="W1124" s="1">
        <v>104.19275000000002</v>
      </c>
      <c r="X1124" s="2" t="s">
        <v>0</v>
      </c>
      <c r="Y1124" s="1">
        <v>16.670876000000003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  <c r="AH1124" s="1">
        <v>0</v>
      </c>
      <c r="AI1124" s="1">
        <v>0</v>
      </c>
      <c r="AJ1124" s="2" t="s">
        <v>0</v>
      </c>
      <c r="AK1124" s="1">
        <v>0</v>
      </c>
      <c r="AL1124" s="1">
        <v>0</v>
      </c>
      <c r="AM1124" s="125" t="s">
        <v>1</v>
      </c>
      <c r="AN1124" s="2" t="s">
        <v>1</v>
      </c>
      <c r="AO1124" s="125" t="s">
        <v>1</v>
      </c>
      <c r="AP1124" s="2" t="s">
        <v>1</v>
      </c>
    </row>
    <row r="1125" spans="1:42" ht="15" customHeight="1" x14ac:dyDescent="0.25">
      <c r="A1125" s="2" t="s">
        <v>113</v>
      </c>
      <c r="B1125" s="125">
        <v>44610</v>
      </c>
      <c r="C1125" s="2" t="s">
        <v>26</v>
      </c>
      <c r="D1125" s="2" t="s">
        <v>32</v>
      </c>
      <c r="E1125" s="2" t="s">
        <v>31</v>
      </c>
      <c r="F1125" s="2" t="s">
        <v>1830</v>
      </c>
      <c r="G1125" s="2" t="s">
        <v>3</v>
      </c>
      <c r="H1125" s="2" t="s">
        <v>1838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3450.6114140000013</v>
      </c>
      <c r="R1125" s="1">
        <v>0</v>
      </c>
      <c r="S1125" s="1">
        <v>2403.7006500000007</v>
      </c>
      <c r="T1125" s="1">
        <v>0</v>
      </c>
      <c r="U1125" s="2" t="s">
        <v>0</v>
      </c>
      <c r="V1125" s="1">
        <v>0</v>
      </c>
      <c r="W1125" s="1">
        <v>902.50929999999994</v>
      </c>
      <c r="X1125" s="2" t="s">
        <v>8</v>
      </c>
      <c r="Y1125" s="1">
        <v>144.401464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  <c r="AH1125" s="1">
        <v>0</v>
      </c>
      <c r="AI1125" s="1">
        <v>0</v>
      </c>
      <c r="AJ1125" s="2" t="s">
        <v>0</v>
      </c>
      <c r="AK1125" s="1">
        <v>0</v>
      </c>
      <c r="AL1125" s="1">
        <v>0</v>
      </c>
      <c r="AM1125" s="125" t="s">
        <v>1</v>
      </c>
      <c r="AN1125" s="2" t="s">
        <v>1</v>
      </c>
      <c r="AO1125" s="125" t="s">
        <v>1</v>
      </c>
      <c r="AP1125" s="2" t="s">
        <v>1</v>
      </c>
    </row>
    <row r="1126" spans="1:42" ht="15" customHeight="1" x14ac:dyDescent="0.25">
      <c r="A1126" s="2" t="s">
        <v>112</v>
      </c>
      <c r="B1126" s="125">
        <v>44610</v>
      </c>
      <c r="C1126" s="2" t="s">
        <v>6</v>
      </c>
      <c r="D1126" s="2" t="s">
        <v>25</v>
      </c>
      <c r="E1126" s="2" t="s">
        <v>196</v>
      </c>
      <c r="F1126" s="2" t="s">
        <v>1498</v>
      </c>
      <c r="G1126" s="2" t="s">
        <v>3</v>
      </c>
      <c r="H1126" s="2" t="s">
        <v>1572</v>
      </c>
      <c r="I1126" s="1" t="s">
        <v>1</v>
      </c>
      <c r="J1126" s="1" t="s">
        <v>1</v>
      </c>
      <c r="K1126" s="1" t="s">
        <v>1</v>
      </c>
      <c r="L1126" s="1" t="s">
        <v>1</v>
      </c>
      <c r="M1126" s="1">
        <v>0</v>
      </c>
      <c r="N1126" s="2" t="s">
        <v>1</v>
      </c>
      <c r="O1126" s="2" t="s">
        <v>2</v>
      </c>
      <c r="P1126" s="2" t="s">
        <v>1</v>
      </c>
      <c r="Q1126" s="1">
        <v>2576.4104000000002</v>
      </c>
      <c r="R1126" s="1">
        <v>0</v>
      </c>
      <c r="S1126" s="1">
        <v>1737.3745000000001</v>
      </c>
      <c r="T1126" s="1">
        <v>0</v>
      </c>
      <c r="U1126" s="2" t="s">
        <v>0</v>
      </c>
      <c r="V1126" s="1">
        <v>0</v>
      </c>
      <c r="W1126" s="1">
        <v>723.30680000000007</v>
      </c>
      <c r="X1126" s="2" t="s">
        <v>8</v>
      </c>
      <c r="Y1126" s="1">
        <v>115.72909999999999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  <c r="AH1126" s="1">
        <v>0</v>
      </c>
      <c r="AI1126" s="1">
        <v>0</v>
      </c>
      <c r="AJ1126" s="2" t="s">
        <v>0</v>
      </c>
      <c r="AK1126" s="1">
        <v>0</v>
      </c>
      <c r="AL1126" s="1">
        <v>0</v>
      </c>
      <c r="AM1126" s="125" t="s">
        <v>1</v>
      </c>
      <c r="AN1126" s="2" t="s">
        <v>1</v>
      </c>
      <c r="AO1126" s="125" t="s">
        <v>1</v>
      </c>
      <c r="AP1126" s="2" t="s">
        <v>1</v>
      </c>
    </row>
    <row r="1127" spans="1:42" ht="15" customHeight="1" x14ac:dyDescent="0.25">
      <c r="A1127" s="2" t="s">
        <v>111</v>
      </c>
      <c r="B1127" s="125">
        <v>44610</v>
      </c>
      <c r="C1127" s="2" t="s">
        <v>6</v>
      </c>
      <c r="D1127" s="2" t="s">
        <v>25</v>
      </c>
      <c r="E1127" s="2" t="s">
        <v>196</v>
      </c>
      <c r="F1127" s="2" t="s">
        <v>1498</v>
      </c>
      <c r="G1127" s="2" t="s">
        <v>3</v>
      </c>
      <c r="H1127" s="2" t="s">
        <v>1573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1501</v>
      </c>
      <c r="P1127" s="2" t="s">
        <v>1574</v>
      </c>
      <c r="Q1127" s="1">
        <v>329.67320000000001</v>
      </c>
      <c r="R1127" s="1">
        <v>0</v>
      </c>
      <c r="S1127" s="1">
        <v>197.81599999999997</v>
      </c>
      <c r="T1127" s="1">
        <v>113.67</v>
      </c>
      <c r="U1127" s="2" t="s">
        <v>8</v>
      </c>
      <c r="V1127" s="1">
        <v>18.187200000000001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  <c r="AH1127" s="1">
        <v>0</v>
      </c>
      <c r="AI1127" s="1">
        <v>0</v>
      </c>
      <c r="AJ1127" s="2" t="s">
        <v>0</v>
      </c>
      <c r="AK1127" s="1">
        <v>0</v>
      </c>
      <c r="AL1127" s="1">
        <v>0</v>
      </c>
      <c r="AM1127" s="125" t="s">
        <v>1</v>
      </c>
      <c r="AN1127" s="2" t="s">
        <v>1</v>
      </c>
      <c r="AO1127" s="125" t="s">
        <v>1</v>
      </c>
      <c r="AP1127" s="2" t="s">
        <v>1</v>
      </c>
    </row>
    <row r="1128" spans="1:42" ht="15" customHeight="1" x14ac:dyDescent="0.25">
      <c r="A1128" s="2" t="s">
        <v>110</v>
      </c>
      <c r="B1128" s="125">
        <v>44610</v>
      </c>
      <c r="C1128" s="2" t="s">
        <v>6</v>
      </c>
      <c r="D1128" s="2" t="s">
        <v>25</v>
      </c>
      <c r="E1128" s="2" t="s">
        <v>196</v>
      </c>
      <c r="F1128" s="2" t="s">
        <v>1498</v>
      </c>
      <c r="G1128" s="2" t="s">
        <v>3</v>
      </c>
      <c r="H1128" s="2" t="s">
        <v>1575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1">
        <v>4857.9142579999998</v>
      </c>
      <c r="R1128" s="1">
        <v>0</v>
      </c>
      <c r="S1128" s="1">
        <f>3341.95+0.02</f>
        <v>3341.97</v>
      </c>
      <c r="T1128" s="1">
        <v>0</v>
      </c>
      <c r="U1128" s="2" t="s">
        <v>0</v>
      </c>
      <c r="V1128" s="1">
        <v>0</v>
      </c>
      <c r="W1128" s="1">
        <v>1306.8616999999999</v>
      </c>
      <c r="X1128" s="2" t="s">
        <v>8</v>
      </c>
      <c r="Y1128" s="1">
        <v>209.09790800000002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  <c r="AH1128" s="1">
        <v>0</v>
      </c>
      <c r="AI1128" s="1">
        <v>0</v>
      </c>
      <c r="AJ1128" s="2" t="s">
        <v>0</v>
      </c>
      <c r="AK1128" s="1">
        <v>0</v>
      </c>
      <c r="AL1128" s="1">
        <v>0</v>
      </c>
      <c r="AM1128" s="125" t="s">
        <v>1</v>
      </c>
      <c r="AN1128" s="2" t="s">
        <v>1</v>
      </c>
      <c r="AO1128" s="125" t="s">
        <v>1</v>
      </c>
      <c r="AP1128" s="2" t="s">
        <v>1</v>
      </c>
    </row>
    <row r="1129" spans="1:42" ht="15" customHeight="1" x14ac:dyDescent="0.25">
      <c r="A1129" s="2" t="s">
        <v>109</v>
      </c>
      <c r="B1129" s="125">
        <v>44610</v>
      </c>
      <c r="C1129" s="2" t="s">
        <v>26</v>
      </c>
      <c r="D1129" s="2" t="s">
        <v>25</v>
      </c>
      <c r="E1129" s="2" t="s">
        <v>249</v>
      </c>
      <c r="F1129" s="2" t="s">
        <v>1839</v>
      </c>
      <c r="G1129" s="2" t="s">
        <v>3</v>
      </c>
      <c r="H1129" s="2" t="s">
        <v>1840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1634.7961660000001</v>
      </c>
      <c r="R1129" s="1">
        <v>0</v>
      </c>
      <c r="S1129" s="1">
        <v>1216.0679499999997</v>
      </c>
      <c r="T1129" s="1">
        <v>0</v>
      </c>
      <c r="U1129" s="2" t="s">
        <v>0</v>
      </c>
      <c r="V1129" s="1">
        <v>0</v>
      </c>
      <c r="W1129" s="1">
        <v>360.9726</v>
      </c>
      <c r="X1129" s="2" t="s">
        <v>8</v>
      </c>
      <c r="Y1129" s="1">
        <v>57.755615999999989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  <c r="AH1129" s="1">
        <v>0</v>
      </c>
      <c r="AI1129" s="1">
        <v>0</v>
      </c>
      <c r="AJ1129" s="2" t="s">
        <v>0</v>
      </c>
      <c r="AK1129" s="1">
        <v>0</v>
      </c>
      <c r="AL1129" s="1">
        <v>0</v>
      </c>
      <c r="AM1129" s="125" t="s">
        <v>1</v>
      </c>
      <c r="AN1129" s="2" t="s">
        <v>1</v>
      </c>
      <c r="AO1129" s="125" t="s">
        <v>1</v>
      </c>
      <c r="AP1129" s="2" t="s">
        <v>1</v>
      </c>
    </row>
    <row r="1130" spans="1:42" ht="15" customHeight="1" x14ac:dyDescent="0.25">
      <c r="A1130" s="2" t="s">
        <v>108</v>
      </c>
      <c r="B1130" s="125">
        <v>44610</v>
      </c>
      <c r="C1130" s="2" t="s">
        <v>6</v>
      </c>
      <c r="D1130" s="2" t="s">
        <v>23</v>
      </c>
      <c r="E1130" s="2" t="s">
        <v>192</v>
      </c>
      <c r="F1130" s="2" t="s">
        <v>1118</v>
      </c>
      <c r="G1130" s="2" t="s">
        <v>3</v>
      </c>
      <c r="H1130" s="2" t="s">
        <v>1623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1462.1036400000003</v>
      </c>
      <c r="R1130" s="1">
        <v>0</v>
      </c>
      <c r="S1130" s="1">
        <v>1290.8427499999998</v>
      </c>
      <c r="T1130" s="1">
        <v>0</v>
      </c>
      <c r="U1130" s="2" t="s">
        <v>0</v>
      </c>
      <c r="V1130" s="1">
        <v>0</v>
      </c>
      <c r="W1130" s="1">
        <v>147.63874999999999</v>
      </c>
      <c r="X1130" s="2" t="s">
        <v>0</v>
      </c>
      <c r="Y1130" s="1">
        <v>23.622139999999995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  <c r="AH1130" s="1">
        <v>0</v>
      </c>
      <c r="AI1130" s="1">
        <v>0</v>
      </c>
      <c r="AJ1130" s="2" t="s">
        <v>0</v>
      </c>
      <c r="AK1130" s="1">
        <v>0</v>
      </c>
      <c r="AL1130" s="1">
        <v>0</v>
      </c>
      <c r="AM1130" s="125" t="s">
        <v>1</v>
      </c>
      <c r="AN1130" s="2" t="s">
        <v>1</v>
      </c>
      <c r="AO1130" s="125" t="s">
        <v>1</v>
      </c>
      <c r="AP1130" s="2" t="s">
        <v>1</v>
      </c>
    </row>
    <row r="1131" spans="1:42" ht="15" customHeight="1" x14ac:dyDescent="0.25">
      <c r="A1131" s="2" t="s">
        <v>107</v>
      </c>
      <c r="B1131" s="125">
        <v>44610</v>
      </c>
      <c r="C1131" s="2" t="s">
        <v>6</v>
      </c>
      <c r="D1131" s="2" t="s">
        <v>23</v>
      </c>
      <c r="E1131" s="2" t="s">
        <v>192</v>
      </c>
      <c r="F1131" s="2" t="s">
        <v>1118</v>
      </c>
      <c r="G1131" s="2" t="s">
        <v>3</v>
      </c>
      <c r="H1131" s="2" t="s">
        <v>1624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889</v>
      </c>
      <c r="P1131" s="2" t="s">
        <v>890</v>
      </c>
      <c r="Q1131" s="1">
        <v>1183.8368499999999</v>
      </c>
      <c r="R1131" s="1">
        <v>0</v>
      </c>
      <c r="S1131" s="1">
        <v>609.09500000000003</v>
      </c>
      <c r="T1131" s="1">
        <v>495.46715</v>
      </c>
      <c r="U1131" s="2" t="s">
        <v>8</v>
      </c>
      <c r="V1131" s="1">
        <v>79.274699999999996</v>
      </c>
      <c r="W1131" s="1">
        <v>0</v>
      </c>
      <c r="X1131" s="2" t="s">
        <v>0</v>
      </c>
      <c r="Y1131" s="1">
        <v>0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  <c r="AH1131" s="1">
        <v>0</v>
      </c>
      <c r="AI1131" s="1">
        <v>0</v>
      </c>
      <c r="AJ1131" s="2" t="s">
        <v>0</v>
      </c>
      <c r="AK1131" s="1">
        <v>0</v>
      </c>
      <c r="AL1131" s="1">
        <v>0</v>
      </c>
      <c r="AM1131" s="125" t="s">
        <v>1</v>
      </c>
      <c r="AN1131" s="2" t="s">
        <v>1</v>
      </c>
      <c r="AO1131" s="125" t="s">
        <v>1</v>
      </c>
      <c r="AP1131" s="2" t="s">
        <v>1</v>
      </c>
    </row>
    <row r="1132" spans="1:42" ht="15" customHeight="1" x14ac:dyDescent="0.25">
      <c r="A1132" s="2" t="s">
        <v>106</v>
      </c>
      <c r="B1132" s="125">
        <v>44610</v>
      </c>
      <c r="C1132" s="2" t="s">
        <v>6</v>
      </c>
      <c r="D1132" s="2" t="s">
        <v>23</v>
      </c>
      <c r="E1132" s="2" t="s">
        <v>192</v>
      </c>
      <c r="F1132" s="2" t="s">
        <v>1118</v>
      </c>
      <c r="G1132" s="2" t="s">
        <v>3</v>
      </c>
      <c r="H1132" s="2" t="s">
        <v>1625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2</v>
      </c>
      <c r="P1132" s="2" t="s">
        <v>1</v>
      </c>
      <c r="Q1132" s="1">
        <v>1214.0483919999999</v>
      </c>
      <c r="R1132" s="1">
        <v>0</v>
      </c>
      <c r="S1132" s="1">
        <v>1034.7484000000002</v>
      </c>
      <c r="T1132" s="1">
        <v>0</v>
      </c>
      <c r="U1132" s="2" t="s">
        <v>0</v>
      </c>
      <c r="V1132" s="1">
        <v>0</v>
      </c>
      <c r="W1132" s="1">
        <v>154.56899999999999</v>
      </c>
      <c r="X1132" s="2" t="s">
        <v>8</v>
      </c>
      <c r="Y1132" s="1">
        <v>24.730991999999997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  <c r="AH1132" s="1">
        <v>0</v>
      </c>
      <c r="AI1132" s="1">
        <v>0</v>
      </c>
      <c r="AJ1132" s="2" t="s">
        <v>0</v>
      </c>
      <c r="AK1132" s="1">
        <v>0</v>
      </c>
      <c r="AL1132" s="1">
        <v>0</v>
      </c>
      <c r="AM1132" s="125" t="s">
        <v>1</v>
      </c>
      <c r="AN1132" s="2" t="s">
        <v>1</v>
      </c>
      <c r="AO1132" s="125" t="s">
        <v>1</v>
      </c>
      <c r="AP1132" s="2" t="s">
        <v>1</v>
      </c>
    </row>
    <row r="1133" spans="1:42" ht="15" customHeight="1" x14ac:dyDescent="0.25">
      <c r="A1133" s="2" t="s">
        <v>105</v>
      </c>
      <c r="B1133" s="125">
        <v>44610</v>
      </c>
      <c r="C1133" s="2" t="s">
        <v>6</v>
      </c>
      <c r="D1133" s="2" t="s">
        <v>23</v>
      </c>
      <c r="E1133" s="2" t="s">
        <v>192</v>
      </c>
      <c r="F1133" s="2" t="s">
        <v>1118</v>
      </c>
      <c r="G1133" s="2" t="s">
        <v>3</v>
      </c>
      <c r="H1133" s="2" t="s">
        <v>1626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1501</v>
      </c>
      <c r="P1133" s="2" t="s">
        <v>1574</v>
      </c>
      <c r="Q1133" s="1">
        <v>283.63125000000002</v>
      </c>
      <c r="R1133" s="1">
        <v>0</v>
      </c>
      <c r="S1133" s="1">
        <v>283.63125000000002</v>
      </c>
      <c r="T1133" s="1">
        <v>0</v>
      </c>
      <c r="U1133" s="2" t="s">
        <v>0</v>
      </c>
      <c r="V1133" s="1">
        <v>0</v>
      </c>
      <c r="W1133" s="1">
        <v>0</v>
      </c>
      <c r="X1133" s="2" t="s">
        <v>0</v>
      </c>
      <c r="Y1133" s="1">
        <v>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  <c r="AH1133" s="1">
        <v>0</v>
      </c>
      <c r="AI1133" s="1">
        <v>0</v>
      </c>
      <c r="AJ1133" s="2" t="s">
        <v>0</v>
      </c>
      <c r="AK1133" s="1">
        <v>0</v>
      </c>
      <c r="AL1133" s="1">
        <v>0</v>
      </c>
      <c r="AM1133" s="125" t="s">
        <v>1</v>
      </c>
      <c r="AN1133" s="2" t="s">
        <v>1</v>
      </c>
      <c r="AO1133" s="125" t="s">
        <v>1</v>
      </c>
      <c r="AP1133" s="2" t="s">
        <v>1</v>
      </c>
    </row>
    <row r="1134" spans="1:42" ht="15" customHeight="1" x14ac:dyDescent="0.25">
      <c r="A1134" s="2" t="s">
        <v>104</v>
      </c>
      <c r="B1134" s="125">
        <v>44610</v>
      </c>
      <c r="C1134" s="2" t="s">
        <v>6</v>
      </c>
      <c r="D1134" s="2" t="s">
        <v>23</v>
      </c>
      <c r="E1134" s="2" t="s">
        <v>192</v>
      </c>
      <c r="F1134" s="2" t="s">
        <v>1118</v>
      </c>
      <c r="G1134" s="2" t="s">
        <v>3</v>
      </c>
      <c r="H1134" s="2" t="s">
        <v>1627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3348.1524740000004</v>
      </c>
      <c r="R1134" s="1">
        <v>0</v>
      </c>
      <c r="S1134" s="1">
        <v>2431.6586500000003</v>
      </c>
      <c r="T1134" s="1">
        <v>0</v>
      </c>
      <c r="U1134" s="2" t="s">
        <v>0</v>
      </c>
      <c r="V1134" s="1">
        <v>0</v>
      </c>
      <c r="W1134" s="1">
        <v>790.08090000000027</v>
      </c>
      <c r="X1134" s="2" t="s">
        <v>8</v>
      </c>
      <c r="Y1134" s="1">
        <v>126.41292399999999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  <c r="AH1134" s="1">
        <v>0</v>
      </c>
      <c r="AI1134" s="1">
        <v>0</v>
      </c>
      <c r="AJ1134" s="2" t="s">
        <v>0</v>
      </c>
      <c r="AK1134" s="1">
        <v>0</v>
      </c>
      <c r="AL1134" s="1">
        <v>0</v>
      </c>
      <c r="AM1134" s="125" t="s">
        <v>1</v>
      </c>
      <c r="AN1134" s="2" t="s">
        <v>1</v>
      </c>
      <c r="AO1134" s="125" t="s">
        <v>1</v>
      </c>
      <c r="AP1134" s="2" t="s">
        <v>1</v>
      </c>
    </row>
    <row r="1135" spans="1:42" ht="15" customHeight="1" x14ac:dyDescent="0.25">
      <c r="A1135" s="2" t="s">
        <v>103</v>
      </c>
      <c r="B1135" s="125">
        <v>44610</v>
      </c>
      <c r="C1135" s="2" t="s">
        <v>26</v>
      </c>
      <c r="D1135" s="2" t="s">
        <v>23</v>
      </c>
      <c r="E1135" s="2" t="s">
        <v>354</v>
      </c>
      <c r="F1135" s="2" t="s">
        <v>1230</v>
      </c>
      <c r="G1135" s="2" t="s">
        <v>3</v>
      </c>
      <c r="H1135" s="2" t="s">
        <v>1841</v>
      </c>
      <c r="I1135" s="1" t="s">
        <v>1</v>
      </c>
      <c r="J1135" s="1" t="s">
        <v>1</v>
      </c>
      <c r="K1135" s="1" t="s">
        <v>1</v>
      </c>
      <c r="L1135" s="1" t="s">
        <v>1</v>
      </c>
      <c r="M1135" s="1">
        <v>0</v>
      </c>
      <c r="N1135" s="2" t="s">
        <v>1</v>
      </c>
      <c r="O1135" s="2" t="s">
        <v>2</v>
      </c>
      <c r="P1135" s="2" t="s">
        <v>1</v>
      </c>
      <c r="Q1135" s="1">
        <v>2615.4826220000009</v>
      </c>
      <c r="R1135" s="1">
        <v>0</v>
      </c>
      <c r="S1135" s="1">
        <v>1802.5459499999999</v>
      </c>
      <c r="T1135" s="1">
        <v>0</v>
      </c>
      <c r="U1135" s="2" t="s">
        <v>0</v>
      </c>
      <c r="V1135" s="1">
        <v>0</v>
      </c>
      <c r="W1135" s="1">
        <v>700.80750000000012</v>
      </c>
      <c r="X1135" s="2" t="s">
        <v>0</v>
      </c>
      <c r="Y1135" s="1">
        <v>112.12917200000001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  <c r="AH1135" s="1">
        <v>0</v>
      </c>
      <c r="AI1135" s="1">
        <v>0</v>
      </c>
      <c r="AJ1135" s="2" t="s">
        <v>0</v>
      </c>
      <c r="AK1135" s="1">
        <v>0</v>
      </c>
      <c r="AL1135" s="1">
        <v>0</v>
      </c>
      <c r="AM1135" s="125" t="s">
        <v>1</v>
      </c>
      <c r="AN1135" s="2" t="s">
        <v>1</v>
      </c>
      <c r="AO1135" s="125" t="s">
        <v>1</v>
      </c>
      <c r="AP1135" s="2" t="s">
        <v>1</v>
      </c>
    </row>
    <row r="1136" spans="1:42" ht="15" customHeight="1" x14ac:dyDescent="0.25">
      <c r="A1136" s="2" t="s">
        <v>102</v>
      </c>
      <c r="B1136" s="125">
        <v>44610</v>
      </c>
      <c r="C1136" s="2" t="s">
        <v>6</v>
      </c>
      <c r="D1136" s="2" t="s">
        <v>21</v>
      </c>
      <c r="E1136" s="2" t="s">
        <v>190</v>
      </c>
      <c r="F1136" s="2" t="s">
        <v>1674</v>
      </c>
      <c r="G1136" s="2" t="s">
        <v>3</v>
      </c>
      <c r="H1136" s="2" t="s">
        <v>1675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4947.6294600000019</v>
      </c>
      <c r="R1136" s="1">
        <v>0</v>
      </c>
      <c r="S1136" s="1">
        <v>3685.0969999999988</v>
      </c>
      <c r="T1136" s="1">
        <v>0</v>
      </c>
      <c r="U1136" s="2" t="s">
        <v>0</v>
      </c>
      <c r="V1136" s="1">
        <v>0</v>
      </c>
      <c r="W1136" s="1">
        <v>1088.3899999999996</v>
      </c>
      <c r="X1136" s="2" t="s">
        <v>8</v>
      </c>
      <c r="Y1136" s="1">
        <v>174.14246000000003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  <c r="AH1136" s="1">
        <v>0</v>
      </c>
      <c r="AI1136" s="1">
        <v>0</v>
      </c>
      <c r="AJ1136" s="2" t="s">
        <v>0</v>
      </c>
      <c r="AK1136" s="1">
        <v>0</v>
      </c>
      <c r="AL1136" s="1">
        <v>0</v>
      </c>
      <c r="AM1136" s="125" t="s">
        <v>1</v>
      </c>
      <c r="AN1136" s="2" t="s">
        <v>1</v>
      </c>
      <c r="AO1136" s="125" t="s">
        <v>1</v>
      </c>
      <c r="AP1136" s="2" t="s">
        <v>1</v>
      </c>
    </row>
    <row r="1137" spans="1:42" ht="15" customHeight="1" x14ac:dyDescent="0.25">
      <c r="A1137" s="2" t="s">
        <v>101</v>
      </c>
      <c r="B1137" s="125">
        <v>44610</v>
      </c>
      <c r="C1137" s="2" t="s">
        <v>6</v>
      </c>
      <c r="D1137" s="2" t="s">
        <v>879</v>
      </c>
      <c r="E1137" s="2" t="s">
        <v>880</v>
      </c>
      <c r="F1137" s="2" t="s">
        <v>1332</v>
      </c>
      <c r="G1137" s="2" t="s">
        <v>3</v>
      </c>
      <c r="H1137" s="2" t="s">
        <v>1706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246.30529999999996</v>
      </c>
      <c r="R1137" s="1">
        <v>0</v>
      </c>
      <c r="S1137" s="1">
        <v>232.4897</v>
      </c>
      <c r="T1137" s="1">
        <v>0</v>
      </c>
      <c r="U1137" s="2" t="s">
        <v>0</v>
      </c>
      <c r="V1137" s="1">
        <v>0</v>
      </c>
      <c r="W1137" s="1">
        <v>11.909999999999998</v>
      </c>
      <c r="X1137" s="2" t="s">
        <v>8</v>
      </c>
      <c r="Y1137" s="1">
        <v>1.9055999999999997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  <c r="AH1137" s="1">
        <v>0</v>
      </c>
      <c r="AI1137" s="1">
        <v>0</v>
      </c>
      <c r="AJ1137" s="2" t="s">
        <v>0</v>
      </c>
      <c r="AK1137" s="1">
        <v>0</v>
      </c>
      <c r="AL1137" s="1">
        <v>0</v>
      </c>
      <c r="AM1137" s="125" t="s">
        <v>1</v>
      </c>
      <c r="AN1137" s="2" t="s">
        <v>1</v>
      </c>
      <c r="AO1137" s="125" t="s">
        <v>1</v>
      </c>
      <c r="AP1137" s="2" t="s">
        <v>1</v>
      </c>
    </row>
    <row r="1138" spans="1:42" ht="15" customHeight="1" x14ac:dyDescent="0.25">
      <c r="A1138" s="2" t="s">
        <v>100</v>
      </c>
      <c r="B1138" s="125">
        <v>44610</v>
      </c>
      <c r="C1138" s="2" t="s">
        <v>6</v>
      </c>
      <c r="D1138" s="2" t="s">
        <v>879</v>
      </c>
      <c r="E1138" s="2" t="s">
        <v>880</v>
      </c>
      <c r="F1138" s="2" t="s">
        <v>1332</v>
      </c>
      <c r="G1138" s="2" t="s">
        <v>3</v>
      </c>
      <c r="H1138" s="2" t="s">
        <v>1707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1130</v>
      </c>
      <c r="P1138" s="2" t="s">
        <v>1146</v>
      </c>
      <c r="Q1138" s="1">
        <v>57.546550000000003</v>
      </c>
      <c r="R1138" s="1">
        <v>0</v>
      </c>
      <c r="S1138" s="1">
        <v>43.278549999999996</v>
      </c>
      <c r="T1138" s="1">
        <v>12.3</v>
      </c>
      <c r="U1138" s="2" t="s">
        <v>8</v>
      </c>
      <c r="V1138" s="1">
        <v>1.968</v>
      </c>
      <c r="W1138" s="1">
        <v>0</v>
      </c>
      <c r="X1138" s="2" t="s">
        <v>0</v>
      </c>
      <c r="Y1138" s="1">
        <v>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  <c r="AH1138" s="1">
        <v>0</v>
      </c>
      <c r="AI1138" s="1">
        <v>0</v>
      </c>
      <c r="AJ1138" s="2" t="s">
        <v>0</v>
      </c>
      <c r="AK1138" s="1">
        <v>0</v>
      </c>
      <c r="AL1138" s="1">
        <v>0</v>
      </c>
      <c r="AM1138" s="125" t="s">
        <v>1</v>
      </c>
      <c r="AN1138" s="2" t="s">
        <v>1</v>
      </c>
      <c r="AO1138" s="125" t="s">
        <v>1</v>
      </c>
      <c r="AP1138" s="2" t="s">
        <v>1</v>
      </c>
    </row>
    <row r="1139" spans="1:42" ht="15" customHeight="1" x14ac:dyDescent="0.25">
      <c r="A1139" s="2" t="s">
        <v>99</v>
      </c>
      <c r="B1139" s="125">
        <v>44610</v>
      </c>
      <c r="C1139" s="2" t="s">
        <v>6</v>
      </c>
      <c r="D1139" s="2" t="s">
        <v>879</v>
      </c>
      <c r="E1139" s="2" t="s">
        <v>880</v>
      </c>
      <c r="F1139" s="2" t="s">
        <v>1332</v>
      </c>
      <c r="G1139" s="2" t="s">
        <v>3</v>
      </c>
      <c r="H1139" s="2" t="s">
        <v>1708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4906.6816979999994</v>
      </c>
      <c r="R1139" s="1">
        <v>0</v>
      </c>
      <c r="S1139" s="1">
        <v>3661.7522499999986</v>
      </c>
      <c r="T1139" s="1">
        <v>0</v>
      </c>
      <c r="U1139" s="2" t="s">
        <v>0</v>
      </c>
      <c r="V1139" s="1">
        <v>0</v>
      </c>
      <c r="W1139" s="1">
        <v>1073.2150000000001</v>
      </c>
      <c r="X1139" s="2" t="s">
        <v>8</v>
      </c>
      <c r="Y1139" s="1">
        <v>171.71444800000003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  <c r="AH1139" s="1">
        <v>0</v>
      </c>
      <c r="AI1139" s="1">
        <v>0</v>
      </c>
      <c r="AJ1139" s="2" t="s">
        <v>0</v>
      </c>
      <c r="AK1139" s="1">
        <v>0</v>
      </c>
      <c r="AL1139" s="1">
        <v>0</v>
      </c>
      <c r="AM1139" s="125" t="s">
        <v>1</v>
      </c>
      <c r="AN1139" s="2" t="s">
        <v>1</v>
      </c>
      <c r="AO1139" s="125" t="s">
        <v>1</v>
      </c>
      <c r="AP1139" s="2" t="s">
        <v>1</v>
      </c>
    </row>
    <row r="1140" spans="1:42" ht="15" customHeight="1" x14ac:dyDescent="0.25">
      <c r="A1140" s="2" t="s">
        <v>98</v>
      </c>
      <c r="B1140" s="125">
        <v>44610</v>
      </c>
      <c r="C1140" s="2" t="s">
        <v>26</v>
      </c>
      <c r="D1140" s="2" t="s">
        <v>879</v>
      </c>
      <c r="E1140" s="2" t="s">
        <v>881</v>
      </c>
      <c r="F1140" s="2" t="s">
        <v>1842</v>
      </c>
      <c r="G1140" s="2" t="s">
        <v>3</v>
      </c>
      <c r="H1140" s="2" t="s">
        <v>1843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1">
        <v>303.47199999999992</v>
      </c>
      <c r="R1140" s="1">
        <v>0</v>
      </c>
      <c r="S1140" s="1">
        <v>46.880000000000024</v>
      </c>
      <c r="T1140" s="1">
        <v>0</v>
      </c>
      <c r="U1140" s="2" t="s">
        <v>0</v>
      </c>
      <c r="V1140" s="1">
        <v>0</v>
      </c>
      <c r="W1140" s="1">
        <v>221.20000000000002</v>
      </c>
      <c r="X1140" s="2" t="s">
        <v>8</v>
      </c>
      <c r="Y1140" s="1">
        <v>35.391999999999996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  <c r="AH1140" s="1">
        <v>0</v>
      </c>
      <c r="AI1140" s="1">
        <v>0</v>
      </c>
      <c r="AJ1140" s="2" t="s">
        <v>0</v>
      </c>
      <c r="AK1140" s="1">
        <v>0</v>
      </c>
      <c r="AL1140" s="1">
        <v>0</v>
      </c>
      <c r="AM1140" s="125" t="s">
        <v>1</v>
      </c>
      <c r="AN1140" s="2" t="s">
        <v>1</v>
      </c>
      <c r="AO1140" s="125" t="s">
        <v>1</v>
      </c>
      <c r="AP1140" s="2" t="s">
        <v>1</v>
      </c>
    </row>
    <row r="1141" spans="1:42" ht="15" customHeight="1" x14ac:dyDescent="0.25">
      <c r="A1141" s="2" t="s">
        <v>96</v>
      </c>
      <c r="B1141" s="125">
        <v>44610</v>
      </c>
      <c r="C1141" s="2" t="s">
        <v>6</v>
      </c>
      <c r="D1141" s="2" t="s">
        <v>18</v>
      </c>
      <c r="E1141" s="2" t="s">
        <v>183</v>
      </c>
      <c r="F1141" s="2" t="s">
        <v>1113</v>
      </c>
      <c r="G1141" s="2" t="s">
        <v>3</v>
      </c>
      <c r="H1141" s="2" t="s">
        <v>2439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1819.0028939999997</v>
      </c>
      <c r="R1141" s="1">
        <v>0</v>
      </c>
      <c r="S1141" s="1">
        <v>1511.5124500000002</v>
      </c>
      <c r="T1141" s="1">
        <v>0</v>
      </c>
      <c r="U1141" s="2" t="s">
        <v>0</v>
      </c>
      <c r="V1141" s="1">
        <v>0</v>
      </c>
      <c r="W1141" s="1">
        <v>265.07799999999997</v>
      </c>
      <c r="X1141" s="2" t="s">
        <v>0</v>
      </c>
      <c r="Y1141" s="1">
        <v>42.412444000000001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  <c r="AH1141" s="1">
        <v>0</v>
      </c>
      <c r="AI1141" s="1">
        <v>0</v>
      </c>
      <c r="AJ1141" s="2" t="s">
        <v>0</v>
      </c>
      <c r="AK1141" s="1">
        <v>0</v>
      </c>
      <c r="AL1141" s="1">
        <v>0</v>
      </c>
      <c r="AM1141" s="125" t="s">
        <v>1</v>
      </c>
      <c r="AN1141" s="2" t="s">
        <v>1</v>
      </c>
      <c r="AO1141" s="125" t="s">
        <v>1</v>
      </c>
      <c r="AP1141" s="2" t="s">
        <v>1</v>
      </c>
    </row>
    <row r="1142" spans="1:42" ht="15" customHeight="1" x14ac:dyDescent="0.25">
      <c r="A1142" s="2" t="s">
        <v>95</v>
      </c>
      <c r="B1142" s="125">
        <v>44610</v>
      </c>
      <c r="C1142" s="2" t="s">
        <v>6</v>
      </c>
      <c r="D1142" s="2" t="s">
        <v>18</v>
      </c>
      <c r="E1142" s="2" t="s">
        <v>183</v>
      </c>
      <c r="F1142" s="2" t="s">
        <v>1113</v>
      </c>
      <c r="G1142" s="2" t="s">
        <v>3</v>
      </c>
      <c r="H1142" s="2" t="s">
        <v>2440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1097</v>
      </c>
      <c r="P1142" s="2" t="s">
        <v>2441</v>
      </c>
      <c r="Q1142" s="1">
        <v>32.886000000000003</v>
      </c>
      <c r="R1142" s="1">
        <v>0</v>
      </c>
      <c r="S1142" s="1">
        <v>0</v>
      </c>
      <c r="T1142" s="1">
        <v>28.35</v>
      </c>
      <c r="U1142" s="2" t="s">
        <v>8</v>
      </c>
      <c r="V1142" s="1">
        <v>4.5359999999999996</v>
      </c>
      <c r="W1142" s="1">
        <v>0</v>
      </c>
      <c r="X1142" s="2" t="s">
        <v>0</v>
      </c>
      <c r="Y1142" s="1">
        <v>0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  <c r="AH1142" s="1">
        <v>0</v>
      </c>
      <c r="AI1142" s="1">
        <v>0</v>
      </c>
      <c r="AJ1142" s="2" t="s">
        <v>0</v>
      </c>
      <c r="AK1142" s="1">
        <v>0</v>
      </c>
      <c r="AL1142" s="1">
        <v>0</v>
      </c>
      <c r="AM1142" s="125" t="s">
        <v>1</v>
      </c>
      <c r="AN1142" s="2" t="s">
        <v>1</v>
      </c>
      <c r="AO1142" s="125" t="s">
        <v>1</v>
      </c>
      <c r="AP1142" s="2" t="s">
        <v>1</v>
      </c>
    </row>
    <row r="1143" spans="1:42" ht="15" customHeight="1" x14ac:dyDescent="0.25">
      <c r="A1143" s="2" t="s">
        <v>94</v>
      </c>
      <c r="B1143" s="125">
        <v>44610</v>
      </c>
      <c r="C1143" s="2" t="s">
        <v>6</v>
      </c>
      <c r="D1143" s="2" t="s">
        <v>18</v>
      </c>
      <c r="E1143" s="2" t="s">
        <v>183</v>
      </c>
      <c r="F1143" s="2" t="s">
        <v>1113</v>
      </c>
      <c r="G1143" s="2" t="s">
        <v>3</v>
      </c>
      <c r="H1143" s="2" t="s">
        <v>2442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172.10306</v>
      </c>
      <c r="R1143" s="1">
        <v>0</v>
      </c>
      <c r="S1143" s="1">
        <v>157.54535000000001</v>
      </c>
      <c r="T1143" s="1">
        <v>0</v>
      </c>
      <c r="U1143" s="2" t="s">
        <v>0</v>
      </c>
      <c r="V1143" s="1">
        <v>0</v>
      </c>
      <c r="W1143" s="1">
        <v>12.54975</v>
      </c>
      <c r="X1143" s="2" t="s">
        <v>8</v>
      </c>
      <c r="Y1143" s="1">
        <v>2.0079600000000002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  <c r="AH1143" s="1">
        <v>0</v>
      </c>
      <c r="AI1143" s="1">
        <v>0</v>
      </c>
      <c r="AJ1143" s="2" t="s">
        <v>0</v>
      </c>
      <c r="AK1143" s="1">
        <v>0</v>
      </c>
      <c r="AL1143" s="1">
        <v>0</v>
      </c>
      <c r="AM1143" s="125" t="s">
        <v>1</v>
      </c>
      <c r="AN1143" s="2" t="s">
        <v>1</v>
      </c>
      <c r="AO1143" s="125" t="s">
        <v>1</v>
      </c>
      <c r="AP1143" s="2" t="s">
        <v>1</v>
      </c>
    </row>
    <row r="1144" spans="1:42" ht="15" customHeight="1" x14ac:dyDescent="0.25">
      <c r="A1144" s="2" t="s">
        <v>93</v>
      </c>
      <c r="B1144" s="125">
        <v>44610</v>
      </c>
      <c r="C1144" s="2" t="s">
        <v>6</v>
      </c>
      <c r="D1144" s="2" t="s">
        <v>18</v>
      </c>
      <c r="E1144" s="2" t="s">
        <v>183</v>
      </c>
      <c r="F1144" s="2" t="s">
        <v>1113</v>
      </c>
      <c r="G1144" s="2" t="s">
        <v>3</v>
      </c>
      <c r="H1144" s="2" t="s">
        <v>2443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1066</v>
      </c>
      <c r="P1144" s="2" t="s">
        <v>2444</v>
      </c>
      <c r="Q1144" s="1">
        <v>83.734613999999993</v>
      </c>
      <c r="R1144" s="1">
        <v>0</v>
      </c>
      <c r="S1144" s="1">
        <v>64.827600000000004</v>
      </c>
      <c r="T1144" s="1">
        <v>16.299150000000001</v>
      </c>
      <c r="U1144" s="2" t="s">
        <v>8</v>
      </c>
      <c r="V1144" s="1">
        <v>2.6078640000000002</v>
      </c>
      <c r="W1144" s="1">
        <v>0</v>
      </c>
      <c r="X1144" s="2" t="s">
        <v>0</v>
      </c>
      <c r="Y1144" s="1">
        <v>0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  <c r="AH1144" s="1">
        <v>0</v>
      </c>
      <c r="AI1144" s="1">
        <v>0</v>
      </c>
      <c r="AJ1144" s="2" t="s">
        <v>0</v>
      </c>
      <c r="AK1144" s="1">
        <v>0</v>
      </c>
      <c r="AL1144" s="1">
        <v>0</v>
      </c>
      <c r="AM1144" s="125" t="s">
        <v>1</v>
      </c>
      <c r="AN1144" s="2" t="s">
        <v>1</v>
      </c>
      <c r="AO1144" s="125" t="s">
        <v>1</v>
      </c>
      <c r="AP1144" s="2" t="s">
        <v>1</v>
      </c>
    </row>
    <row r="1145" spans="1:42" ht="15" customHeight="1" x14ac:dyDescent="0.25">
      <c r="A1145" s="2" t="s">
        <v>92</v>
      </c>
      <c r="B1145" s="125">
        <v>44610</v>
      </c>
      <c r="C1145" s="2" t="s">
        <v>6</v>
      </c>
      <c r="D1145" s="2" t="s">
        <v>18</v>
      </c>
      <c r="E1145" s="2" t="s">
        <v>183</v>
      </c>
      <c r="F1145" s="2" t="s">
        <v>1113</v>
      </c>
      <c r="G1145" s="2" t="s">
        <v>3</v>
      </c>
      <c r="H1145" s="2" t="s">
        <v>2445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1066</v>
      </c>
      <c r="P1145" s="2" t="s">
        <v>1123</v>
      </c>
      <c r="Q1145" s="1">
        <v>0.44</v>
      </c>
      <c r="R1145" s="1">
        <v>0</v>
      </c>
      <c r="S1145" s="1">
        <v>0.44</v>
      </c>
      <c r="T1145" s="1">
        <v>0</v>
      </c>
      <c r="U1145" s="2" t="s">
        <v>0</v>
      </c>
      <c r="V1145" s="1">
        <v>0</v>
      </c>
      <c r="W1145" s="1">
        <v>0</v>
      </c>
      <c r="X1145" s="2" t="s">
        <v>0</v>
      </c>
      <c r="Y1145" s="1">
        <v>0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  <c r="AH1145" s="1">
        <v>0</v>
      </c>
      <c r="AI1145" s="1">
        <v>0</v>
      </c>
      <c r="AJ1145" s="2" t="s">
        <v>0</v>
      </c>
      <c r="AK1145" s="1">
        <v>0</v>
      </c>
      <c r="AL1145" s="1">
        <v>0</v>
      </c>
      <c r="AM1145" s="125" t="s">
        <v>1</v>
      </c>
      <c r="AN1145" s="2" t="s">
        <v>1</v>
      </c>
      <c r="AO1145" s="125" t="s">
        <v>1</v>
      </c>
      <c r="AP1145" s="2" t="s">
        <v>1</v>
      </c>
    </row>
    <row r="1146" spans="1:42" ht="15" customHeight="1" x14ac:dyDescent="0.25">
      <c r="A1146" s="2" t="s">
        <v>91</v>
      </c>
      <c r="B1146" s="125">
        <v>44610</v>
      </c>
      <c r="C1146" s="2" t="s">
        <v>6</v>
      </c>
      <c r="D1146" s="2" t="s">
        <v>18</v>
      </c>
      <c r="E1146" s="2" t="s">
        <v>183</v>
      </c>
      <c r="F1146" s="2" t="s">
        <v>1113</v>
      </c>
      <c r="G1146" s="2" t="s">
        <v>3</v>
      </c>
      <c r="H1146" s="2" t="s">
        <v>2446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994.38089399999978</v>
      </c>
      <c r="R1146" s="1">
        <v>0</v>
      </c>
      <c r="S1146" s="1">
        <v>680.45630000000006</v>
      </c>
      <c r="T1146" s="1">
        <v>0</v>
      </c>
      <c r="U1146" s="2" t="s">
        <v>0</v>
      </c>
      <c r="V1146" s="1">
        <v>0</v>
      </c>
      <c r="W1146" s="1">
        <v>270.62464999999997</v>
      </c>
      <c r="X1146" s="2" t="s">
        <v>0</v>
      </c>
      <c r="Y1146" s="1">
        <v>43.299943999999996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2">
        <v>0</v>
      </c>
      <c r="AG1146" s="2" t="s">
        <v>0</v>
      </c>
      <c r="AH1146" s="1">
        <v>0</v>
      </c>
      <c r="AI1146" s="1">
        <v>0</v>
      </c>
      <c r="AJ1146" s="2" t="s">
        <v>0</v>
      </c>
      <c r="AK1146" s="1">
        <v>0</v>
      </c>
      <c r="AL1146" s="1">
        <v>0</v>
      </c>
      <c r="AM1146" s="125" t="s">
        <v>1</v>
      </c>
      <c r="AN1146" s="2" t="s">
        <v>1</v>
      </c>
      <c r="AO1146" s="125" t="s">
        <v>1</v>
      </c>
      <c r="AP1146" s="2" t="s">
        <v>1</v>
      </c>
    </row>
    <row r="1147" spans="1:42" ht="15" customHeight="1" x14ac:dyDescent="0.25">
      <c r="A1147" s="2" t="s">
        <v>90</v>
      </c>
      <c r="B1147" s="125">
        <v>44610</v>
      </c>
      <c r="C1147" s="2" t="s">
        <v>6</v>
      </c>
      <c r="D1147" s="2" t="s">
        <v>16</v>
      </c>
      <c r="E1147" s="2" t="s">
        <v>181</v>
      </c>
      <c r="F1147" s="2" t="s">
        <v>2458</v>
      </c>
      <c r="G1147" s="2" t="s">
        <v>3</v>
      </c>
      <c r="H1147" s="2" t="s">
        <v>2459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2</v>
      </c>
      <c r="P1147" s="2" t="s">
        <v>1</v>
      </c>
      <c r="Q1147" s="1">
        <v>3385.3496640000003</v>
      </c>
      <c r="R1147" s="1">
        <v>0</v>
      </c>
      <c r="S1147" s="1">
        <v>2627.9259000000002</v>
      </c>
      <c r="T1147" s="1">
        <v>0</v>
      </c>
      <c r="U1147" s="2" t="s">
        <v>0</v>
      </c>
      <c r="V1147" s="1">
        <v>0</v>
      </c>
      <c r="W1147" s="1">
        <v>652.9514999999999</v>
      </c>
      <c r="X1147" s="2" t="s">
        <v>8</v>
      </c>
      <c r="Y1147" s="1">
        <v>104.47226399999998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  <c r="AH1147" s="1">
        <v>0</v>
      </c>
      <c r="AI1147" s="1">
        <v>0</v>
      </c>
      <c r="AJ1147" s="2" t="s">
        <v>0</v>
      </c>
      <c r="AK1147" s="1">
        <v>0</v>
      </c>
      <c r="AL1147" s="1">
        <v>0</v>
      </c>
      <c r="AM1147" s="125" t="s">
        <v>1</v>
      </c>
      <c r="AN1147" s="2" t="s">
        <v>1</v>
      </c>
      <c r="AO1147" s="125" t="s">
        <v>1</v>
      </c>
      <c r="AP1147" s="2" t="s">
        <v>1</v>
      </c>
    </row>
    <row r="1148" spans="1:42" ht="15" customHeight="1" x14ac:dyDescent="0.25">
      <c r="A1148" s="2" t="s">
        <v>89</v>
      </c>
      <c r="B1148" s="125">
        <v>44610</v>
      </c>
      <c r="C1148" s="2" t="s">
        <v>6</v>
      </c>
      <c r="D1148" s="2" t="s">
        <v>13</v>
      </c>
      <c r="E1148" s="2" t="s">
        <v>179</v>
      </c>
      <c r="F1148" s="2" t="s">
        <v>2097</v>
      </c>
      <c r="G1148" s="2" t="s">
        <v>3</v>
      </c>
      <c r="H1148" s="2" t="s">
        <v>2098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93.058999999999997</v>
      </c>
      <c r="R1148" s="1">
        <v>0</v>
      </c>
      <c r="S1148" s="1">
        <v>93.058999999999997</v>
      </c>
      <c r="T1148" s="1">
        <v>0</v>
      </c>
      <c r="U1148" s="2" t="s">
        <v>0</v>
      </c>
      <c r="V1148" s="1">
        <v>0</v>
      </c>
      <c r="W1148" s="1">
        <v>0</v>
      </c>
      <c r="X1148" s="2" t="s">
        <v>0</v>
      </c>
      <c r="Y1148" s="1">
        <v>0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  <c r="AH1148" s="1">
        <v>0</v>
      </c>
      <c r="AI1148" s="1">
        <v>0</v>
      </c>
      <c r="AJ1148" s="2" t="s">
        <v>0</v>
      </c>
      <c r="AK1148" s="1">
        <v>0</v>
      </c>
      <c r="AL1148" s="1">
        <v>0</v>
      </c>
      <c r="AM1148" s="125" t="s">
        <v>1</v>
      </c>
      <c r="AN1148" s="2" t="s">
        <v>1</v>
      </c>
      <c r="AO1148" s="125" t="s">
        <v>1</v>
      </c>
      <c r="AP1148" s="2" t="s">
        <v>1</v>
      </c>
    </row>
    <row r="1149" spans="1:42" ht="15" customHeight="1" x14ac:dyDescent="0.25">
      <c r="A1149" s="2" t="s">
        <v>88</v>
      </c>
      <c r="B1149" s="125">
        <v>44610</v>
      </c>
      <c r="C1149" s="2" t="s">
        <v>6</v>
      </c>
      <c r="D1149" s="2" t="s">
        <v>13</v>
      </c>
      <c r="E1149" s="2" t="s">
        <v>179</v>
      </c>
      <c r="F1149" s="2" t="s">
        <v>2099</v>
      </c>
      <c r="G1149" s="2" t="s">
        <v>3</v>
      </c>
      <c r="H1149" s="2" t="s">
        <v>2100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2101</v>
      </c>
      <c r="P1149" s="2" t="s">
        <v>2102</v>
      </c>
      <c r="Q1149" s="1">
        <v>182.45</v>
      </c>
      <c r="R1149" s="1">
        <v>0</v>
      </c>
      <c r="S1149" s="1">
        <v>182.45</v>
      </c>
      <c r="T1149" s="1">
        <v>0</v>
      </c>
      <c r="U1149" s="2" t="s">
        <v>0</v>
      </c>
      <c r="V1149" s="1">
        <v>0</v>
      </c>
      <c r="W1149" s="1">
        <v>0</v>
      </c>
      <c r="X1149" s="2" t="s">
        <v>0</v>
      </c>
      <c r="Y1149" s="1">
        <v>0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  <c r="AH1149" s="1">
        <v>0</v>
      </c>
      <c r="AI1149" s="1">
        <v>0</v>
      </c>
      <c r="AJ1149" s="2" t="s">
        <v>0</v>
      </c>
      <c r="AK1149" s="1">
        <v>0</v>
      </c>
      <c r="AL1149" s="1">
        <v>0</v>
      </c>
      <c r="AM1149" s="125" t="s">
        <v>1</v>
      </c>
      <c r="AN1149" s="2" t="s">
        <v>1</v>
      </c>
      <c r="AO1149" s="125" t="s">
        <v>1</v>
      </c>
      <c r="AP1149" s="2" t="s">
        <v>1</v>
      </c>
    </row>
    <row r="1150" spans="1:42" ht="15" customHeight="1" x14ac:dyDescent="0.25">
      <c r="A1150" s="2" t="s">
        <v>87</v>
      </c>
      <c r="B1150" s="125">
        <v>44610</v>
      </c>
      <c r="C1150" s="2" t="s">
        <v>6</v>
      </c>
      <c r="D1150" s="2" t="s">
        <v>13</v>
      </c>
      <c r="E1150" s="2" t="s">
        <v>179</v>
      </c>
      <c r="F1150" s="2" t="s">
        <v>2097</v>
      </c>
      <c r="G1150" s="2" t="s">
        <v>3</v>
      </c>
      <c r="H1150" s="2" t="s">
        <v>2103</v>
      </c>
      <c r="I1150" s="1" t="s">
        <v>1</v>
      </c>
      <c r="J1150" s="1" t="s">
        <v>1</v>
      </c>
      <c r="K1150" s="1" t="s">
        <v>1</v>
      </c>
      <c r="L1150" s="1" t="s">
        <v>1</v>
      </c>
      <c r="M1150" s="1">
        <v>0</v>
      </c>
      <c r="N1150" s="2" t="s">
        <v>1</v>
      </c>
      <c r="O1150" s="2" t="s">
        <v>2</v>
      </c>
      <c r="P1150" s="2" t="s">
        <v>1</v>
      </c>
      <c r="Q1150" s="1">
        <v>563.34930000000008</v>
      </c>
      <c r="R1150" s="1">
        <v>0</v>
      </c>
      <c r="S1150" s="1">
        <v>555.56125000000009</v>
      </c>
      <c r="T1150" s="1">
        <v>0</v>
      </c>
      <c r="U1150" s="2" t="s">
        <v>0</v>
      </c>
      <c r="V1150" s="1">
        <v>0</v>
      </c>
      <c r="W1150" s="1">
        <v>6.7138499999999999</v>
      </c>
      <c r="X1150" s="2" t="s">
        <v>0</v>
      </c>
      <c r="Y1150" s="1">
        <v>1.0742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  <c r="AH1150" s="1">
        <v>0</v>
      </c>
      <c r="AI1150" s="1">
        <v>0</v>
      </c>
      <c r="AJ1150" s="2" t="s">
        <v>0</v>
      </c>
      <c r="AK1150" s="1">
        <v>0</v>
      </c>
      <c r="AL1150" s="1">
        <v>0</v>
      </c>
      <c r="AM1150" s="125" t="s">
        <v>1</v>
      </c>
      <c r="AN1150" s="2" t="s">
        <v>1</v>
      </c>
      <c r="AO1150" s="125" t="s">
        <v>1</v>
      </c>
      <c r="AP1150" s="2" t="s">
        <v>1</v>
      </c>
    </row>
    <row r="1151" spans="1:42" ht="15" customHeight="1" x14ac:dyDescent="0.25">
      <c r="A1151" s="2" t="s">
        <v>86</v>
      </c>
      <c r="B1151" s="125">
        <v>44610</v>
      </c>
      <c r="C1151" s="2" t="s">
        <v>6</v>
      </c>
      <c r="D1151" s="2" t="s">
        <v>13</v>
      </c>
      <c r="E1151" s="2" t="s">
        <v>179</v>
      </c>
      <c r="F1151" s="2" t="s">
        <v>2099</v>
      </c>
      <c r="G1151" s="2" t="s">
        <v>3</v>
      </c>
      <c r="H1151" s="2" t="s">
        <v>2104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2105</v>
      </c>
      <c r="P1151" s="2" t="s">
        <v>2106</v>
      </c>
      <c r="Q1151" s="1">
        <v>2.7143999999999999</v>
      </c>
      <c r="R1151" s="1">
        <v>0</v>
      </c>
      <c r="S1151" s="1">
        <v>0</v>
      </c>
      <c r="T1151" s="1">
        <v>2.34</v>
      </c>
      <c r="U1151" s="2" t="s">
        <v>8</v>
      </c>
      <c r="V1151" s="1">
        <v>0.37440000000000001</v>
      </c>
      <c r="W1151" s="1">
        <v>0</v>
      </c>
      <c r="X1151" s="2" t="s">
        <v>0</v>
      </c>
      <c r="Y1151" s="1">
        <v>0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  <c r="AH1151" s="1">
        <v>0</v>
      </c>
      <c r="AI1151" s="1">
        <v>0</v>
      </c>
      <c r="AJ1151" s="2" t="s">
        <v>0</v>
      </c>
      <c r="AK1151" s="1">
        <v>0</v>
      </c>
      <c r="AL1151" s="1">
        <v>0</v>
      </c>
      <c r="AM1151" s="125" t="s">
        <v>1</v>
      </c>
      <c r="AN1151" s="2" t="s">
        <v>1</v>
      </c>
      <c r="AO1151" s="125" t="s">
        <v>1</v>
      </c>
      <c r="AP1151" s="2" t="s">
        <v>1</v>
      </c>
    </row>
    <row r="1152" spans="1:42" ht="15" customHeight="1" x14ac:dyDescent="0.25">
      <c r="A1152" s="2" t="s">
        <v>85</v>
      </c>
      <c r="B1152" s="125">
        <v>44610</v>
      </c>
      <c r="C1152" s="2" t="s">
        <v>6</v>
      </c>
      <c r="D1152" s="2" t="s">
        <v>13</v>
      </c>
      <c r="E1152" s="2" t="s">
        <v>179</v>
      </c>
      <c r="F1152" s="2" t="s">
        <v>2097</v>
      </c>
      <c r="G1152" s="2" t="s">
        <v>3</v>
      </c>
      <c r="H1152" s="2" t="s">
        <v>2107</v>
      </c>
      <c r="I1152" s="1" t="s">
        <v>1</v>
      </c>
      <c r="J1152" s="1" t="s">
        <v>1</v>
      </c>
      <c r="K1152" s="1" t="s">
        <v>1</v>
      </c>
      <c r="L1152" s="1" t="s">
        <v>1</v>
      </c>
      <c r="M1152" s="1">
        <v>0</v>
      </c>
      <c r="N1152" s="2" t="s">
        <v>1</v>
      </c>
      <c r="O1152" s="2" t="s">
        <v>2</v>
      </c>
      <c r="P1152" s="2" t="s">
        <v>1</v>
      </c>
      <c r="Q1152" s="1">
        <v>2506.9335500000007</v>
      </c>
      <c r="R1152" s="1">
        <v>0</v>
      </c>
      <c r="S1152" s="1">
        <v>2224.3343500000005</v>
      </c>
      <c r="T1152" s="1">
        <v>0</v>
      </c>
      <c r="U1152" s="2" t="s">
        <v>0</v>
      </c>
      <c r="V1152" s="1">
        <v>0</v>
      </c>
      <c r="W1152" s="1">
        <v>243.62</v>
      </c>
      <c r="X1152" s="2" t="s">
        <v>0</v>
      </c>
      <c r="Y1152" s="1">
        <v>38.979199999999999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  <c r="AH1152" s="1">
        <v>0</v>
      </c>
      <c r="AI1152" s="1">
        <v>0</v>
      </c>
      <c r="AJ1152" s="2" t="s">
        <v>0</v>
      </c>
      <c r="AK1152" s="1">
        <v>0</v>
      </c>
      <c r="AL1152" s="1">
        <v>0</v>
      </c>
      <c r="AM1152" s="125" t="s">
        <v>1</v>
      </c>
      <c r="AN1152" s="2" t="s">
        <v>1</v>
      </c>
      <c r="AO1152" s="125" t="s">
        <v>1</v>
      </c>
      <c r="AP1152" s="2" t="s">
        <v>1</v>
      </c>
    </row>
    <row r="1153" spans="1:42" ht="15" customHeight="1" x14ac:dyDescent="0.25">
      <c r="A1153" s="2" t="s">
        <v>84</v>
      </c>
      <c r="B1153" s="125">
        <v>44610</v>
      </c>
      <c r="C1153" s="2" t="s">
        <v>6</v>
      </c>
      <c r="D1153" s="2" t="s">
        <v>13</v>
      </c>
      <c r="E1153" s="2" t="s">
        <v>179</v>
      </c>
      <c r="F1153" s="2" t="s">
        <v>2099</v>
      </c>
      <c r="G1153" s="2" t="s">
        <v>12</v>
      </c>
      <c r="H1153" s="2" t="s">
        <v>1</v>
      </c>
      <c r="I1153" s="1" t="s">
        <v>2059</v>
      </c>
      <c r="J1153" s="1" t="s">
        <v>1</v>
      </c>
      <c r="K1153" s="1" t="s">
        <v>2108</v>
      </c>
      <c r="L1153" s="1" t="s">
        <v>1410</v>
      </c>
      <c r="M1153" s="1">
        <v>37.26</v>
      </c>
      <c r="N1153" s="2" t="s">
        <v>11</v>
      </c>
      <c r="O1153" s="2" t="s">
        <v>2109</v>
      </c>
      <c r="P1153" s="2" t="s">
        <v>2110</v>
      </c>
      <c r="Q1153" s="1">
        <v>-16.71</v>
      </c>
      <c r="R1153" s="1">
        <v>0</v>
      </c>
      <c r="S1153" s="1">
        <v>-16.71</v>
      </c>
      <c r="T1153" s="1">
        <v>0</v>
      </c>
      <c r="U1153" s="2" t="s">
        <v>0</v>
      </c>
      <c r="V1153" s="1">
        <v>0</v>
      </c>
      <c r="W1153" s="1">
        <v>0</v>
      </c>
      <c r="X1153" s="2" t="s">
        <v>0</v>
      </c>
      <c r="Y1153" s="1">
        <v>0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  <c r="AH1153" s="1">
        <v>0</v>
      </c>
      <c r="AI1153" s="1">
        <v>0</v>
      </c>
      <c r="AJ1153" s="2" t="s">
        <v>0</v>
      </c>
      <c r="AK1153" s="1">
        <v>0</v>
      </c>
      <c r="AL1153" s="1">
        <v>0</v>
      </c>
      <c r="AM1153" s="125" t="s">
        <v>1</v>
      </c>
      <c r="AN1153" s="2" t="s">
        <v>1</v>
      </c>
      <c r="AO1153" s="125" t="s">
        <v>1</v>
      </c>
      <c r="AP1153" s="2" t="s">
        <v>1</v>
      </c>
    </row>
    <row r="1154" spans="1:42" ht="15" customHeight="1" x14ac:dyDescent="0.25">
      <c r="A1154" s="2" t="s">
        <v>83</v>
      </c>
      <c r="B1154" s="125">
        <v>44610</v>
      </c>
      <c r="C1154" s="2" t="s">
        <v>6</v>
      </c>
      <c r="D1154" s="2" t="s">
        <v>9</v>
      </c>
      <c r="E1154" s="2" t="s">
        <v>2478</v>
      </c>
      <c r="F1154" s="2" t="s">
        <v>2532</v>
      </c>
      <c r="G1154" s="2" t="s">
        <v>3</v>
      </c>
      <c r="H1154" s="2" t="s">
        <v>2533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73.825999999999993</v>
      </c>
      <c r="R1154" s="1">
        <v>0</v>
      </c>
      <c r="S1154" s="1">
        <v>33.690000000000005</v>
      </c>
      <c r="T1154" s="1">
        <v>0</v>
      </c>
      <c r="U1154" s="2" t="s">
        <v>0</v>
      </c>
      <c r="V1154" s="1">
        <v>0</v>
      </c>
      <c r="W1154" s="1">
        <v>34.6</v>
      </c>
      <c r="X1154" s="2" t="s">
        <v>8</v>
      </c>
      <c r="Y1154" s="1">
        <v>5.5360000000000005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  <c r="AH1154" s="1">
        <v>0</v>
      </c>
      <c r="AI1154" s="1">
        <v>0</v>
      </c>
      <c r="AJ1154" s="2" t="s">
        <v>0</v>
      </c>
      <c r="AK1154" s="1">
        <v>0</v>
      </c>
      <c r="AL1154" s="1">
        <v>0</v>
      </c>
      <c r="AM1154" s="125" t="s">
        <v>1</v>
      </c>
      <c r="AN1154" s="2" t="s">
        <v>1</v>
      </c>
      <c r="AO1154" s="125" t="s">
        <v>1</v>
      </c>
      <c r="AP1154" s="2" t="s">
        <v>1</v>
      </c>
    </row>
    <row r="1155" spans="1:42" ht="15" customHeight="1" x14ac:dyDescent="0.25">
      <c r="A1155" s="2" t="s">
        <v>82</v>
      </c>
      <c r="B1155" s="125">
        <v>44610</v>
      </c>
      <c r="C1155" s="2" t="s">
        <v>6</v>
      </c>
      <c r="D1155" s="2" t="s">
        <v>9</v>
      </c>
      <c r="E1155" s="2" t="s">
        <v>2478</v>
      </c>
      <c r="F1155" s="2" t="s">
        <v>2532</v>
      </c>
      <c r="G1155" s="2" t="s">
        <v>3</v>
      </c>
      <c r="H1155" s="2" t="s">
        <v>2534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42.358800000000002</v>
      </c>
      <c r="R1155" s="1">
        <v>0</v>
      </c>
      <c r="S1155" s="1">
        <v>4.4500000000000028</v>
      </c>
      <c r="T1155" s="1">
        <v>0</v>
      </c>
      <c r="U1155" s="2" t="s">
        <v>0</v>
      </c>
      <c r="V1155" s="1">
        <v>0</v>
      </c>
      <c r="W1155" s="1">
        <v>32.68</v>
      </c>
      <c r="X1155" s="2" t="s">
        <v>8</v>
      </c>
      <c r="Y1155" s="1">
        <v>5.2287999999999997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  <c r="AH1155" s="1">
        <v>0</v>
      </c>
      <c r="AI1155" s="1">
        <v>0</v>
      </c>
      <c r="AJ1155" s="2" t="s">
        <v>0</v>
      </c>
      <c r="AK1155" s="1">
        <v>0</v>
      </c>
      <c r="AL1155" s="1">
        <v>0</v>
      </c>
      <c r="AM1155" s="125" t="s">
        <v>1</v>
      </c>
      <c r="AN1155" s="2" t="s">
        <v>1</v>
      </c>
      <c r="AO1155" s="125" t="s">
        <v>1</v>
      </c>
      <c r="AP1155" s="2" t="s">
        <v>1</v>
      </c>
    </row>
    <row r="1156" spans="1:42" ht="15" customHeight="1" x14ac:dyDescent="0.25">
      <c r="A1156" s="2" t="s">
        <v>81</v>
      </c>
      <c r="B1156" s="125">
        <v>44610</v>
      </c>
      <c r="C1156" s="2" t="s">
        <v>6</v>
      </c>
      <c r="D1156" s="2" t="s">
        <v>9</v>
      </c>
      <c r="E1156" s="2" t="s">
        <v>2478</v>
      </c>
      <c r="F1156" s="2" t="s">
        <v>2532</v>
      </c>
      <c r="G1156" s="2" t="s">
        <v>12</v>
      </c>
      <c r="H1156" s="2" t="s">
        <v>1</v>
      </c>
      <c r="I1156" s="1" t="s">
        <v>2535</v>
      </c>
      <c r="J1156" s="1" t="s">
        <v>1</v>
      </c>
      <c r="K1156" s="1" t="s">
        <v>2536</v>
      </c>
      <c r="L1156" s="1" t="s">
        <v>1489</v>
      </c>
      <c r="M1156" s="1">
        <v>30.98</v>
      </c>
      <c r="N1156" s="2" t="s">
        <v>11</v>
      </c>
      <c r="O1156" s="2" t="s">
        <v>2537</v>
      </c>
      <c r="P1156" s="2" t="s">
        <v>2538</v>
      </c>
      <c r="Q1156" s="1">
        <v>-17.759599999999999</v>
      </c>
      <c r="R1156" s="1">
        <v>0</v>
      </c>
      <c r="S1156" s="1">
        <v>0</v>
      </c>
      <c r="T1156" s="1">
        <v>0</v>
      </c>
      <c r="U1156" s="2" t="s">
        <v>0</v>
      </c>
      <c r="V1156" s="1">
        <v>0</v>
      </c>
      <c r="W1156" s="1">
        <v>-15.31</v>
      </c>
      <c r="X1156" s="2" t="s">
        <v>8</v>
      </c>
      <c r="Y1156" s="1">
        <v>-2.4496000000000002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2">
        <v>0</v>
      </c>
      <c r="AG1156" s="2" t="s">
        <v>0</v>
      </c>
      <c r="AH1156" s="1">
        <v>0</v>
      </c>
      <c r="AI1156" s="1">
        <v>0</v>
      </c>
      <c r="AJ1156" s="2" t="s">
        <v>0</v>
      </c>
      <c r="AK1156" s="1">
        <v>0</v>
      </c>
      <c r="AL1156" s="1">
        <v>0</v>
      </c>
      <c r="AM1156" s="125" t="s">
        <v>1</v>
      </c>
      <c r="AN1156" s="2" t="s">
        <v>1</v>
      </c>
      <c r="AO1156" s="125" t="s">
        <v>1</v>
      </c>
      <c r="AP1156" s="2" t="s">
        <v>1</v>
      </c>
    </row>
    <row r="1157" spans="1:42" ht="15" customHeight="1" x14ac:dyDescent="0.25">
      <c r="A1157" s="2" t="s">
        <v>80</v>
      </c>
      <c r="B1157" s="125">
        <v>44610</v>
      </c>
      <c r="C1157" s="2" t="s">
        <v>6</v>
      </c>
      <c r="D1157" s="2" t="s">
        <v>9</v>
      </c>
      <c r="E1157" s="2" t="s">
        <v>2478</v>
      </c>
      <c r="F1157" s="2" t="s">
        <v>2532</v>
      </c>
      <c r="G1157" s="2" t="s">
        <v>3</v>
      </c>
      <c r="H1157" s="2" t="s">
        <v>2543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326.58665000000002</v>
      </c>
      <c r="R1157" s="1">
        <v>0</v>
      </c>
      <c r="S1157" s="1">
        <v>163.08125000000001</v>
      </c>
      <c r="T1157" s="1">
        <v>0</v>
      </c>
      <c r="U1157" s="2" t="s">
        <v>0</v>
      </c>
      <c r="V1157" s="1">
        <v>0</v>
      </c>
      <c r="W1157" s="1">
        <v>140.9529</v>
      </c>
      <c r="X1157" s="2" t="s">
        <v>8</v>
      </c>
      <c r="Y1157" s="1">
        <v>22.552499999999998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  <c r="AH1157" s="1">
        <v>0</v>
      </c>
      <c r="AI1157" s="1">
        <v>0</v>
      </c>
      <c r="AJ1157" s="2" t="s">
        <v>0</v>
      </c>
      <c r="AK1157" s="1">
        <v>0</v>
      </c>
      <c r="AL1157" s="1">
        <v>0</v>
      </c>
      <c r="AM1157" s="125" t="s">
        <v>1</v>
      </c>
      <c r="AN1157" s="2" t="s">
        <v>1</v>
      </c>
      <c r="AO1157" s="125" t="s">
        <v>1</v>
      </c>
      <c r="AP1157" s="2" t="s">
        <v>1</v>
      </c>
    </row>
    <row r="1158" spans="1:42" ht="15" customHeight="1" x14ac:dyDescent="0.25">
      <c r="A1158" s="2" t="s">
        <v>79</v>
      </c>
      <c r="B1158" s="125">
        <v>44610</v>
      </c>
      <c r="C1158" s="2" t="s">
        <v>6</v>
      </c>
      <c r="D1158" s="2" t="s">
        <v>9</v>
      </c>
      <c r="E1158" s="2" t="s">
        <v>2478</v>
      </c>
      <c r="F1158" s="2" t="s">
        <v>2532</v>
      </c>
      <c r="G1158" s="2" t="s">
        <v>3</v>
      </c>
      <c r="H1158" s="2" t="s">
        <v>2545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462.10224399999993</v>
      </c>
      <c r="R1158" s="1">
        <v>0</v>
      </c>
      <c r="S1158" s="1">
        <v>214.42524999999998</v>
      </c>
      <c r="T1158" s="1">
        <v>0</v>
      </c>
      <c r="U1158" s="2" t="s">
        <v>0</v>
      </c>
      <c r="V1158" s="1">
        <v>0</v>
      </c>
      <c r="W1158" s="1">
        <v>213.51464999999999</v>
      </c>
      <c r="X1158" s="2" t="s">
        <v>0</v>
      </c>
      <c r="Y1158" s="1">
        <v>34.162344000000004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  <c r="AH1158" s="1">
        <v>0</v>
      </c>
      <c r="AI1158" s="1">
        <v>0</v>
      </c>
      <c r="AJ1158" s="2" t="s">
        <v>0</v>
      </c>
      <c r="AK1158" s="1">
        <v>0</v>
      </c>
      <c r="AL1158" s="1">
        <v>0</v>
      </c>
      <c r="AM1158" s="125" t="s">
        <v>1</v>
      </c>
      <c r="AN1158" s="2" t="s">
        <v>1</v>
      </c>
      <c r="AO1158" s="125" t="s">
        <v>1</v>
      </c>
      <c r="AP1158" s="2" t="s">
        <v>1</v>
      </c>
    </row>
    <row r="1159" spans="1:42" ht="15" customHeight="1" x14ac:dyDescent="0.25">
      <c r="A1159" s="2" t="s">
        <v>78</v>
      </c>
      <c r="B1159" s="125">
        <v>44610</v>
      </c>
      <c r="C1159" s="2" t="s">
        <v>6</v>
      </c>
      <c r="D1159" s="2" t="s">
        <v>9</v>
      </c>
      <c r="E1159" s="2" t="s">
        <v>2478</v>
      </c>
      <c r="F1159" s="2" t="s">
        <v>2532</v>
      </c>
      <c r="G1159" s="2" t="s">
        <v>3</v>
      </c>
      <c r="H1159" s="2" t="s">
        <v>2548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2</v>
      </c>
      <c r="P1159" s="2" t="s">
        <v>1</v>
      </c>
      <c r="Q1159" s="1">
        <v>113.78104999999999</v>
      </c>
      <c r="R1159" s="1">
        <v>0</v>
      </c>
      <c r="S1159" s="1">
        <v>75.060249999999996</v>
      </c>
      <c r="T1159" s="1">
        <v>0</v>
      </c>
      <c r="U1159" s="2" t="s">
        <v>0</v>
      </c>
      <c r="V1159" s="1">
        <v>0</v>
      </c>
      <c r="W1159" s="1">
        <v>33.380000000000003</v>
      </c>
      <c r="X1159" s="2" t="s">
        <v>0</v>
      </c>
      <c r="Y1159" s="1">
        <v>5.3407999999999998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  <c r="AH1159" s="1">
        <v>0</v>
      </c>
      <c r="AI1159" s="1">
        <v>0</v>
      </c>
      <c r="AJ1159" s="2" t="s">
        <v>0</v>
      </c>
      <c r="AK1159" s="1">
        <v>0</v>
      </c>
      <c r="AL1159" s="1">
        <v>0</v>
      </c>
      <c r="AM1159" s="125" t="s">
        <v>1</v>
      </c>
      <c r="AN1159" s="2" t="s">
        <v>1</v>
      </c>
      <c r="AO1159" s="125" t="s">
        <v>1</v>
      </c>
      <c r="AP1159" s="2" t="s">
        <v>1</v>
      </c>
    </row>
    <row r="1160" spans="1:42" ht="15" customHeight="1" x14ac:dyDescent="0.25">
      <c r="A1160" s="2" t="s">
        <v>77</v>
      </c>
      <c r="B1160" s="125">
        <v>44610</v>
      </c>
      <c r="C1160" s="2" t="s">
        <v>6</v>
      </c>
      <c r="D1160" s="2" t="s">
        <v>276</v>
      </c>
      <c r="E1160" s="2" t="s">
        <v>200</v>
      </c>
      <c r="F1160" s="2" t="s">
        <v>2272</v>
      </c>
      <c r="G1160" s="2" t="s">
        <v>3</v>
      </c>
      <c r="H1160" s="2" t="s">
        <v>2273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1323.43</v>
      </c>
      <c r="R1160" s="1">
        <v>0</v>
      </c>
      <c r="S1160" s="1">
        <v>1180.4413000000002</v>
      </c>
      <c r="T1160" s="1">
        <v>0</v>
      </c>
      <c r="U1160" s="2" t="s">
        <v>0</v>
      </c>
      <c r="V1160" s="1">
        <v>0</v>
      </c>
      <c r="W1160" s="1">
        <v>123.26609999999999</v>
      </c>
      <c r="X1160" s="2" t="s">
        <v>8</v>
      </c>
      <c r="Y1160" s="1">
        <v>19.722599999999996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  <c r="AH1160" s="1">
        <v>0</v>
      </c>
      <c r="AI1160" s="1">
        <v>0</v>
      </c>
      <c r="AJ1160" s="2" t="s">
        <v>0</v>
      </c>
      <c r="AK1160" s="1">
        <v>0</v>
      </c>
      <c r="AL1160" s="1">
        <v>0</v>
      </c>
      <c r="AM1160" s="125" t="s">
        <v>1</v>
      </c>
      <c r="AN1160" s="2" t="s">
        <v>1</v>
      </c>
      <c r="AO1160" s="125" t="s">
        <v>1</v>
      </c>
      <c r="AP1160" s="2" t="s">
        <v>1</v>
      </c>
    </row>
    <row r="1161" spans="1:42" ht="15" customHeight="1" x14ac:dyDescent="0.25">
      <c r="A1161" s="2" t="s">
        <v>76</v>
      </c>
      <c r="B1161" s="125">
        <v>44610</v>
      </c>
      <c r="C1161" s="2" t="s">
        <v>6</v>
      </c>
      <c r="D1161" s="2" t="s">
        <v>276</v>
      </c>
      <c r="E1161" s="2" t="s">
        <v>726</v>
      </c>
      <c r="F1161" s="2" t="s">
        <v>2373</v>
      </c>
      <c r="G1161" s="2" t="s">
        <v>3</v>
      </c>
      <c r="H1161" s="2" t="s">
        <v>2374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2171.217091999999</v>
      </c>
      <c r="R1161" s="1">
        <v>0</v>
      </c>
      <c r="S1161" s="1">
        <v>1857.7720999999999</v>
      </c>
      <c r="T1161" s="1">
        <v>0</v>
      </c>
      <c r="U1161" s="2" t="s">
        <v>0</v>
      </c>
      <c r="V1161" s="1">
        <v>0</v>
      </c>
      <c r="W1161" s="1">
        <v>270.21119999999996</v>
      </c>
      <c r="X1161" s="2" t="s">
        <v>0</v>
      </c>
      <c r="Y1161" s="1">
        <v>43.233792000000008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  <c r="AH1161" s="1">
        <v>0</v>
      </c>
      <c r="AI1161" s="1">
        <v>0</v>
      </c>
      <c r="AJ1161" s="2" t="s">
        <v>0</v>
      </c>
      <c r="AK1161" s="1">
        <v>0</v>
      </c>
      <c r="AL1161" s="1">
        <v>0</v>
      </c>
      <c r="AM1161" s="125" t="s">
        <v>1</v>
      </c>
      <c r="AN1161" s="2" t="s">
        <v>1</v>
      </c>
      <c r="AO1161" s="125" t="s">
        <v>1</v>
      </c>
      <c r="AP1161" s="2" t="s">
        <v>1</v>
      </c>
    </row>
    <row r="1162" spans="1:42" ht="15" customHeight="1" x14ac:dyDescent="0.25">
      <c r="A1162" s="2" t="s">
        <v>75</v>
      </c>
      <c r="B1162" s="125">
        <v>44610</v>
      </c>
      <c r="C1162" s="2" t="s">
        <v>6</v>
      </c>
      <c r="D1162" s="2" t="s">
        <v>276</v>
      </c>
      <c r="E1162" s="2" t="s">
        <v>726</v>
      </c>
      <c r="F1162" s="2" t="s">
        <v>2375</v>
      </c>
      <c r="G1162" s="2" t="s">
        <v>3</v>
      </c>
      <c r="H1162" s="2" t="s">
        <v>2376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1282</v>
      </c>
      <c r="P1162" s="2" t="s">
        <v>1283</v>
      </c>
      <c r="Q1162" s="1">
        <v>38.415349999999997</v>
      </c>
      <c r="R1162" s="1">
        <v>0</v>
      </c>
      <c r="S1162" s="1">
        <v>38.415349999999997</v>
      </c>
      <c r="T1162" s="1">
        <v>0</v>
      </c>
      <c r="U1162" s="2" t="s">
        <v>0</v>
      </c>
      <c r="V1162" s="1">
        <v>0</v>
      </c>
      <c r="W1162" s="1">
        <v>0</v>
      </c>
      <c r="X1162" s="2" t="s">
        <v>0</v>
      </c>
      <c r="Y1162" s="1">
        <v>0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  <c r="AH1162" s="1">
        <v>0</v>
      </c>
      <c r="AI1162" s="1">
        <v>0</v>
      </c>
      <c r="AJ1162" s="2" t="s">
        <v>0</v>
      </c>
      <c r="AK1162" s="1">
        <v>0</v>
      </c>
      <c r="AL1162" s="1">
        <v>0</v>
      </c>
      <c r="AM1162" s="125" t="s">
        <v>1</v>
      </c>
      <c r="AN1162" s="2" t="s">
        <v>1</v>
      </c>
      <c r="AO1162" s="125" t="s">
        <v>1</v>
      </c>
      <c r="AP1162" s="2" t="s">
        <v>1</v>
      </c>
    </row>
    <row r="1163" spans="1:42" x14ac:dyDescent="0.25">
      <c r="A1163" s="2" t="s">
        <v>74</v>
      </c>
      <c r="B1163" s="125">
        <v>44610</v>
      </c>
      <c r="C1163" s="2" t="s">
        <v>6</v>
      </c>
      <c r="D1163" s="2" t="s">
        <v>276</v>
      </c>
      <c r="E1163" s="2" t="s">
        <v>726</v>
      </c>
      <c r="F1163" s="2" t="s">
        <v>2373</v>
      </c>
      <c r="G1163" s="2" t="s">
        <v>3</v>
      </c>
      <c r="H1163" s="2" t="s">
        <v>2377</v>
      </c>
      <c r="I1163" s="1" t="s">
        <v>1</v>
      </c>
      <c r="J1163" s="1" t="s">
        <v>1</v>
      </c>
      <c r="K1163" s="1" t="s">
        <v>1</v>
      </c>
      <c r="L1163" s="1" t="s">
        <v>1</v>
      </c>
      <c r="M1163" s="1">
        <v>0</v>
      </c>
      <c r="N1163" s="2" t="s">
        <v>1</v>
      </c>
      <c r="O1163" s="2" t="s">
        <v>2</v>
      </c>
      <c r="P1163" s="2" t="s">
        <v>1</v>
      </c>
      <c r="Q1163" s="1">
        <v>935.01085399999999</v>
      </c>
      <c r="R1163" s="1">
        <v>0</v>
      </c>
      <c r="S1163" s="1">
        <v>635.63890000000015</v>
      </c>
      <c r="T1163" s="1">
        <v>0</v>
      </c>
      <c r="U1163" s="2" t="s">
        <v>0</v>
      </c>
      <c r="V1163" s="1">
        <v>0</v>
      </c>
      <c r="W1163" s="1">
        <v>258.07925</v>
      </c>
      <c r="X1163" s="2" t="s">
        <v>0</v>
      </c>
      <c r="Y1163" s="1">
        <v>41.292704000000008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  <c r="AH1163" s="1">
        <v>0</v>
      </c>
      <c r="AI1163" s="1">
        <v>0</v>
      </c>
      <c r="AJ1163" s="2" t="s">
        <v>0</v>
      </c>
      <c r="AK1163" s="1">
        <v>0</v>
      </c>
      <c r="AL1163" s="1">
        <v>0</v>
      </c>
      <c r="AM1163" s="125" t="s">
        <v>1</v>
      </c>
      <c r="AN1163" s="2" t="s">
        <v>1</v>
      </c>
      <c r="AO1163" s="125" t="s">
        <v>1</v>
      </c>
      <c r="AP1163" s="2" t="s">
        <v>1</v>
      </c>
    </row>
    <row r="1164" spans="1:42" x14ac:dyDescent="0.25">
      <c r="A1164" s="2" t="s">
        <v>73</v>
      </c>
      <c r="B1164" s="125">
        <v>44610</v>
      </c>
      <c r="C1164" s="2" t="s">
        <v>6</v>
      </c>
      <c r="D1164" s="2" t="s">
        <v>5</v>
      </c>
      <c r="E1164" s="2" t="s">
        <v>174</v>
      </c>
      <c r="F1164" s="2" t="s">
        <v>2778</v>
      </c>
      <c r="G1164" s="2" t="s">
        <v>3</v>
      </c>
      <c r="H1164" s="2" t="s">
        <v>2779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2884.4260179999997</v>
      </c>
      <c r="R1164" s="1">
        <v>0</v>
      </c>
      <c r="S1164" s="1">
        <v>2423.6604999999995</v>
      </c>
      <c r="T1164" s="1">
        <v>0</v>
      </c>
      <c r="U1164" s="2" t="s">
        <v>0</v>
      </c>
      <c r="V1164" s="1">
        <v>0</v>
      </c>
      <c r="W1164" s="1">
        <v>397.21165000000002</v>
      </c>
      <c r="X1164" s="2" t="s">
        <v>0</v>
      </c>
      <c r="Y1164" s="1">
        <v>63.553868000000001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  <c r="AH1164" s="1">
        <v>0</v>
      </c>
      <c r="AI1164" s="1">
        <v>0</v>
      </c>
      <c r="AJ1164" s="2" t="s">
        <v>0</v>
      </c>
      <c r="AK1164" s="1">
        <v>0</v>
      </c>
      <c r="AL1164" s="1">
        <v>0</v>
      </c>
      <c r="AM1164" s="125" t="s">
        <v>1</v>
      </c>
      <c r="AN1164" s="2" t="s">
        <v>1</v>
      </c>
      <c r="AO1164" s="125" t="s">
        <v>1</v>
      </c>
      <c r="AP1164" s="2" t="s">
        <v>1</v>
      </c>
    </row>
    <row r="1165" spans="1:42" x14ac:dyDescent="0.25">
      <c r="A1165" s="2" t="s">
        <v>72</v>
      </c>
      <c r="B1165" s="125">
        <v>44611</v>
      </c>
      <c r="C1165" s="2" t="s">
        <v>6</v>
      </c>
      <c r="D1165" s="2" t="s">
        <v>48</v>
      </c>
      <c r="E1165" s="2" t="s">
        <v>228</v>
      </c>
      <c r="F1165" s="2" t="s">
        <v>1413</v>
      </c>
      <c r="G1165" s="2" t="s">
        <v>3</v>
      </c>
      <c r="H1165" s="2" t="s">
        <v>1414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</v>
      </c>
      <c r="P1165" s="2" t="s">
        <v>1</v>
      </c>
      <c r="Q1165" s="1">
        <v>7557.5026060000009</v>
      </c>
      <c r="R1165" s="1">
        <v>0</v>
      </c>
      <c r="S1165" s="1">
        <v>6145.8007500000003</v>
      </c>
      <c r="T1165" s="1">
        <v>0</v>
      </c>
      <c r="U1165" s="2" t="s">
        <v>0</v>
      </c>
      <c r="V1165" s="1">
        <v>0</v>
      </c>
      <c r="W1165" s="1">
        <v>1216.9843000000003</v>
      </c>
      <c r="X1165" s="2" t="s">
        <v>0</v>
      </c>
      <c r="Y1165" s="1">
        <v>194.71755599999992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  <c r="AH1165" s="1">
        <v>0</v>
      </c>
      <c r="AI1165" s="1">
        <v>0</v>
      </c>
      <c r="AJ1165" s="2" t="s">
        <v>0</v>
      </c>
      <c r="AK1165" s="1">
        <v>0</v>
      </c>
      <c r="AL1165" s="1">
        <v>0</v>
      </c>
      <c r="AM1165" s="125" t="s">
        <v>1</v>
      </c>
      <c r="AN1165" s="2" t="s">
        <v>1</v>
      </c>
      <c r="AO1165" s="125" t="s">
        <v>1</v>
      </c>
      <c r="AP1165" s="2" t="s">
        <v>1</v>
      </c>
    </row>
    <row r="1166" spans="1:42" x14ac:dyDescent="0.25">
      <c r="A1166" s="2" t="s">
        <v>71</v>
      </c>
      <c r="B1166" s="125">
        <v>44611</v>
      </c>
      <c r="C1166" s="2" t="s">
        <v>1081</v>
      </c>
      <c r="D1166" s="2" t="s">
        <v>48</v>
      </c>
      <c r="E1166" s="2" t="s">
        <v>1082</v>
      </c>
      <c r="F1166" s="2" t="s">
        <v>1719</v>
      </c>
      <c r="G1166" s="2" t="s">
        <v>3</v>
      </c>
      <c r="H1166" s="2" t="s">
        <v>1720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4109.3137659999984</v>
      </c>
      <c r="R1166" s="1">
        <v>0</v>
      </c>
      <c r="S1166" s="1">
        <v>3218.7545999999984</v>
      </c>
      <c r="T1166" s="1">
        <v>0</v>
      </c>
      <c r="U1166" s="2" t="s">
        <v>0</v>
      </c>
      <c r="V1166" s="1">
        <v>0</v>
      </c>
      <c r="W1166" s="1">
        <v>767.72334999999998</v>
      </c>
      <c r="X1166" s="2" t="s">
        <v>0</v>
      </c>
      <c r="Y1166" s="1">
        <v>122.83581599999997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  <c r="AH1166" s="1">
        <v>0</v>
      </c>
      <c r="AI1166" s="1">
        <v>0</v>
      </c>
      <c r="AJ1166" s="2" t="s">
        <v>0</v>
      </c>
      <c r="AK1166" s="1">
        <v>0</v>
      </c>
      <c r="AL1166" s="1">
        <v>0</v>
      </c>
      <c r="AM1166" s="125" t="s">
        <v>1</v>
      </c>
      <c r="AN1166" s="2" t="s">
        <v>1</v>
      </c>
      <c r="AO1166" s="125" t="s">
        <v>1</v>
      </c>
      <c r="AP1166" s="2" t="s">
        <v>1</v>
      </c>
    </row>
    <row r="1167" spans="1:42" x14ac:dyDescent="0.25">
      <c r="A1167" s="2" t="s">
        <v>70</v>
      </c>
      <c r="B1167" s="125">
        <v>44611</v>
      </c>
      <c r="C1167" s="2" t="s">
        <v>26</v>
      </c>
      <c r="D1167" s="2" t="s">
        <v>48</v>
      </c>
      <c r="E1167" s="2" t="s">
        <v>219</v>
      </c>
      <c r="F1167" s="2" t="s">
        <v>1844</v>
      </c>
      <c r="G1167" s="2" t="s">
        <v>3</v>
      </c>
      <c r="H1167" s="2" t="s">
        <v>1845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440.04400000000004</v>
      </c>
      <c r="R1167" s="1">
        <v>0</v>
      </c>
      <c r="S1167" s="1">
        <v>283.24680000000001</v>
      </c>
      <c r="T1167" s="1">
        <v>0</v>
      </c>
      <c r="U1167" s="2" t="s">
        <v>0</v>
      </c>
      <c r="V1167" s="1">
        <v>0</v>
      </c>
      <c r="W1167" s="1">
        <v>135.16999999999999</v>
      </c>
      <c r="X1167" s="2" t="s">
        <v>8</v>
      </c>
      <c r="Y1167" s="1">
        <v>21.627199999999998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  <c r="AH1167" s="1">
        <v>0</v>
      </c>
      <c r="AI1167" s="1">
        <v>0</v>
      </c>
      <c r="AJ1167" s="2" t="s">
        <v>0</v>
      </c>
      <c r="AK1167" s="1">
        <v>0</v>
      </c>
      <c r="AL1167" s="1">
        <v>0</v>
      </c>
      <c r="AM1167" s="125" t="s">
        <v>1</v>
      </c>
      <c r="AN1167" s="2" t="s">
        <v>1</v>
      </c>
      <c r="AO1167" s="125" t="s">
        <v>1</v>
      </c>
      <c r="AP1167" s="2" t="s">
        <v>1</v>
      </c>
    </row>
    <row r="1168" spans="1:42" x14ac:dyDescent="0.25">
      <c r="A1168" s="2" t="s">
        <v>69</v>
      </c>
      <c r="B1168" s="125">
        <v>44611</v>
      </c>
      <c r="C1168" s="2" t="s">
        <v>26</v>
      </c>
      <c r="D1168" s="2" t="s">
        <v>48</v>
      </c>
      <c r="E1168" s="2" t="s">
        <v>219</v>
      </c>
      <c r="F1168" s="2" t="s">
        <v>1846</v>
      </c>
      <c r="G1168" s="2" t="s">
        <v>3</v>
      </c>
      <c r="H1168" s="2" t="s">
        <v>1847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1848</v>
      </c>
      <c r="P1168" s="2" t="s">
        <v>1849</v>
      </c>
      <c r="Q1168" s="1">
        <v>9.4076000000000004</v>
      </c>
      <c r="R1168" s="1">
        <v>0</v>
      </c>
      <c r="S1168" s="1">
        <v>0</v>
      </c>
      <c r="T1168" s="1">
        <v>8.11</v>
      </c>
      <c r="U1168" s="2" t="s">
        <v>8</v>
      </c>
      <c r="V1168" s="1">
        <v>1.2976000000000001</v>
      </c>
      <c r="W1168" s="1">
        <v>0</v>
      </c>
      <c r="X1168" s="2" t="s">
        <v>0</v>
      </c>
      <c r="Y1168" s="1">
        <v>0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  <c r="AH1168" s="1">
        <v>0</v>
      </c>
      <c r="AI1168" s="1">
        <v>0</v>
      </c>
      <c r="AJ1168" s="2" t="s">
        <v>0</v>
      </c>
      <c r="AK1168" s="1">
        <v>0</v>
      </c>
      <c r="AL1168" s="1">
        <v>0</v>
      </c>
      <c r="AM1168" s="125" t="s">
        <v>1</v>
      </c>
      <c r="AN1168" s="2" t="s">
        <v>1</v>
      </c>
      <c r="AO1168" s="125" t="s">
        <v>1</v>
      </c>
      <c r="AP1168" s="2" t="s">
        <v>1</v>
      </c>
    </row>
    <row r="1169" spans="1:42" x14ac:dyDescent="0.25">
      <c r="A1169" s="2" t="s">
        <v>68</v>
      </c>
      <c r="B1169" s="125">
        <v>44611</v>
      </c>
      <c r="C1169" s="2" t="s">
        <v>26</v>
      </c>
      <c r="D1169" s="2" t="s">
        <v>48</v>
      </c>
      <c r="E1169" s="2" t="s">
        <v>219</v>
      </c>
      <c r="F1169" s="2" t="s">
        <v>1844</v>
      </c>
      <c r="G1169" s="2" t="s">
        <v>3</v>
      </c>
      <c r="H1169" s="2" t="s">
        <v>1850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2</v>
      </c>
      <c r="P1169" s="2" t="s">
        <v>1</v>
      </c>
      <c r="Q1169" s="1">
        <v>3234.9043600000009</v>
      </c>
      <c r="R1169" s="1">
        <v>0</v>
      </c>
      <c r="S1169" s="1">
        <v>2326.0577000000008</v>
      </c>
      <c r="T1169" s="1">
        <v>0</v>
      </c>
      <c r="U1169" s="2" t="s">
        <v>0</v>
      </c>
      <c r="V1169" s="1">
        <v>0</v>
      </c>
      <c r="W1169" s="1">
        <v>783.48849999999959</v>
      </c>
      <c r="X1169" s="2" t="s">
        <v>0</v>
      </c>
      <c r="Y1169" s="1">
        <v>125.35816000000001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  <c r="AH1169" s="1">
        <v>0</v>
      </c>
      <c r="AI1169" s="1">
        <v>0</v>
      </c>
      <c r="AJ1169" s="2" t="s">
        <v>0</v>
      </c>
      <c r="AK1169" s="1">
        <v>0</v>
      </c>
      <c r="AL1169" s="1">
        <v>0</v>
      </c>
      <c r="AM1169" s="125" t="s">
        <v>1</v>
      </c>
      <c r="AN1169" s="2" t="s">
        <v>1</v>
      </c>
      <c r="AO1169" s="125" t="s">
        <v>1</v>
      </c>
      <c r="AP1169" s="2" t="s">
        <v>1</v>
      </c>
    </row>
    <row r="1170" spans="1:42" x14ac:dyDescent="0.25">
      <c r="A1170" s="2" t="s">
        <v>67</v>
      </c>
      <c r="B1170" s="125">
        <v>44611</v>
      </c>
      <c r="C1170" s="2" t="s">
        <v>6</v>
      </c>
      <c r="D1170" s="2" t="s">
        <v>41</v>
      </c>
      <c r="E1170" s="2" t="s">
        <v>217</v>
      </c>
      <c r="F1170" s="2" t="s">
        <v>1467</v>
      </c>
      <c r="G1170" s="2" t="s">
        <v>3</v>
      </c>
      <c r="H1170" s="2" t="s">
        <v>1468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8121.130221999998</v>
      </c>
      <c r="R1170" s="1">
        <v>0</v>
      </c>
      <c r="S1170" s="1">
        <v>6480.8380999999999</v>
      </c>
      <c r="T1170" s="1">
        <v>0</v>
      </c>
      <c r="U1170" s="2" t="s">
        <v>0</v>
      </c>
      <c r="V1170" s="1">
        <v>0</v>
      </c>
      <c r="W1170" s="1">
        <v>1414.0449499999995</v>
      </c>
      <c r="X1170" s="2" t="s">
        <v>0</v>
      </c>
      <c r="Y1170" s="1">
        <v>226.24717200000003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  <c r="AH1170" s="1">
        <v>0</v>
      </c>
      <c r="AI1170" s="1">
        <v>0</v>
      </c>
      <c r="AJ1170" s="2" t="s">
        <v>0</v>
      </c>
      <c r="AK1170" s="1">
        <v>0</v>
      </c>
      <c r="AL1170" s="1">
        <v>0</v>
      </c>
      <c r="AM1170" s="125" t="s">
        <v>1</v>
      </c>
      <c r="AN1170" s="2" t="s">
        <v>1</v>
      </c>
      <c r="AO1170" s="125" t="s">
        <v>1</v>
      </c>
      <c r="AP1170" s="2" t="s">
        <v>1</v>
      </c>
    </row>
    <row r="1171" spans="1:42" x14ac:dyDescent="0.25">
      <c r="A1171" s="2" t="s">
        <v>66</v>
      </c>
      <c r="B1171" s="125">
        <v>44611</v>
      </c>
      <c r="C1171" s="2" t="s">
        <v>26</v>
      </c>
      <c r="D1171" s="2" t="s">
        <v>41</v>
      </c>
      <c r="E1171" s="2" t="s">
        <v>210</v>
      </c>
      <c r="F1171" s="2" t="s">
        <v>1851</v>
      </c>
      <c r="G1171" s="2" t="s">
        <v>3</v>
      </c>
      <c r="H1171" s="2" t="s">
        <v>1852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2807.1259339999997</v>
      </c>
      <c r="R1171" s="1">
        <v>0</v>
      </c>
      <c r="S1171" s="1">
        <v>2114.1391500000004</v>
      </c>
      <c r="T1171" s="1">
        <v>0</v>
      </c>
      <c r="U1171" s="2" t="s">
        <v>0</v>
      </c>
      <c r="V1171" s="1">
        <v>0</v>
      </c>
      <c r="W1171" s="1">
        <v>597.40239999999994</v>
      </c>
      <c r="X1171" s="2" t="s">
        <v>0</v>
      </c>
      <c r="Y1171" s="1">
        <v>95.584384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  <c r="AH1171" s="1">
        <v>0</v>
      </c>
      <c r="AI1171" s="1">
        <v>0</v>
      </c>
      <c r="AJ1171" s="2" t="s">
        <v>0</v>
      </c>
      <c r="AK1171" s="1">
        <v>0</v>
      </c>
      <c r="AL1171" s="1">
        <v>0</v>
      </c>
      <c r="AM1171" s="125" t="s">
        <v>1</v>
      </c>
      <c r="AN1171" s="2" t="s">
        <v>1</v>
      </c>
      <c r="AO1171" s="125" t="s">
        <v>1</v>
      </c>
      <c r="AP1171" s="2" t="s">
        <v>1</v>
      </c>
    </row>
    <row r="1172" spans="1:42" x14ac:dyDescent="0.25">
      <c r="A1172" s="2" t="s">
        <v>65</v>
      </c>
      <c r="B1172" s="125">
        <v>44611</v>
      </c>
      <c r="C1172" s="2" t="s">
        <v>26</v>
      </c>
      <c r="D1172" s="2" t="s">
        <v>41</v>
      </c>
      <c r="E1172" s="2" t="s">
        <v>210</v>
      </c>
      <c r="F1172" s="2" t="s">
        <v>1853</v>
      </c>
      <c r="G1172" s="2" t="s">
        <v>12</v>
      </c>
      <c r="H1172" s="2" t="s">
        <v>1</v>
      </c>
      <c r="I1172" s="1" t="s">
        <v>1369</v>
      </c>
      <c r="J1172" s="1" t="s">
        <v>1</v>
      </c>
      <c r="K1172" s="1" t="s">
        <v>1854</v>
      </c>
      <c r="L1172" s="1" t="s">
        <v>1855</v>
      </c>
      <c r="M1172" s="1">
        <v>18.690000000000001</v>
      </c>
      <c r="N1172" s="2" t="s">
        <v>11</v>
      </c>
      <c r="O1172" s="2" t="s">
        <v>1856</v>
      </c>
      <c r="P1172" s="2" t="s">
        <v>1857</v>
      </c>
      <c r="Q1172" s="1">
        <v>-18.687149999999999</v>
      </c>
      <c r="R1172" s="1">
        <v>0</v>
      </c>
      <c r="S1172" s="1">
        <v>-18.687149999999999</v>
      </c>
      <c r="T1172" s="1">
        <v>0</v>
      </c>
      <c r="U1172" s="2" t="s">
        <v>0</v>
      </c>
      <c r="V1172" s="1">
        <v>0</v>
      </c>
      <c r="W1172" s="1">
        <v>0</v>
      </c>
      <c r="X1172" s="2" t="s">
        <v>0</v>
      </c>
      <c r="Y1172" s="1">
        <v>0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  <c r="AH1172" s="1">
        <v>0</v>
      </c>
      <c r="AI1172" s="1">
        <v>0</v>
      </c>
      <c r="AJ1172" s="2" t="s">
        <v>0</v>
      </c>
      <c r="AK1172" s="1">
        <v>0</v>
      </c>
      <c r="AL1172" s="1">
        <v>0</v>
      </c>
      <c r="AM1172" s="125" t="s">
        <v>1</v>
      </c>
      <c r="AN1172" s="2" t="s">
        <v>1</v>
      </c>
      <c r="AO1172" s="125" t="s">
        <v>1</v>
      </c>
      <c r="AP1172" s="2" t="s">
        <v>1</v>
      </c>
    </row>
    <row r="1173" spans="1:42" x14ac:dyDescent="0.25">
      <c r="A1173" s="2" t="s">
        <v>64</v>
      </c>
      <c r="B1173" s="125">
        <v>44611</v>
      </c>
      <c r="C1173" s="2" t="s">
        <v>34</v>
      </c>
      <c r="D1173" s="2" t="s">
        <v>41</v>
      </c>
      <c r="E1173" s="2" t="s">
        <v>215</v>
      </c>
      <c r="F1173" s="2" t="s">
        <v>2169</v>
      </c>
      <c r="G1173" s="2" t="s">
        <v>3</v>
      </c>
      <c r="H1173" s="2" t="s">
        <v>2170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3610.5914999999995</v>
      </c>
      <c r="R1173" s="1">
        <v>0</v>
      </c>
      <c r="S1173" s="1">
        <v>3134.6163499999993</v>
      </c>
      <c r="T1173" s="1">
        <v>0</v>
      </c>
      <c r="U1173" s="2" t="s">
        <v>0</v>
      </c>
      <c r="V1173" s="1">
        <v>0</v>
      </c>
      <c r="W1173" s="1">
        <v>410.32334999999995</v>
      </c>
      <c r="X1173" s="2" t="s">
        <v>0</v>
      </c>
      <c r="Y1173" s="1">
        <v>65.65179999999998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  <c r="AH1173" s="1">
        <v>0</v>
      </c>
      <c r="AI1173" s="1">
        <v>0</v>
      </c>
      <c r="AJ1173" s="2" t="s">
        <v>0</v>
      </c>
      <c r="AK1173" s="1">
        <v>0</v>
      </c>
      <c r="AL1173" s="1">
        <v>0</v>
      </c>
      <c r="AM1173" s="125" t="s">
        <v>1</v>
      </c>
      <c r="AN1173" s="2" t="s">
        <v>1</v>
      </c>
      <c r="AO1173" s="125" t="s">
        <v>1</v>
      </c>
      <c r="AP1173" s="2" t="s">
        <v>1</v>
      </c>
    </row>
    <row r="1174" spans="1:42" x14ac:dyDescent="0.25">
      <c r="A1174" s="2" t="s">
        <v>63</v>
      </c>
      <c r="B1174" s="125">
        <v>44611</v>
      </c>
      <c r="C1174" s="2" t="s">
        <v>34</v>
      </c>
      <c r="D1174" s="2" t="s">
        <v>41</v>
      </c>
      <c r="E1174" s="2" t="s">
        <v>215</v>
      </c>
      <c r="F1174" s="2" t="s">
        <v>2171</v>
      </c>
      <c r="G1174" s="2" t="s">
        <v>12</v>
      </c>
      <c r="H1174" s="2" t="s">
        <v>1</v>
      </c>
      <c r="I1174" s="1" t="s">
        <v>1312</v>
      </c>
      <c r="J1174" s="1" t="s">
        <v>1</v>
      </c>
      <c r="K1174" s="1" t="s">
        <v>2172</v>
      </c>
      <c r="L1174" s="1" t="s">
        <v>2173</v>
      </c>
      <c r="M1174" s="1">
        <v>26.09</v>
      </c>
      <c r="N1174" s="2" t="s">
        <v>11</v>
      </c>
      <c r="O1174" s="2" t="s">
        <v>2174</v>
      </c>
      <c r="P1174" s="2" t="s">
        <v>2175</v>
      </c>
      <c r="Q1174" s="1">
        <v>-6.5287499999999996</v>
      </c>
      <c r="R1174" s="1">
        <v>0</v>
      </c>
      <c r="S1174" s="1">
        <v>-6.5287499999999996</v>
      </c>
      <c r="T1174" s="1">
        <v>0</v>
      </c>
      <c r="U1174" s="2" t="s">
        <v>0</v>
      </c>
      <c r="V1174" s="1">
        <v>0</v>
      </c>
      <c r="W1174" s="1">
        <v>0</v>
      </c>
      <c r="X1174" s="2" t="s">
        <v>0</v>
      </c>
      <c r="Y1174" s="1">
        <v>0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  <c r="AH1174" s="1">
        <v>0</v>
      </c>
      <c r="AI1174" s="1">
        <v>0</v>
      </c>
      <c r="AJ1174" s="2" t="s">
        <v>0</v>
      </c>
      <c r="AK1174" s="1">
        <v>0</v>
      </c>
      <c r="AL1174" s="1">
        <v>0</v>
      </c>
      <c r="AM1174" s="125" t="s">
        <v>1</v>
      </c>
      <c r="AN1174" s="2" t="s">
        <v>1</v>
      </c>
      <c r="AO1174" s="125" t="s">
        <v>1</v>
      </c>
      <c r="AP1174" s="2" t="s">
        <v>1</v>
      </c>
    </row>
    <row r="1175" spans="1:42" x14ac:dyDescent="0.25">
      <c r="A1175" s="2" t="s">
        <v>62</v>
      </c>
      <c r="B1175" s="125">
        <v>44611</v>
      </c>
      <c r="C1175" s="2" t="s">
        <v>1081</v>
      </c>
      <c r="D1175" s="2" t="s">
        <v>41</v>
      </c>
      <c r="E1175" s="2" t="s">
        <v>1083</v>
      </c>
      <c r="F1175" s="2" t="s">
        <v>1719</v>
      </c>
      <c r="G1175" s="2" t="s">
        <v>3</v>
      </c>
      <c r="H1175" s="2" t="s">
        <v>2308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2</v>
      </c>
      <c r="P1175" s="2" t="s">
        <v>1</v>
      </c>
      <c r="Q1175" s="1">
        <v>3174.7514940000005</v>
      </c>
      <c r="R1175" s="1">
        <v>0</v>
      </c>
      <c r="S1175" s="1">
        <v>2546.6742500000018</v>
      </c>
      <c r="T1175" s="1">
        <v>0</v>
      </c>
      <c r="U1175" s="2" t="s">
        <v>0</v>
      </c>
      <c r="V1175" s="1">
        <v>0</v>
      </c>
      <c r="W1175" s="1">
        <v>541.44589999999994</v>
      </c>
      <c r="X1175" s="2" t="s">
        <v>0</v>
      </c>
      <c r="Y1175" s="1">
        <v>86.631343999999999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  <c r="AH1175" s="1">
        <v>0</v>
      </c>
      <c r="AI1175" s="1">
        <v>0</v>
      </c>
      <c r="AJ1175" s="2" t="s">
        <v>0</v>
      </c>
      <c r="AK1175" s="1">
        <v>0</v>
      </c>
      <c r="AL1175" s="1">
        <v>0</v>
      </c>
      <c r="AM1175" s="125" t="s">
        <v>1</v>
      </c>
      <c r="AN1175" s="2" t="s">
        <v>1</v>
      </c>
      <c r="AO1175" s="125" t="s">
        <v>1</v>
      </c>
      <c r="AP1175" s="2" t="s">
        <v>1</v>
      </c>
    </row>
    <row r="1176" spans="1:42" x14ac:dyDescent="0.25">
      <c r="A1176" s="2" t="s">
        <v>61</v>
      </c>
      <c r="B1176" s="125">
        <v>44611</v>
      </c>
      <c r="C1176" s="2" t="s">
        <v>1081</v>
      </c>
      <c r="D1176" s="2" t="s">
        <v>41</v>
      </c>
      <c r="E1176" s="2" t="s">
        <v>1083</v>
      </c>
      <c r="F1176" s="2" t="s">
        <v>2309</v>
      </c>
      <c r="G1176" s="2" t="s">
        <v>12</v>
      </c>
      <c r="H1176" s="2" t="s">
        <v>1</v>
      </c>
      <c r="I1176" s="1" t="s">
        <v>1250</v>
      </c>
      <c r="J1176" s="1" t="s">
        <v>1</v>
      </c>
      <c r="K1176" s="1" t="s">
        <v>2310</v>
      </c>
      <c r="L1176" s="1" t="s">
        <v>2173</v>
      </c>
      <c r="M1176" s="1">
        <v>40.479999999999997</v>
      </c>
      <c r="N1176" s="2" t="s">
        <v>11</v>
      </c>
      <c r="O1176" s="2" t="s">
        <v>2311</v>
      </c>
      <c r="P1176" s="2" t="s">
        <v>2312</v>
      </c>
      <c r="Q1176" s="1">
        <v>-16.0425</v>
      </c>
      <c r="R1176" s="1">
        <v>0</v>
      </c>
      <c r="S1176" s="1">
        <v>-16.0425</v>
      </c>
      <c r="T1176" s="1">
        <v>0</v>
      </c>
      <c r="U1176" s="2" t="s">
        <v>0</v>
      </c>
      <c r="V1176" s="1">
        <v>0</v>
      </c>
      <c r="W1176" s="1">
        <v>0</v>
      </c>
      <c r="X1176" s="2" t="s">
        <v>0</v>
      </c>
      <c r="Y1176" s="1">
        <v>0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  <c r="AH1176" s="1">
        <v>0</v>
      </c>
      <c r="AI1176" s="1">
        <v>0</v>
      </c>
      <c r="AJ1176" s="2" t="s">
        <v>0</v>
      </c>
      <c r="AK1176" s="1">
        <v>0</v>
      </c>
      <c r="AL1176" s="1">
        <v>0</v>
      </c>
      <c r="AM1176" s="125" t="s">
        <v>1</v>
      </c>
      <c r="AN1176" s="2" t="s">
        <v>1</v>
      </c>
      <c r="AO1176" s="125" t="s">
        <v>1</v>
      </c>
      <c r="AP1176" s="2" t="s">
        <v>1</v>
      </c>
    </row>
    <row r="1177" spans="1:42" x14ac:dyDescent="0.25">
      <c r="A1177" s="2" t="s">
        <v>60</v>
      </c>
      <c r="B1177" s="125">
        <v>44611</v>
      </c>
      <c r="C1177" s="2" t="s">
        <v>6</v>
      </c>
      <c r="D1177" s="2" t="s">
        <v>41</v>
      </c>
      <c r="E1177" s="2" t="s">
        <v>213</v>
      </c>
      <c r="F1177" s="2" t="s">
        <v>1273</v>
      </c>
      <c r="G1177" s="2" t="s">
        <v>3</v>
      </c>
      <c r="H1177" s="2" t="s">
        <v>2677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97</v>
      </c>
      <c r="P1177" s="2" t="s">
        <v>1</v>
      </c>
      <c r="Q1177" s="1">
        <v>117.49</v>
      </c>
      <c r="R1177" s="1">
        <v>0</v>
      </c>
      <c r="S1177" s="1">
        <v>117.49</v>
      </c>
      <c r="T1177" s="1">
        <v>0</v>
      </c>
      <c r="U1177" s="2" t="s">
        <v>0</v>
      </c>
      <c r="V1177" s="1">
        <v>0</v>
      </c>
      <c r="W1177" s="1">
        <v>0</v>
      </c>
      <c r="X1177" s="2" t="s">
        <v>8</v>
      </c>
      <c r="Y1177" s="1">
        <v>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  <c r="AH1177" s="1">
        <v>0</v>
      </c>
      <c r="AI1177" s="1">
        <v>0</v>
      </c>
      <c r="AJ1177" s="2" t="s">
        <v>0</v>
      </c>
      <c r="AK1177" s="1">
        <v>0</v>
      </c>
      <c r="AL1177" s="1">
        <v>0</v>
      </c>
      <c r="AM1177" s="125" t="s">
        <v>1</v>
      </c>
      <c r="AN1177" s="2" t="s">
        <v>1</v>
      </c>
      <c r="AO1177" s="125" t="s">
        <v>1</v>
      </c>
      <c r="AP1177" s="2" t="s">
        <v>1</v>
      </c>
    </row>
    <row r="1178" spans="1:42" x14ac:dyDescent="0.25">
      <c r="A1178" s="2" t="s">
        <v>59</v>
      </c>
      <c r="B1178" s="125">
        <v>44611</v>
      </c>
      <c r="C1178" s="2" t="s">
        <v>6</v>
      </c>
      <c r="D1178" s="2" t="s">
        <v>41</v>
      </c>
      <c r="E1178" s="2" t="s">
        <v>1058</v>
      </c>
      <c r="F1178" s="2" t="s">
        <v>2688</v>
      </c>
      <c r="G1178" s="2" t="s">
        <v>3</v>
      </c>
      <c r="H1178" s="2" t="s">
        <v>2689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97</v>
      </c>
      <c r="P1178" s="2" t="s">
        <v>1</v>
      </c>
      <c r="Q1178" s="1">
        <v>4726.1724000000004</v>
      </c>
      <c r="R1178" s="1">
        <v>0</v>
      </c>
      <c r="S1178" s="1">
        <v>4712.09</v>
      </c>
      <c r="T1178" s="1">
        <v>0</v>
      </c>
      <c r="U1178" s="2" t="s">
        <v>0</v>
      </c>
      <c r="V1178" s="1">
        <v>0</v>
      </c>
      <c r="W1178" s="1">
        <v>12.14</v>
      </c>
      <c r="X1178" s="2" t="s">
        <v>8</v>
      </c>
      <c r="Y1178" s="1">
        <v>1.9424000000000001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  <c r="AH1178" s="1">
        <v>0</v>
      </c>
      <c r="AI1178" s="1">
        <v>0</v>
      </c>
      <c r="AJ1178" s="2" t="s">
        <v>0</v>
      </c>
      <c r="AK1178" s="1">
        <v>0</v>
      </c>
      <c r="AL1178" s="1">
        <v>0</v>
      </c>
      <c r="AM1178" s="125" t="s">
        <v>1</v>
      </c>
      <c r="AN1178" s="2" t="s">
        <v>1</v>
      </c>
      <c r="AO1178" s="125" t="s">
        <v>1</v>
      </c>
      <c r="AP1178" s="2" t="s">
        <v>1</v>
      </c>
    </row>
    <row r="1179" spans="1:42" x14ac:dyDescent="0.25">
      <c r="A1179" s="2" t="s">
        <v>58</v>
      </c>
      <c r="B1179" s="125">
        <v>44611</v>
      </c>
      <c r="C1179" s="2" t="s">
        <v>6</v>
      </c>
      <c r="D1179" s="2" t="s">
        <v>41</v>
      </c>
      <c r="E1179" s="2" t="s">
        <v>2704</v>
      </c>
      <c r="F1179" s="2" t="s">
        <v>2711</v>
      </c>
      <c r="G1179" s="2" t="s">
        <v>3</v>
      </c>
      <c r="H1179" s="2" t="s">
        <v>2712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1672.6508000000001</v>
      </c>
      <c r="R1179" s="1">
        <v>0</v>
      </c>
      <c r="S1179" s="1">
        <v>1429.77</v>
      </c>
      <c r="T1179" s="1">
        <v>0</v>
      </c>
      <c r="U1179" s="2" t="s">
        <v>0</v>
      </c>
      <c r="V1179" s="1">
        <v>0</v>
      </c>
      <c r="W1179" s="1">
        <v>209.38</v>
      </c>
      <c r="X1179" s="2" t="s">
        <v>8</v>
      </c>
      <c r="Y1179" s="1">
        <v>33.500799999999998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  <c r="AH1179" s="1">
        <v>0</v>
      </c>
      <c r="AI1179" s="1">
        <v>0</v>
      </c>
      <c r="AJ1179" s="2" t="s">
        <v>0</v>
      </c>
      <c r="AK1179" s="1">
        <v>0</v>
      </c>
      <c r="AL1179" s="1">
        <v>0</v>
      </c>
      <c r="AM1179" s="125" t="s">
        <v>1</v>
      </c>
      <c r="AN1179" s="2" t="s">
        <v>1</v>
      </c>
      <c r="AO1179" s="125" t="s">
        <v>1</v>
      </c>
      <c r="AP1179" s="2" t="s">
        <v>1</v>
      </c>
    </row>
    <row r="1180" spans="1:42" x14ac:dyDescent="0.25">
      <c r="A1180" s="2" t="s">
        <v>57</v>
      </c>
      <c r="B1180" s="125">
        <v>44611</v>
      </c>
      <c r="C1180" s="2" t="s">
        <v>6</v>
      </c>
      <c r="D1180" s="2" t="s">
        <v>37</v>
      </c>
      <c r="E1180" s="2" t="s">
        <v>208</v>
      </c>
      <c r="F1180" s="2" t="s">
        <v>1496</v>
      </c>
      <c r="G1180" s="2" t="s">
        <v>3</v>
      </c>
      <c r="H1180" s="2" t="s">
        <v>1497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10137.706085999998</v>
      </c>
      <c r="R1180" s="1">
        <v>0</v>
      </c>
      <c r="S1180" s="1">
        <v>7151.6921999999977</v>
      </c>
      <c r="T1180" s="1">
        <v>0</v>
      </c>
      <c r="U1180" s="2" t="s">
        <v>0</v>
      </c>
      <c r="V1180" s="1">
        <v>0</v>
      </c>
      <c r="W1180" s="1">
        <v>2574.1499500000009</v>
      </c>
      <c r="X1180" s="2" t="s">
        <v>8</v>
      </c>
      <c r="Y1180" s="1">
        <v>411.86393599999985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  <c r="AH1180" s="1">
        <v>0</v>
      </c>
      <c r="AI1180" s="1">
        <v>0</v>
      </c>
      <c r="AJ1180" s="2" t="s">
        <v>0</v>
      </c>
      <c r="AK1180" s="1">
        <v>0</v>
      </c>
      <c r="AL1180" s="1">
        <v>0</v>
      </c>
      <c r="AM1180" s="125" t="s">
        <v>1</v>
      </c>
      <c r="AN1180" s="2" t="s">
        <v>1</v>
      </c>
      <c r="AO1180" s="125" t="s">
        <v>1</v>
      </c>
      <c r="AP1180" s="2" t="s">
        <v>1</v>
      </c>
    </row>
    <row r="1181" spans="1:42" x14ac:dyDescent="0.25">
      <c r="A1181" s="2" t="s">
        <v>56</v>
      </c>
      <c r="B1181" s="125">
        <v>44611</v>
      </c>
      <c r="C1181" s="2" t="s">
        <v>26</v>
      </c>
      <c r="D1181" s="2" t="s">
        <v>37</v>
      </c>
      <c r="E1181" s="2" t="s">
        <v>4</v>
      </c>
      <c r="F1181" s="2" t="s">
        <v>1823</v>
      </c>
      <c r="G1181" s="2" t="s">
        <v>3</v>
      </c>
      <c r="H1181" s="2" t="s">
        <v>1858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3920.8610760000001</v>
      </c>
      <c r="R1181" s="1">
        <v>0</v>
      </c>
      <c r="S1181" s="1">
        <v>2802.7271000000005</v>
      </c>
      <c r="T1181" s="1">
        <v>0</v>
      </c>
      <c r="U1181" s="2" t="s">
        <v>0</v>
      </c>
      <c r="V1181" s="1">
        <v>0</v>
      </c>
      <c r="W1181" s="1">
        <v>963.90860000000009</v>
      </c>
      <c r="X1181" s="2" t="s">
        <v>0</v>
      </c>
      <c r="Y1181" s="1">
        <v>154.22537600000001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  <c r="AH1181" s="1">
        <v>0</v>
      </c>
      <c r="AI1181" s="1">
        <v>0</v>
      </c>
      <c r="AJ1181" s="2" t="s">
        <v>0</v>
      </c>
      <c r="AK1181" s="1">
        <v>0</v>
      </c>
      <c r="AL1181" s="1">
        <v>0</v>
      </c>
      <c r="AM1181" s="125" t="s">
        <v>1</v>
      </c>
      <c r="AN1181" s="2" t="s">
        <v>1</v>
      </c>
      <c r="AO1181" s="125" t="s">
        <v>1</v>
      </c>
      <c r="AP1181" s="2" t="s">
        <v>1</v>
      </c>
    </row>
    <row r="1182" spans="1:42" x14ac:dyDescent="0.25">
      <c r="A1182" s="2" t="s">
        <v>55</v>
      </c>
      <c r="B1182" s="125">
        <v>44611</v>
      </c>
      <c r="C1182" s="2" t="s">
        <v>34</v>
      </c>
      <c r="D1182" s="2" t="s">
        <v>37</v>
      </c>
      <c r="E1182" s="2" t="s">
        <v>206</v>
      </c>
      <c r="F1182" s="2" t="s">
        <v>2220</v>
      </c>
      <c r="G1182" s="2" t="s">
        <v>3</v>
      </c>
      <c r="H1182" s="2" t="s">
        <v>2221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3559.4090500000011</v>
      </c>
      <c r="R1182" s="1">
        <v>0</v>
      </c>
      <c r="S1182" s="1">
        <v>3200.7295500000009</v>
      </c>
      <c r="T1182" s="1">
        <v>0</v>
      </c>
      <c r="U1182" s="2" t="s">
        <v>0</v>
      </c>
      <c r="V1182" s="1">
        <v>0</v>
      </c>
      <c r="W1182" s="1">
        <v>309.20650000000006</v>
      </c>
      <c r="X1182" s="2" t="s">
        <v>0</v>
      </c>
      <c r="Y1182" s="1">
        <v>49.473000000000006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  <c r="AH1182" s="1">
        <v>0</v>
      </c>
      <c r="AI1182" s="1">
        <v>0</v>
      </c>
      <c r="AJ1182" s="2" t="s">
        <v>0</v>
      </c>
      <c r="AK1182" s="1">
        <v>0</v>
      </c>
      <c r="AL1182" s="1">
        <v>0</v>
      </c>
      <c r="AM1182" s="125" t="s">
        <v>1</v>
      </c>
      <c r="AN1182" s="2" t="s">
        <v>1</v>
      </c>
      <c r="AO1182" s="125" t="s">
        <v>1</v>
      </c>
      <c r="AP1182" s="2" t="s">
        <v>1</v>
      </c>
    </row>
    <row r="1183" spans="1:42" x14ac:dyDescent="0.25">
      <c r="A1183" s="2" t="s">
        <v>54</v>
      </c>
      <c r="B1183" s="125">
        <v>44611</v>
      </c>
      <c r="C1183" s="2" t="s">
        <v>1081</v>
      </c>
      <c r="D1183" s="2" t="s">
        <v>37</v>
      </c>
      <c r="E1183" s="2" t="s">
        <v>1084</v>
      </c>
      <c r="F1183" s="2" t="s">
        <v>1719</v>
      </c>
      <c r="G1183" s="2" t="s">
        <v>3</v>
      </c>
      <c r="H1183" s="2" t="s">
        <v>2338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2</v>
      </c>
      <c r="P1183" s="2" t="s">
        <v>1</v>
      </c>
      <c r="Q1183" s="1">
        <v>2688.3224500000001</v>
      </c>
      <c r="R1183" s="1">
        <v>0</v>
      </c>
      <c r="S1183" s="1">
        <v>2207.4621000000006</v>
      </c>
      <c r="T1183" s="1">
        <v>0</v>
      </c>
      <c r="U1183" s="2" t="s">
        <v>0</v>
      </c>
      <c r="V1183" s="1">
        <v>0</v>
      </c>
      <c r="W1183" s="1">
        <v>414.53484999999995</v>
      </c>
      <c r="X1183" s="2" t="s">
        <v>0</v>
      </c>
      <c r="Y1183" s="1">
        <v>66.325500000000019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  <c r="AH1183" s="1">
        <v>0</v>
      </c>
      <c r="AI1183" s="1">
        <v>0</v>
      </c>
      <c r="AJ1183" s="2" t="s">
        <v>0</v>
      </c>
      <c r="AK1183" s="1">
        <v>0</v>
      </c>
      <c r="AL1183" s="1">
        <v>0</v>
      </c>
      <c r="AM1183" s="125" t="s">
        <v>1</v>
      </c>
      <c r="AN1183" s="2" t="s">
        <v>1</v>
      </c>
      <c r="AO1183" s="125" t="s">
        <v>1</v>
      </c>
      <c r="AP1183" s="2" t="s">
        <v>1</v>
      </c>
    </row>
    <row r="1184" spans="1:42" x14ac:dyDescent="0.25">
      <c r="A1184" s="2" t="s">
        <v>53</v>
      </c>
      <c r="B1184" s="125">
        <v>44611</v>
      </c>
      <c r="C1184" s="2" t="s">
        <v>1081</v>
      </c>
      <c r="D1184" s="2" t="s">
        <v>37</v>
      </c>
      <c r="E1184" s="2" t="s">
        <v>1084</v>
      </c>
      <c r="F1184" s="2" t="s">
        <v>2309</v>
      </c>
      <c r="G1184" s="2" t="s">
        <v>3</v>
      </c>
      <c r="H1184" s="2" t="s">
        <v>2339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2340</v>
      </c>
      <c r="P1184" s="2" t="s">
        <v>2341</v>
      </c>
      <c r="Q1184" s="1">
        <v>92.633399999999995</v>
      </c>
      <c r="R1184" s="1">
        <v>0</v>
      </c>
      <c r="S1184" s="1">
        <v>92.633399999999995</v>
      </c>
      <c r="T1184" s="1">
        <v>0</v>
      </c>
      <c r="U1184" s="2" t="s">
        <v>0</v>
      </c>
      <c r="V1184" s="1">
        <v>0</v>
      </c>
      <c r="W1184" s="1">
        <v>0</v>
      </c>
      <c r="X1184" s="2" t="s">
        <v>0</v>
      </c>
      <c r="Y1184" s="1">
        <v>0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  <c r="AH1184" s="1">
        <v>0</v>
      </c>
      <c r="AI1184" s="1">
        <v>0</v>
      </c>
      <c r="AJ1184" s="2" t="s">
        <v>0</v>
      </c>
      <c r="AK1184" s="1">
        <v>0</v>
      </c>
      <c r="AL1184" s="1">
        <v>0</v>
      </c>
      <c r="AM1184" s="125" t="s">
        <v>1</v>
      </c>
      <c r="AN1184" s="2" t="s">
        <v>1</v>
      </c>
      <c r="AO1184" s="125" t="s">
        <v>1</v>
      </c>
      <c r="AP1184" s="2" t="s">
        <v>1</v>
      </c>
    </row>
    <row r="1185" spans="1:42" x14ac:dyDescent="0.25">
      <c r="A1185" s="2" t="s">
        <v>52</v>
      </c>
      <c r="B1185" s="125">
        <v>44611</v>
      </c>
      <c r="C1185" s="2" t="s">
        <v>1081</v>
      </c>
      <c r="D1185" s="2" t="s">
        <v>37</v>
      </c>
      <c r="E1185" s="2" t="s">
        <v>1084</v>
      </c>
      <c r="F1185" s="2" t="s">
        <v>1719</v>
      </c>
      <c r="G1185" s="2" t="s">
        <v>3</v>
      </c>
      <c r="H1185" s="2" t="s">
        <v>2342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1804.659846</v>
      </c>
      <c r="R1185" s="1">
        <v>0</v>
      </c>
      <c r="S1185" s="1">
        <v>1467.8531500000001</v>
      </c>
      <c r="T1185" s="1">
        <v>0</v>
      </c>
      <c r="U1185" s="2" t="s">
        <v>0</v>
      </c>
      <c r="V1185" s="1">
        <v>0</v>
      </c>
      <c r="W1185" s="1">
        <v>290.35059999999999</v>
      </c>
      <c r="X1185" s="2" t="s">
        <v>0</v>
      </c>
      <c r="Y1185" s="1">
        <v>46.456096000000002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  <c r="AH1185" s="1">
        <v>0</v>
      </c>
      <c r="AI1185" s="1">
        <v>0</v>
      </c>
      <c r="AJ1185" s="2" t="s">
        <v>0</v>
      </c>
      <c r="AK1185" s="1">
        <v>0</v>
      </c>
      <c r="AL1185" s="1">
        <v>0</v>
      </c>
      <c r="AM1185" s="125" t="s">
        <v>1</v>
      </c>
      <c r="AN1185" s="2" t="s">
        <v>1</v>
      </c>
      <c r="AO1185" s="125" t="s">
        <v>1</v>
      </c>
      <c r="AP1185" s="2" t="s">
        <v>1</v>
      </c>
    </row>
    <row r="1186" spans="1:42" x14ac:dyDescent="0.25">
      <c r="A1186" s="2" t="s">
        <v>51</v>
      </c>
      <c r="B1186" s="125">
        <v>44611</v>
      </c>
      <c r="C1186" s="2" t="s">
        <v>6</v>
      </c>
      <c r="D1186" s="2" t="s">
        <v>32</v>
      </c>
      <c r="E1186" s="2" t="s">
        <v>202</v>
      </c>
      <c r="F1186" s="2" t="s">
        <v>1547</v>
      </c>
      <c r="G1186" s="2" t="s">
        <v>3</v>
      </c>
      <c r="H1186" s="2" t="s">
        <v>1548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1925.82485</v>
      </c>
      <c r="R1186" s="1">
        <v>0</v>
      </c>
      <c r="S1186" s="1">
        <v>1652.4922999999999</v>
      </c>
      <c r="T1186" s="1">
        <v>0</v>
      </c>
      <c r="U1186" s="2" t="s">
        <v>0</v>
      </c>
      <c r="V1186" s="1">
        <v>0</v>
      </c>
      <c r="W1186" s="1">
        <v>235.63155</v>
      </c>
      <c r="X1186" s="2" t="s">
        <v>8</v>
      </c>
      <c r="Y1186" s="1">
        <v>37.701000000000001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  <c r="AH1186" s="1">
        <v>0</v>
      </c>
      <c r="AI1186" s="1">
        <v>0</v>
      </c>
      <c r="AJ1186" s="2" t="s">
        <v>0</v>
      </c>
      <c r="AK1186" s="1">
        <v>0</v>
      </c>
      <c r="AL1186" s="1">
        <v>0</v>
      </c>
      <c r="AM1186" s="125" t="s">
        <v>1</v>
      </c>
      <c r="AN1186" s="2" t="s">
        <v>1</v>
      </c>
      <c r="AO1186" s="125" t="s">
        <v>1</v>
      </c>
      <c r="AP1186" s="2" t="s">
        <v>1</v>
      </c>
    </row>
    <row r="1187" spans="1:42" x14ac:dyDescent="0.25">
      <c r="A1187" s="2" t="s">
        <v>50</v>
      </c>
      <c r="B1187" s="125">
        <v>44611</v>
      </c>
      <c r="C1187" s="2" t="s">
        <v>6</v>
      </c>
      <c r="D1187" s="2" t="s">
        <v>32</v>
      </c>
      <c r="E1187" s="2" t="s">
        <v>202</v>
      </c>
      <c r="F1187" s="2" t="s">
        <v>1547</v>
      </c>
      <c r="G1187" s="2" t="s">
        <v>3</v>
      </c>
      <c r="H1187" s="2" t="s">
        <v>1549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1274</v>
      </c>
      <c r="P1187" s="2" t="s">
        <v>1275</v>
      </c>
      <c r="Q1187" s="1">
        <v>197.0301</v>
      </c>
      <c r="R1187" s="1">
        <v>0</v>
      </c>
      <c r="S1187" s="1">
        <v>190.76609999999999</v>
      </c>
      <c r="T1187" s="1">
        <v>5.4</v>
      </c>
      <c r="U1187" s="2" t="s">
        <v>8</v>
      </c>
      <c r="V1187" s="1">
        <v>0.86399999999999999</v>
      </c>
      <c r="W1187" s="1">
        <v>0</v>
      </c>
      <c r="X1187" s="2" t="s">
        <v>0</v>
      </c>
      <c r="Y1187" s="1">
        <v>0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  <c r="AH1187" s="1">
        <v>0</v>
      </c>
      <c r="AI1187" s="1">
        <v>0</v>
      </c>
      <c r="AJ1187" s="2" t="s">
        <v>0</v>
      </c>
      <c r="AK1187" s="1">
        <v>0</v>
      </c>
      <c r="AL1187" s="1">
        <v>0</v>
      </c>
      <c r="AM1187" s="125" t="s">
        <v>1</v>
      </c>
      <c r="AN1187" s="2" t="s">
        <v>1</v>
      </c>
      <c r="AO1187" s="125" t="s">
        <v>1</v>
      </c>
      <c r="AP1187" s="2" t="s">
        <v>1</v>
      </c>
    </row>
    <row r="1188" spans="1:42" x14ac:dyDescent="0.25">
      <c r="A1188" s="2" t="s">
        <v>49</v>
      </c>
      <c r="B1188" s="125">
        <v>44611</v>
      </c>
      <c r="C1188" s="2" t="s">
        <v>6</v>
      </c>
      <c r="D1188" s="2" t="s">
        <v>32</v>
      </c>
      <c r="E1188" s="2" t="s">
        <v>202</v>
      </c>
      <c r="F1188" s="2" t="s">
        <v>1547</v>
      </c>
      <c r="G1188" s="2" t="s">
        <v>3</v>
      </c>
      <c r="H1188" s="2" t="s">
        <v>1550</v>
      </c>
      <c r="I1188" s="1" t="s">
        <v>1</v>
      </c>
      <c r="J1188" s="1" t="s">
        <v>1</v>
      </c>
      <c r="K1188" s="1" t="s">
        <v>1</v>
      </c>
      <c r="L1188" s="1" t="s">
        <v>1</v>
      </c>
      <c r="M1188" s="1">
        <v>0</v>
      </c>
      <c r="N1188" s="2" t="s">
        <v>1</v>
      </c>
      <c r="O1188" s="2" t="s">
        <v>2</v>
      </c>
      <c r="P1188" s="2" t="s">
        <v>1</v>
      </c>
      <c r="Q1188" s="1">
        <v>8032.1696760000023</v>
      </c>
      <c r="R1188" s="1">
        <v>0</v>
      </c>
      <c r="S1188" s="1">
        <v>6138.6296500000017</v>
      </c>
      <c r="T1188" s="1">
        <v>0</v>
      </c>
      <c r="U1188" s="2" t="s">
        <v>0</v>
      </c>
      <c r="V1188" s="1">
        <v>0</v>
      </c>
      <c r="W1188" s="1">
        <v>1632.3619500000002</v>
      </c>
      <c r="X1188" s="2" t="s">
        <v>8</v>
      </c>
      <c r="Y1188" s="1">
        <v>261.17807600000003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  <c r="AH1188" s="1">
        <v>0</v>
      </c>
      <c r="AI1188" s="1">
        <v>0</v>
      </c>
      <c r="AJ1188" s="2" t="s">
        <v>0</v>
      </c>
      <c r="AK1188" s="1">
        <v>0</v>
      </c>
      <c r="AL1188" s="1">
        <v>0</v>
      </c>
      <c r="AM1188" s="125" t="s">
        <v>1</v>
      </c>
      <c r="AN1188" s="2" t="s">
        <v>1</v>
      </c>
      <c r="AO1188" s="125" t="s">
        <v>1</v>
      </c>
      <c r="AP1188" s="2" t="s">
        <v>1</v>
      </c>
    </row>
    <row r="1189" spans="1:42" x14ac:dyDescent="0.25">
      <c r="A1189" s="2" t="s">
        <v>47</v>
      </c>
      <c r="B1189" s="125">
        <v>44611</v>
      </c>
      <c r="C1189" s="2" t="s">
        <v>26</v>
      </c>
      <c r="D1189" s="2" t="s">
        <v>32</v>
      </c>
      <c r="E1189" s="2" t="s">
        <v>31</v>
      </c>
      <c r="F1189" s="2" t="s">
        <v>1851</v>
      </c>
      <c r="G1189" s="2" t="s">
        <v>3</v>
      </c>
      <c r="H1189" s="2" t="s">
        <v>1859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2</v>
      </c>
      <c r="P1189" s="2" t="s">
        <v>1</v>
      </c>
      <c r="Q1189" s="1">
        <v>1748.1944280000002</v>
      </c>
      <c r="R1189" s="1">
        <v>0</v>
      </c>
      <c r="S1189" s="1">
        <v>1309.4467000000004</v>
      </c>
      <c r="T1189" s="1">
        <v>0</v>
      </c>
      <c r="U1189" s="2" t="s">
        <v>0</v>
      </c>
      <c r="V1189" s="1">
        <v>0</v>
      </c>
      <c r="W1189" s="1">
        <v>378.23079999999987</v>
      </c>
      <c r="X1189" s="2" t="s">
        <v>8</v>
      </c>
      <c r="Y1189" s="1">
        <v>60.516927999999993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  <c r="AH1189" s="1">
        <v>0</v>
      </c>
      <c r="AI1189" s="1">
        <v>0</v>
      </c>
      <c r="AJ1189" s="2" t="s">
        <v>0</v>
      </c>
      <c r="AK1189" s="1">
        <v>0</v>
      </c>
      <c r="AL1189" s="1">
        <v>0</v>
      </c>
      <c r="AM1189" s="125" t="s">
        <v>1</v>
      </c>
      <c r="AN1189" s="2" t="s">
        <v>1</v>
      </c>
      <c r="AO1189" s="125" t="s">
        <v>1</v>
      </c>
      <c r="AP1189" s="2" t="s">
        <v>1</v>
      </c>
    </row>
    <row r="1190" spans="1:42" x14ac:dyDescent="0.25">
      <c r="A1190" s="2" t="s">
        <v>46</v>
      </c>
      <c r="B1190" s="125">
        <v>44611</v>
      </c>
      <c r="C1190" s="2" t="s">
        <v>26</v>
      </c>
      <c r="D1190" s="2" t="s">
        <v>32</v>
      </c>
      <c r="E1190" s="2" t="s">
        <v>31</v>
      </c>
      <c r="F1190" s="2" t="s">
        <v>1853</v>
      </c>
      <c r="G1190" s="2" t="s">
        <v>3</v>
      </c>
      <c r="H1190" s="2" t="s">
        <v>1860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1861</v>
      </c>
      <c r="P1190" s="2" t="s">
        <v>1862</v>
      </c>
      <c r="Q1190" s="1">
        <v>27.758400000000002</v>
      </c>
      <c r="R1190" s="1">
        <v>0</v>
      </c>
      <c r="S1190" s="1">
        <v>0.22000000000000242</v>
      </c>
      <c r="T1190" s="1">
        <v>23.74</v>
      </c>
      <c r="U1190" s="2" t="s">
        <v>8</v>
      </c>
      <c r="V1190" s="1">
        <v>3.7984</v>
      </c>
      <c r="W1190" s="1">
        <v>0</v>
      </c>
      <c r="X1190" s="2" t="s">
        <v>0</v>
      </c>
      <c r="Y1190" s="1"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2">
        <v>0</v>
      </c>
      <c r="AG1190" s="2" t="s">
        <v>0</v>
      </c>
      <c r="AH1190" s="1">
        <v>0</v>
      </c>
      <c r="AI1190" s="1">
        <v>0</v>
      </c>
      <c r="AJ1190" s="2" t="s">
        <v>0</v>
      </c>
      <c r="AK1190" s="1">
        <v>0</v>
      </c>
      <c r="AL1190" s="1">
        <v>0</v>
      </c>
      <c r="AM1190" s="125" t="s">
        <v>1</v>
      </c>
      <c r="AN1190" s="2" t="s">
        <v>1</v>
      </c>
      <c r="AO1190" s="125" t="s">
        <v>1</v>
      </c>
      <c r="AP1190" s="2" t="s">
        <v>1</v>
      </c>
    </row>
    <row r="1191" spans="1:42" ht="15" customHeight="1" x14ac:dyDescent="0.25">
      <c r="A1191" s="2" t="s">
        <v>45</v>
      </c>
      <c r="B1191" s="125">
        <v>44611</v>
      </c>
      <c r="C1191" s="2" t="s">
        <v>26</v>
      </c>
      <c r="D1191" s="2" t="s">
        <v>32</v>
      </c>
      <c r="E1191" s="2" t="s">
        <v>31</v>
      </c>
      <c r="F1191" s="2" t="s">
        <v>1851</v>
      </c>
      <c r="G1191" s="2" t="s">
        <v>3</v>
      </c>
      <c r="H1191" s="2" t="s">
        <v>1863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2</v>
      </c>
      <c r="P1191" s="2" t="s">
        <v>1</v>
      </c>
      <c r="Q1191" s="1">
        <v>222.46687000000003</v>
      </c>
      <c r="R1191" s="1">
        <v>0</v>
      </c>
      <c r="S1191" s="1">
        <v>158.24695000000003</v>
      </c>
      <c r="T1191" s="1">
        <v>0</v>
      </c>
      <c r="U1191" s="2" t="s">
        <v>0</v>
      </c>
      <c r="V1191" s="1">
        <v>0</v>
      </c>
      <c r="W1191" s="1">
        <v>55.362000000000009</v>
      </c>
      <c r="X1191" s="2" t="s">
        <v>0</v>
      </c>
      <c r="Y1191" s="1">
        <v>8.85792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  <c r="AH1191" s="1">
        <v>0</v>
      </c>
      <c r="AI1191" s="1">
        <v>0</v>
      </c>
      <c r="AJ1191" s="2" t="s">
        <v>0</v>
      </c>
      <c r="AK1191" s="1">
        <v>0</v>
      </c>
      <c r="AL1191" s="1">
        <v>0</v>
      </c>
      <c r="AM1191" s="125" t="s">
        <v>1</v>
      </c>
      <c r="AN1191" s="2" t="s">
        <v>1</v>
      </c>
      <c r="AO1191" s="125" t="s">
        <v>1</v>
      </c>
      <c r="AP1191" s="2" t="s">
        <v>1</v>
      </c>
    </row>
    <row r="1192" spans="1:42" ht="15" customHeight="1" x14ac:dyDescent="0.25">
      <c r="A1192" s="2" t="s">
        <v>44</v>
      </c>
      <c r="B1192" s="125">
        <v>44611</v>
      </c>
      <c r="C1192" s="2" t="s">
        <v>26</v>
      </c>
      <c r="D1192" s="2" t="s">
        <v>32</v>
      </c>
      <c r="E1192" s="2" t="s">
        <v>31</v>
      </c>
      <c r="F1192" s="2" t="s">
        <v>1853</v>
      </c>
      <c r="G1192" s="2" t="s">
        <v>12</v>
      </c>
      <c r="H1192" s="2" t="s">
        <v>1</v>
      </c>
      <c r="I1192" s="1" t="s">
        <v>1288</v>
      </c>
      <c r="J1192" s="1" t="s">
        <v>1</v>
      </c>
      <c r="K1192" s="1" t="s">
        <v>1864</v>
      </c>
      <c r="L1192" s="1" t="s">
        <v>1855</v>
      </c>
      <c r="M1192" s="1">
        <v>47.89</v>
      </c>
      <c r="N1192" s="2" t="s">
        <v>11</v>
      </c>
      <c r="O1192" s="2" t="s">
        <v>1865</v>
      </c>
      <c r="P1192" s="2" t="s">
        <v>1866</v>
      </c>
      <c r="Q1192" s="1">
        <v>-1.87</v>
      </c>
      <c r="R1192" s="1">
        <v>0</v>
      </c>
      <c r="S1192" s="1">
        <v>-1.87</v>
      </c>
      <c r="T1192" s="1">
        <v>0</v>
      </c>
      <c r="U1192" s="2" t="s">
        <v>0</v>
      </c>
      <c r="V1192" s="1">
        <v>0</v>
      </c>
      <c r="W1192" s="1">
        <v>0</v>
      </c>
      <c r="X1192" s="2" t="s">
        <v>0</v>
      </c>
      <c r="Y1192" s="1">
        <v>0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  <c r="AH1192" s="1">
        <v>0</v>
      </c>
      <c r="AI1192" s="1">
        <v>0</v>
      </c>
      <c r="AJ1192" s="2" t="s">
        <v>0</v>
      </c>
      <c r="AK1192" s="1">
        <v>0</v>
      </c>
      <c r="AL1192" s="1">
        <v>0</v>
      </c>
      <c r="AM1192" s="125" t="s">
        <v>1</v>
      </c>
      <c r="AN1192" s="2" t="s">
        <v>1</v>
      </c>
      <c r="AO1192" s="125" t="s">
        <v>1</v>
      </c>
      <c r="AP1192" s="2" t="s">
        <v>1</v>
      </c>
    </row>
    <row r="1193" spans="1:42" ht="15" customHeight="1" x14ac:dyDescent="0.25">
      <c r="A1193" s="2" t="s">
        <v>43</v>
      </c>
      <c r="B1193" s="125">
        <v>44611</v>
      </c>
      <c r="C1193" s="2" t="s">
        <v>26</v>
      </c>
      <c r="D1193" s="2" t="s">
        <v>32</v>
      </c>
      <c r="E1193" s="2" t="s">
        <v>31</v>
      </c>
      <c r="F1193" s="2" t="s">
        <v>1853</v>
      </c>
      <c r="G1193" s="2" t="s">
        <v>12</v>
      </c>
      <c r="H1193" s="2" t="s">
        <v>1</v>
      </c>
      <c r="I1193" s="1" t="s">
        <v>1315</v>
      </c>
      <c r="J1193" s="1" t="s">
        <v>1</v>
      </c>
      <c r="K1193" s="1" t="s">
        <v>1867</v>
      </c>
      <c r="L1193" s="1" t="s">
        <v>1868</v>
      </c>
      <c r="M1193" s="1">
        <v>22.76</v>
      </c>
      <c r="N1193" s="2" t="s">
        <v>11</v>
      </c>
      <c r="O1193" s="2" t="s">
        <v>1869</v>
      </c>
      <c r="P1193" s="2" t="s">
        <v>1870</v>
      </c>
      <c r="Q1193" s="1">
        <v>-22.757000000000001</v>
      </c>
      <c r="R1193" s="1">
        <v>0</v>
      </c>
      <c r="S1193" s="1">
        <v>-22.757000000000001</v>
      </c>
      <c r="T1193" s="1">
        <v>0</v>
      </c>
      <c r="U1193" s="2" t="s">
        <v>0</v>
      </c>
      <c r="V1193" s="1">
        <v>0</v>
      </c>
      <c r="W1193" s="1">
        <v>0</v>
      </c>
      <c r="X1193" s="2" t="s">
        <v>0</v>
      </c>
      <c r="Y1193" s="1">
        <v>0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  <c r="AH1193" s="1">
        <v>0</v>
      </c>
      <c r="AI1193" s="1">
        <v>0</v>
      </c>
      <c r="AJ1193" s="2" t="s">
        <v>0</v>
      </c>
      <c r="AK1193" s="1">
        <v>0</v>
      </c>
      <c r="AL1193" s="1">
        <v>0</v>
      </c>
      <c r="AM1193" s="125" t="s">
        <v>1</v>
      </c>
      <c r="AN1193" s="2" t="s">
        <v>1</v>
      </c>
      <c r="AO1193" s="125" t="s">
        <v>1</v>
      </c>
      <c r="AP1193" s="2" t="s">
        <v>1</v>
      </c>
    </row>
    <row r="1194" spans="1:42" ht="15" customHeight="1" x14ac:dyDescent="0.25">
      <c r="A1194" s="2" t="s">
        <v>42</v>
      </c>
      <c r="B1194" s="125">
        <v>44611</v>
      </c>
      <c r="C1194" s="2" t="s">
        <v>6</v>
      </c>
      <c r="D1194" s="2" t="s">
        <v>25</v>
      </c>
      <c r="E1194" s="2" t="s">
        <v>196</v>
      </c>
      <c r="F1194" s="2" t="s">
        <v>1504</v>
      </c>
      <c r="G1194" s="2" t="s">
        <v>3</v>
      </c>
      <c r="H1194" s="2" t="s">
        <v>1576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5542.747199999998</v>
      </c>
      <c r="R1194" s="1">
        <v>0</v>
      </c>
      <c r="S1194" s="1">
        <v>4169.1276999999982</v>
      </c>
      <c r="T1194" s="1">
        <v>0</v>
      </c>
      <c r="U1194" s="2" t="s">
        <v>0</v>
      </c>
      <c r="V1194" s="1">
        <v>0</v>
      </c>
      <c r="W1194" s="1">
        <v>1184.1546999999998</v>
      </c>
      <c r="X1194" s="2" t="s">
        <v>8</v>
      </c>
      <c r="Y1194" s="1">
        <v>189.46480000000003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  <c r="AH1194" s="1">
        <v>0</v>
      </c>
      <c r="AI1194" s="1">
        <v>0</v>
      </c>
      <c r="AJ1194" s="2" t="s">
        <v>0</v>
      </c>
      <c r="AK1194" s="1">
        <v>0</v>
      </c>
      <c r="AL1194" s="1">
        <v>0</v>
      </c>
      <c r="AM1194" s="125" t="s">
        <v>1</v>
      </c>
      <c r="AN1194" s="2" t="s">
        <v>1</v>
      </c>
      <c r="AO1194" s="125" t="s">
        <v>1</v>
      </c>
      <c r="AP1194" s="2" t="s">
        <v>1</v>
      </c>
    </row>
    <row r="1195" spans="1:42" ht="15" customHeight="1" x14ac:dyDescent="0.25">
      <c r="A1195" s="2" t="s">
        <v>40</v>
      </c>
      <c r="B1195" s="125">
        <v>44611</v>
      </c>
      <c r="C1195" s="2" t="s">
        <v>6</v>
      </c>
      <c r="D1195" s="2" t="s">
        <v>25</v>
      </c>
      <c r="E1195" s="2" t="s">
        <v>196</v>
      </c>
      <c r="F1195" s="2" t="s">
        <v>1504</v>
      </c>
      <c r="G1195" s="2" t="s">
        <v>3</v>
      </c>
      <c r="H1195" s="2" t="s">
        <v>1577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1501</v>
      </c>
      <c r="P1195" s="2" t="s">
        <v>1574</v>
      </c>
      <c r="Q1195" s="1">
        <v>466.45055000000002</v>
      </c>
      <c r="R1195" s="1">
        <v>0</v>
      </c>
      <c r="S1195" s="1">
        <v>466.45055000000002</v>
      </c>
      <c r="T1195" s="1">
        <v>0</v>
      </c>
      <c r="U1195" s="2" t="s">
        <v>0</v>
      </c>
      <c r="V1195" s="1">
        <v>0</v>
      </c>
      <c r="W1195" s="1">
        <v>0</v>
      </c>
      <c r="X1195" s="2" t="s">
        <v>0</v>
      </c>
      <c r="Y1195" s="1">
        <v>0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  <c r="AH1195" s="1">
        <v>0</v>
      </c>
      <c r="AI1195" s="1">
        <v>0</v>
      </c>
      <c r="AJ1195" s="2" t="s">
        <v>0</v>
      </c>
      <c r="AK1195" s="1">
        <v>0</v>
      </c>
      <c r="AL1195" s="1">
        <v>0</v>
      </c>
      <c r="AM1195" s="125" t="s">
        <v>1</v>
      </c>
      <c r="AN1195" s="2" t="s">
        <v>1</v>
      </c>
      <c r="AO1195" s="125" t="s">
        <v>1</v>
      </c>
      <c r="AP1195" s="2" t="s">
        <v>1</v>
      </c>
    </row>
    <row r="1196" spans="1:42" ht="15" customHeight="1" x14ac:dyDescent="0.25">
      <c r="A1196" s="2" t="s">
        <v>39</v>
      </c>
      <c r="B1196" s="125">
        <v>44611</v>
      </c>
      <c r="C1196" s="2" t="s">
        <v>6</v>
      </c>
      <c r="D1196" s="2" t="s">
        <v>25</v>
      </c>
      <c r="E1196" s="2" t="s">
        <v>196</v>
      </c>
      <c r="F1196" s="2" t="s">
        <v>1504</v>
      </c>
      <c r="G1196" s="2" t="s">
        <v>3</v>
      </c>
      <c r="H1196" s="2" t="s">
        <v>1578</v>
      </c>
      <c r="I1196" s="1" t="s">
        <v>1</v>
      </c>
      <c r="J1196" s="1" t="s">
        <v>1</v>
      </c>
      <c r="K1196" s="1" t="s">
        <v>1</v>
      </c>
      <c r="L1196" s="1" t="s">
        <v>1</v>
      </c>
      <c r="M1196" s="1">
        <v>0</v>
      </c>
      <c r="N1196" s="2" t="s">
        <v>1</v>
      </c>
      <c r="O1196" s="2" t="s">
        <v>2</v>
      </c>
      <c r="P1196" s="2" t="s">
        <v>1</v>
      </c>
      <c r="Q1196" s="1">
        <v>6069.6071699999993</v>
      </c>
      <c r="R1196" s="1">
        <v>0</v>
      </c>
      <c r="S1196" s="1">
        <v>4305.2443500000008</v>
      </c>
      <c r="T1196" s="1">
        <v>0</v>
      </c>
      <c r="U1196" s="2" t="s">
        <v>0</v>
      </c>
      <c r="V1196" s="1">
        <v>0</v>
      </c>
      <c r="W1196" s="1">
        <v>1521.0024999999998</v>
      </c>
      <c r="X1196" s="2" t="s">
        <v>0</v>
      </c>
      <c r="Y1196" s="1">
        <v>243.36032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2">
        <v>0</v>
      </c>
      <c r="AG1196" s="2" t="s">
        <v>0</v>
      </c>
      <c r="AH1196" s="1">
        <v>0</v>
      </c>
      <c r="AI1196" s="1">
        <v>0</v>
      </c>
      <c r="AJ1196" s="2" t="s">
        <v>0</v>
      </c>
      <c r="AK1196" s="1">
        <v>0</v>
      </c>
      <c r="AL1196" s="1">
        <v>0</v>
      </c>
      <c r="AM1196" s="125" t="s">
        <v>1</v>
      </c>
      <c r="AN1196" s="2" t="s">
        <v>1</v>
      </c>
      <c r="AO1196" s="125" t="s">
        <v>1</v>
      </c>
      <c r="AP1196" s="2" t="s">
        <v>1</v>
      </c>
    </row>
    <row r="1197" spans="1:42" ht="15" customHeight="1" x14ac:dyDescent="0.25">
      <c r="A1197" s="2" t="s">
        <v>38</v>
      </c>
      <c r="B1197" s="125">
        <v>44611</v>
      </c>
      <c r="C1197" s="2" t="s">
        <v>26</v>
      </c>
      <c r="D1197" s="2" t="s">
        <v>25</v>
      </c>
      <c r="E1197" s="2" t="s">
        <v>249</v>
      </c>
      <c r="F1197" s="2" t="s">
        <v>1871</v>
      </c>
      <c r="G1197" s="2" t="s">
        <v>3</v>
      </c>
      <c r="H1197" s="2" t="s">
        <v>1872</v>
      </c>
      <c r="I1197" s="1" t="s">
        <v>1</v>
      </c>
      <c r="J1197" s="1" t="s">
        <v>1</v>
      </c>
      <c r="K1197" s="1" t="s">
        <v>1</v>
      </c>
      <c r="L1197" s="1" t="s">
        <v>1</v>
      </c>
      <c r="M1197" s="1">
        <v>0</v>
      </c>
      <c r="N1197" s="2" t="s">
        <v>1</v>
      </c>
      <c r="O1197" s="2" t="s">
        <v>2</v>
      </c>
      <c r="P1197" s="2" t="s">
        <v>1</v>
      </c>
      <c r="Q1197" s="1">
        <v>4420.3078580000001</v>
      </c>
      <c r="R1197" s="1">
        <v>0</v>
      </c>
      <c r="S1197" s="1">
        <v>3077.0756499999998</v>
      </c>
      <c r="T1197" s="1">
        <v>0</v>
      </c>
      <c r="U1197" s="2" t="s">
        <v>0</v>
      </c>
      <c r="V1197" s="1">
        <v>0</v>
      </c>
      <c r="W1197" s="1">
        <v>1157.9588000000003</v>
      </c>
      <c r="X1197" s="2" t="s">
        <v>8</v>
      </c>
      <c r="Y1197" s="1">
        <v>185.27340800000005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2">
        <v>0</v>
      </c>
      <c r="AG1197" s="2" t="s">
        <v>0</v>
      </c>
      <c r="AH1197" s="1">
        <v>0</v>
      </c>
      <c r="AI1197" s="1">
        <v>0</v>
      </c>
      <c r="AJ1197" s="2" t="s">
        <v>0</v>
      </c>
      <c r="AK1197" s="1">
        <v>0</v>
      </c>
      <c r="AL1197" s="1">
        <v>0</v>
      </c>
      <c r="AM1197" s="125" t="s">
        <v>1</v>
      </c>
      <c r="AN1197" s="2" t="s">
        <v>1</v>
      </c>
      <c r="AO1197" s="125" t="s">
        <v>1</v>
      </c>
      <c r="AP1197" s="2" t="s">
        <v>1</v>
      </c>
    </row>
    <row r="1198" spans="1:42" ht="15" customHeight="1" x14ac:dyDescent="0.25">
      <c r="A1198" s="2" t="s">
        <v>36</v>
      </c>
      <c r="B1198" s="125">
        <v>44611</v>
      </c>
      <c r="C1198" s="2" t="s">
        <v>6</v>
      </c>
      <c r="D1198" s="2" t="s">
        <v>23</v>
      </c>
      <c r="E1198" s="2" t="s">
        <v>192</v>
      </c>
      <c r="F1198" s="2" t="s">
        <v>1119</v>
      </c>
      <c r="G1198" s="2" t="s">
        <v>3</v>
      </c>
      <c r="H1198" s="2" t="s">
        <v>1628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6312.8909899999981</v>
      </c>
      <c r="R1198" s="1">
        <v>0</v>
      </c>
      <c r="S1198" s="1">
        <v>4883.0876999999991</v>
      </c>
      <c r="T1198" s="1">
        <v>0</v>
      </c>
      <c r="U1198" s="2" t="s">
        <v>0</v>
      </c>
      <c r="V1198" s="1">
        <v>0</v>
      </c>
      <c r="W1198" s="1">
        <v>1232.5889500000003</v>
      </c>
      <c r="X1198" s="2" t="s">
        <v>8</v>
      </c>
      <c r="Y1198" s="1">
        <v>197.21434000000002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  <c r="AH1198" s="1">
        <v>0</v>
      </c>
      <c r="AI1198" s="1">
        <v>0</v>
      </c>
      <c r="AJ1198" s="2" t="s">
        <v>0</v>
      </c>
      <c r="AK1198" s="1">
        <v>0</v>
      </c>
      <c r="AL1198" s="1">
        <v>0</v>
      </c>
      <c r="AM1198" s="125" t="s">
        <v>1</v>
      </c>
      <c r="AN1198" s="2" t="s">
        <v>1</v>
      </c>
      <c r="AO1198" s="125" t="s">
        <v>1</v>
      </c>
      <c r="AP1198" s="2" t="s">
        <v>1</v>
      </c>
    </row>
    <row r="1199" spans="1:42" ht="15" customHeight="1" x14ac:dyDescent="0.25">
      <c r="A1199" s="2" t="s">
        <v>35</v>
      </c>
      <c r="B1199" s="125">
        <v>44611</v>
      </c>
      <c r="C1199" s="2" t="s">
        <v>26</v>
      </c>
      <c r="D1199" s="2" t="s">
        <v>23</v>
      </c>
      <c r="E1199" s="2" t="s">
        <v>354</v>
      </c>
      <c r="F1199" s="2" t="s">
        <v>1245</v>
      </c>
      <c r="G1199" s="2" t="s">
        <v>3</v>
      </c>
      <c r="H1199" s="2" t="s">
        <v>1873</v>
      </c>
      <c r="I1199" s="1" t="s">
        <v>1</v>
      </c>
      <c r="J1199" s="1" t="s">
        <v>1</v>
      </c>
      <c r="K1199" s="1" t="s">
        <v>1</v>
      </c>
      <c r="L1199" s="1" t="s">
        <v>1</v>
      </c>
      <c r="M1199" s="1">
        <v>0</v>
      </c>
      <c r="N1199" s="2" t="s">
        <v>1</v>
      </c>
      <c r="O1199" s="2" t="s">
        <v>2</v>
      </c>
      <c r="P1199" s="2" t="s">
        <v>1</v>
      </c>
      <c r="Q1199" s="1">
        <v>1537.3026600000003</v>
      </c>
      <c r="R1199" s="1">
        <v>0</v>
      </c>
      <c r="S1199" s="1">
        <v>1208.8286500000006</v>
      </c>
      <c r="T1199" s="1">
        <v>0</v>
      </c>
      <c r="U1199" s="2" t="s">
        <v>0</v>
      </c>
      <c r="V1199" s="1">
        <v>0</v>
      </c>
      <c r="W1199" s="1">
        <v>283.16724999999997</v>
      </c>
      <c r="X1199" s="2" t="s">
        <v>0</v>
      </c>
      <c r="Y1199" s="1">
        <v>45.306759999999997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  <c r="AH1199" s="1">
        <v>0</v>
      </c>
      <c r="AI1199" s="1">
        <v>0</v>
      </c>
      <c r="AJ1199" s="2" t="s">
        <v>0</v>
      </c>
      <c r="AK1199" s="1">
        <v>0</v>
      </c>
      <c r="AL1199" s="1">
        <v>0</v>
      </c>
      <c r="AM1199" s="125" t="s">
        <v>1</v>
      </c>
      <c r="AN1199" s="2" t="s">
        <v>1</v>
      </c>
      <c r="AO1199" s="125" t="s">
        <v>1</v>
      </c>
      <c r="AP1199" s="2" t="s">
        <v>1</v>
      </c>
    </row>
    <row r="1200" spans="1:42" ht="15" customHeight="1" x14ac:dyDescent="0.25">
      <c r="A1200" s="2" t="s">
        <v>33</v>
      </c>
      <c r="B1200" s="125">
        <v>44611</v>
      </c>
      <c r="C1200" s="2" t="s">
        <v>6</v>
      </c>
      <c r="D1200" s="2" t="s">
        <v>21</v>
      </c>
      <c r="E1200" s="2" t="s">
        <v>190</v>
      </c>
      <c r="F1200" s="2" t="s">
        <v>1676</v>
      </c>
      <c r="G1200" s="2" t="s">
        <v>3</v>
      </c>
      <c r="H1200" s="2" t="s">
        <v>1677</v>
      </c>
      <c r="I1200" s="1" t="s">
        <v>1</v>
      </c>
      <c r="J1200" s="1" t="s">
        <v>1</v>
      </c>
      <c r="K1200" s="1" t="s">
        <v>1</v>
      </c>
      <c r="L1200" s="1" t="s">
        <v>1</v>
      </c>
      <c r="M1200" s="1">
        <v>0</v>
      </c>
      <c r="N1200" s="2" t="s">
        <v>1</v>
      </c>
      <c r="O1200" s="2" t="s">
        <v>2</v>
      </c>
      <c r="P1200" s="2" t="s">
        <v>1</v>
      </c>
      <c r="Q1200" s="1">
        <v>10757.168637999997</v>
      </c>
      <c r="R1200" s="1">
        <v>0</v>
      </c>
      <c r="S1200" s="1">
        <v>7910.5829499999963</v>
      </c>
      <c r="T1200" s="1">
        <v>0</v>
      </c>
      <c r="U1200" s="2" t="s">
        <v>0</v>
      </c>
      <c r="V1200" s="1">
        <v>0</v>
      </c>
      <c r="W1200" s="1">
        <v>2453.9531999999995</v>
      </c>
      <c r="X1200" s="2" t="s">
        <v>8</v>
      </c>
      <c r="Y1200" s="1">
        <v>392.63248800000008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  <c r="AH1200" s="1">
        <v>0</v>
      </c>
      <c r="AI1200" s="1">
        <v>0</v>
      </c>
      <c r="AJ1200" s="2" t="s">
        <v>0</v>
      </c>
      <c r="AK1200" s="1">
        <v>0</v>
      </c>
      <c r="AL1200" s="1">
        <v>0</v>
      </c>
      <c r="AM1200" s="125" t="s">
        <v>1</v>
      </c>
      <c r="AN1200" s="2" t="s">
        <v>1</v>
      </c>
      <c r="AO1200" s="125" t="s">
        <v>1</v>
      </c>
      <c r="AP1200" s="2" t="s">
        <v>1</v>
      </c>
    </row>
    <row r="1201" spans="1:42" ht="15" customHeight="1" x14ac:dyDescent="0.25">
      <c r="A1201" s="2" t="s">
        <v>30</v>
      </c>
      <c r="B1201" s="125">
        <v>44611</v>
      </c>
      <c r="C1201" s="2" t="s">
        <v>6</v>
      </c>
      <c r="D1201" s="2" t="s">
        <v>879</v>
      </c>
      <c r="E1201" s="2" t="s">
        <v>880</v>
      </c>
      <c r="F1201" s="2" t="s">
        <v>1319</v>
      </c>
      <c r="G1201" s="2" t="s">
        <v>3</v>
      </c>
      <c r="H1201" s="2" t="s">
        <v>1709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6228.2207480000034</v>
      </c>
      <c r="R1201" s="1">
        <v>0</v>
      </c>
      <c r="S1201" s="1">
        <v>5252.5755499999977</v>
      </c>
      <c r="T1201" s="1">
        <v>0</v>
      </c>
      <c r="U1201" s="2" t="s">
        <v>0</v>
      </c>
      <c r="V1201" s="1">
        <v>0</v>
      </c>
      <c r="W1201" s="1">
        <v>841.07345000000021</v>
      </c>
      <c r="X1201" s="2" t="s">
        <v>0</v>
      </c>
      <c r="Y1201" s="1">
        <v>134.57174800000001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  <c r="AH1201" s="1">
        <v>0</v>
      </c>
      <c r="AI1201" s="1">
        <v>0</v>
      </c>
      <c r="AJ1201" s="2" t="s">
        <v>0</v>
      </c>
      <c r="AK1201" s="1">
        <v>0</v>
      </c>
      <c r="AL1201" s="1">
        <v>0</v>
      </c>
      <c r="AM1201" s="125" t="s">
        <v>1</v>
      </c>
      <c r="AN1201" s="2" t="s">
        <v>1</v>
      </c>
      <c r="AO1201" s="125" t="s">
        <v>1</v>
      </c>
      <c r="AP1201" s="2" t="s">
        <v>1</v>
      </c>
    </row>
    <row r="1202" spans="1:42" ht="15" customHeight="1" x14ac:dyDescent="0.25">
      <c r="A1202" s="2" t="s">
        <v>29</v>
      </c>
      <c r="B1202" s="125">
        <v>44611</v>
      </c>
      <c r="C1202" s="2" t="s">
        <v>6</v>
      </c>
      <c r="D1202" s="2" t="s">
        <v>879</v>
      </c>
      <c r="E1202" s="2" t="s">
        <v>880</v>
      </c>
      <c r="F1202" s="2" t="s">
        <v>1319</v>
      </c>
      <c r="G1202" s="2" t="s">
        <v>3</v>
      </c>
      <c r="H1202" s="2" t="s">
        <v>1710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1711</v>
      </c>
      <c r="P1202" s="2" t="s">
        <v>1712</v>
      </c>
      <c r="Q1202" s="1">
        <v>37.21</v>
      </c>
      <c r="R1202" s="1">
        <v>0</v>
      </c>
      <c r="S1202" s="1">
        <v>37.21</v>
      </c>
      <c r="T1202" s="1">
        <v>0</v>
      </c>
      <c r="U1202" s="2" t="s">
        <v>0</v>
      </c>
      <c r="V1202" s="1">
        <v>0</v>
      </c>
      <c r="W1202" s="1">
        <v>0</v>
      </c>
      <c r="X1202" s="2" t="s">
        <v>0</v>
      </c>
      <c r="Y1202" s="1">
        <v>0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  <c r="AH1202" s="1">
        <v>0</v>
      </c>
      <c r="AI1202" s="1">
        <v>0</v>
      </c>
      <c r="AJ1202" s="2" t="s">
        <v>0</v>
      </c>
      <c r="AK1202" s="1">
        <v>0</v>
      </c>
      <c r="AL1202" s="1">
        <v>0</v>
      </c>
      <c r="AM1202" s="125" t="s">
        <v>1</v>
      </c>
      <c r="AN1202" s="2" t="s">
        <v>1</v>
      </c>
      <c r="AO1202" s="125" t="s">
        <v>1</v>
      </c>
      <c r="AP1202" s="2" t="s">
        <v>1</v>
      </c>
    </row>
    <row r="1203" spans="1:42" ht="15" customHeight="1" x14ac:dyDescent="0.25">
      <c r="A1203" s="2" t="s">
        <v>28</v>
      </c>
      <c r="B1203" s="125">
        <v>44611</v>
      </c>
      <c r="C1203" s="2" t="s">
        <v>26</v>
      </c>
      <c r="D1203" s="2" t="s">
        <v>879</v>
      </c>
      <c r="E1203" s="2" t="s">
        <v>881</v>
      </c>
      <c r="F1203" s="2" t="s">
        <v>1874</v>
      </c>
      <c r="G1203" s="2" t="s">
        <v>3</v>
      </c>
      <c r="H1203" s="2" t="s">
        <v>1875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121.10120000000001</v>
      </c>
      <c r="R1203" s="1">
        <v>0</v>
      </c>
      <c r="S1203" s="1">
        <v>40.97999999999999</v>
      </c>
      <c r="T1203" s="1">
        <v>0</v>
      </c>
      <c r="U1203" s="2" t="s">
        <v>0</v>
      </c>
      <c r="V1203" s="1">
        <v>0</v>
      </c>
      <c r="W1203" s="1">
        <v>69.070000000000007</v>
      </c>
      <c r="X1203" s="2" t="s">
        <v>0</v>
      </c>
      <c r="Y1203" s="1">
        <v>11.0512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  <c r="AH1203" s="1">
        <v>0</v>
      </c>
      <c r="AI1203" s="1">
        <v>0</v>
      </c>
      <c r="AJ1203" s="2" t="s">
        <v>0</v>
      </c>
      <c r="AK1203" s="1">
        <v>0</v>
      </c>
      <c r="AL1203" s="1">
        <v>0</v>
      </c>
      <c r="AM1203" s="125" t="s">
        <v>1</v>
      </c>
      <c r="AN1203" s="2" t="s">
        <v>1</v>
      </c>
      <c r="AO1203" s="125" t="s">
        <v>1</v>
      </c>
      <c r="AP1203" s="2" t="s">
        <v>1</v>
      </c>
    </row>
    <row r="1204" spans="1:42" ht="15" customHeight="1" x14ac:dyDescent="0.25">
      <c r="A1204" s="2" t="s">
        <v>27</v>
      </c>
      <c r="B1204" s="125">
        <v>44611</v>
      </c>
      <c r="C1204" s="2" t="s">
        <v>6</v>
      </c>
      <c r="D1204" s="2" t="s">
        <v>879</v>
      </c>
      <c r="E1204" s="2" t="s">
        <v>880</v>
      </c>
      <c r="F1204" s="2" t="s">
        <v>1319</v>
      </c>
      <c r="G1204" s="2" t="s">
        <v>3</v>
      </c>
      <c r="H1204" s="2" t="s">
        <v>2410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1074.6588000000002</v>
      </c>
      <c r="R1204" s="1">
        <v>0</v>
      </c>
      <c r="S1204" s="1">
        <v>915.50680000000011</v>
      </c>
      <c r="T1204" s="1">
        <v>0</v>
      </c>
      <c r="U1204" s="2" t="s">
        <v>0</v>
      </c>
      <c r="V1204" s="1">
        <v>0</v>
      </c>
      <c r="W1204" s="1">
        <v>137.20000000000002</v>
      </c>
      <c r="X1204" s="2" t="s">
        <v>0</v>
      </c>
      <c r="Y1204" s="1">
        <v>21.951999999999998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  <c r="AH1204" s="1">
        <v>0</v>
      </c>
      <c r="AI1204" s="1">
        <v>0</v>
      </c>
      <c r="AJ1204" s="2" t="s">
        <v>0</v>
      </c>
      <c r="AK1204" s="1">
        <v>0</v>
      </c>
      <c r="AL1204" s="1">
        <v>0</v>
      </c>
      <c r="AM1204" s="125" t="s">
        <v>1</v>
      </c>
      <c r="AN1204" s="2" t="s">
        <v>1</v>
      </c>
      <c r="AO1204" s="125" t="s">
        <v>1</v>
      </c>
      <c r="AP1204" s="2" t="s">
        <v>1</v>
      </c>
    </row>
    <row r="1205" spans="1:42" ht="15" customHeight="1" x14ac:dyDescent="0.25">
      <c r="A1205" s="2" t="s">
        <v>24</v>
      </c>
      <c r="B1205" s="125">
        <v>44611</v>
      </c>
      <c r="C1205" s="2" t="s">
        <v>6</v>
      </c>
      <c r="D1205" s="2" t="s">
        <v>18</v>
      </c>
      <c r="E1205" s="2" t="s">
        <v>183</v>
      </c>
      <c r="F1205" s="2" t="s">
        <v>1114</v>
      </c>
      <c r="G1205" s="2" t="s">
        <v>3</v>
      </c>
      <c r="H1205" s="2" t="s">
        <v>2447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2274.5511499999993</v>
      </c>
      <c r="R1205" s="1">
        <v>0</v>
      </c>
      <c r="S1205" s="1">
        <v>1672.4176500000001</v>
      </c>
      <c r="T1205" s="1">
        <v>0</v>
      </c>
      <c r="U1205" s="2" t="s">
        <v>0</v>
      </c>
      <c r="V1205" s="1">
        <v>0</v>
      </c>
      <c r="W1205" s="1">
        <v>519.0806</v>
      </c>
      <c r="X1205" s="2" t="s">
        <v>0</v>
      </c>
      <c r="Y1205" s="1">
        <v>83.052899999999994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  <c r="AH1205" s="1">
        <v>0</v>
      </c>
      <c r="AI1205" s="1">
        <v>0</v>
      </c>
      <c r="AJ1205" s="2" t="s">
        <v>0</v>
      </c>
      <c r="AK1205" s="1">
        <v>0</v>
      </c>
      <c r="AL1205" s="1">
        <v>0</v>
      </c>
      <c r="AM1205" s="125" t="s">
        <v>1</v>
      </c>
      <c r="AN1205" s="2" t="s">
        <v>1</v>
      </c>
      <c r="AO1205" s="125" t="s">
        <v>1</v>
      </c>
      <c r="AP1205" s="2" t="s">
        <v>1</v>
      </c>
    </row>
    <row r="1206" spans="1:42" ht="15" customHeight="1" x14ac:dyDescent="0.25">
      <c r="A1206" s="2" t="s">
        <v>22</v>
      </c>
      <c r="B1206" s="125">
        <v>44611</v>
      </c>
      <c r="C1206" s="2" t="s">
        <v>6</v>
      </c>
      <c r="D1206" s="2" t="s">
        <v>16</v>
      </c>
      <c r="E1206" s="2" t="s">
        <v>181</v>
      </c>
      <c r="F1206" s="2" t="s">
        <v>2460</v>
      </c>
      <c r="G1206" s="2" t="s">
        <v>3</v>
      </c>
      <c r="H1206" s="2" t="s">
        <v>2461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</v>
      </c>
      <c r="P1206" s="2" t="s">
        <v>1</v>
      </c>
      <c r="Q1206" s="1">
        <v>2710.2918080000004</v>
      </c>
      <c r="R1206" s="1">
        <v>0</v>
      </c>
      <c r="S1206" s="1">
        <v>1807.9740500000003</v>
      </c>
      <c r="T1206" s="1">
        <v>0</v>
      </c>
      <c r="U1206" s="2" t="s">
        <v>0</v>
      </c>
      <c r="V1206" s="1">
        <v>0</v>
      </c>
      <c r="W1206" s="1">
        <v>777.86014999999998</v>
      </c>
      <c r="X1206" s="2" t="s">
        <v>0</v>
      </c>
      <c r="Y1206" s="1">
        <v>124.45760799999999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  <c r="AH1206" s="1">
        <v>0</v>
      </c>
      <c r="AI1206" s="1">
        <v>0</v>
      </c>
      <c r="AJ1206" s="2" t="s">
        <v>0</v>
      </c>
      <c r="AK1206" s="1">
        <v>0</v>
      </c>
      <c r="AL1206" s="1">
        <v>0</v>
      </c>
      <c r="AM1206" s="125" t="s">
        <v>1</v>
      </c>
      <c r="AN1206" s="2" t="s">
        <v>1</v>
      </c>
      <c r="AO1206" s="125" t="s">
        <v>1</v>
      </c>
      <c r="AP1206" s="2" t="s">
        <v>1</v>
      </c>
    </row>
    <row r="1207" spans="1:42" ht="15" customHeight="1" x14ac:dyDescent="0.25">
      <c r="A1207" s="2" t="s">
        <v>20</v>
      </c>
      <c r="B1207" s="125">
        <v>44611</v>
      </c>
      <c r="C1207" s="2" t="s">
        <v>6</v>
      </c>
      <c r="D1207" s="2" t="s">
        <v>13</v>
      </c>
      <c r="E1207" s="2" t="s">
        <v>179</v>
      </c>
      <c r="F1207" s="2" t="s">
        <v>2111</v>
      </c>
      <c r="G1207" s="2" t="s">
        <v>3</v>
      </c>
      <c r="H1207" s="2" t="s">
        <v>2112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3671.36985</v>
      </c>
      <c r="R1207" s="1">
        <v>0</v>
      </c>
      <c r="S1207" s="1">
        <v>3334.1452499999991</v>
      </c>
      <c r="T1207" s="1">
        <v>0</v>
      </c>
      <c r="U1207" s="2" t="s">
        <v>0</v>
      </c>
      <c r="V1207" s="1">
        <v>0</v>
      </c>
      <c r="W1207" s="1">
        <v>290.71090000000004</v>
      </c>
      <c r="X1207" s="2" t="s">
        <v>8</v>
      </c>
      <c r="Y1207" s="1">
        <v>46.513699999999979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  <c r="AH1207" s="1">
        <v>0</v>
      </c>
      <c r="AI1207" s="1">
        <v>0</v>
      </c>
      <c r="AJ1207" s="2" t="s">
        <v>0</v>
      </c>
      <c r="AK1207" s="1">
        <v>0</v>
      </c>
      <c r="AL1207" s="1">
        <v>0</v>
      </c>
      <c r="AM1207" s="125" t="s">
        <v>1</v>
      </c>
      <c r="AN1207" s="2" t="s">
        <v>1</v>
      </c>
      <c r="AO1207" s="125" t="s">
        <v>1</v>
      </c>
      <c r="AP1207" s="2" t="s">
        <v>1</v>
      </c>
    </row>
    <row r="1208" spans="1:42" ht="15" customHeight="1" x14ac:dyDescent="0.25">
      <c r="A1208" s="2" t="s">
        <v>19</v>
      </c>
      <c r="B1208" s="125">
        <v>44611</v>
      </c>
      <c r="C1208" s="2" t="s">
        <v>6</v>
      </c>
      <c r="D1208" s="2" t="s">
        <v>9</v>
      </c>
      <c r="E1208" s="2" t="s">
        <v>2478</v>
      </c>
      <c r="F1208" s="2" t="s">
        <v>2551</v>
      </c>
      <c r="G1208" s="2" t="s">
        <v>3</v>
      </c>
      <c r="H1208" s="2" t="s">
        <v>2552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1">
        <v>72.732799999999997</v>
      </c>
      <c r="R1208" s="1">
        <v>0</v>
      </c>
      <c r="S1208" s="1">
        <v>21.020000000000003</v>
      </c>
      <c r="T1208" s="1">
        <v>0</v>
      </c>
      <c r="U1208" s="2" t="s">
        <v>0</v>
      </c>
      <c r="V1208" s="1">
        <v>0</v>
      </c>
      <c r="W1208" s="1">
        <v>44.580000000000005</v>
      </c>
      <c r="X1208" s="2" t="s">
        <v>8</v>
      </c>
      <c r="Y1208" s="1">
        <v>7.1327999999999987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  <c r="AH1208" s="1">
        <v>0</v>
      </c>
      <c r="AI1208" s="1">
        <v>0</v>
      </c>
      <c r="AJ1208" s="2" t="s">
        <v>0</v>
      </c>
      <c r="AK1208" s="1">
        <v>0</v>
      </c>
      <c r="AL1208" s="1">
        <v>0</v>
      </c>
      <c r="AM1208" s="125" t="s">
        <v>1</v>
      </c>
      <c r="AN1208" s="2" t="s">
        <v>1</v>
      </c>
      <c r="AO1208" s="125" t="s">
        <v>1</v>
      </c>
      <c r="AP1208" s="2" t="s">
        <v>1</v>
      </c>
    </row>
    <row r="1209" spans="1:42" ht="15" customHeight="1" x14ac:dyDescent="0.25">
      <c r="A1209" s="2" t="s">
        <v>17</v>
      </c>
      <c r="B1209" s="125">
        <v>44611</v>
      </c>
      <c r="C1209" s="2" t="s">
        <v>6</v>
      </c>
      <c r="D1209" s="2" t="s">
        <v>9</v>
      </c>
      <c r="E1209" s="2" t="s">
        <v>2478</v>
      </c>
      <c r="F1209" s="2" t="s">
        <v>2551</v>
      </c>
      <c r="G1209" s="2" t="s">
        <v>3</v>
      </c>
      <c r="H1209" s="2" t="s">
        <v>2553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111.57320000000001</v>
      </c>
      <c r="R1209" s="1">
        <v>0</v>
      </c>
      <c r="S1209" s="1">
        <v>55.521999999999998</v>
      </c>
      <c r="T1209" s="1">
        <v>0</v>
      </c>
      <c r="U1209" s="2" t="s">
        <v>0</v>
      </c>
      <c r="V1209" s="1">
        <v>0</v>
      </c>
      <c r="W1209" s="1">
        <v>48.32</v>
      </c>
      <c r="X1209" s="2" t="s">
        <v>8</v>
      </c>
      <c r="Y1209" s="1">
        <v>7.7312000000000012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  <c r="AH1209" s="1">
        <v>0</v>
      </c>
      <c r="AI1209" s="1">
        <v>0</v>
      </c>
      <c r="AJ1209" s="2" t="s">
        <v>0</v>
      </c>
      <c r="AK1209" s="1">
        <v>0</v>
      </c>
      <c r="AL1209" s="1">
        <v>0</v>
      </c>
      <c r="AM1209" s="125" t="s">
        <v>1</v>
      </c>
      <c r="AN1209" s="2" t="s">
        <v>1</v>
      </c>
      <c r="AO1209" s="125" t="s">
        <v>1</v>
      </c>
      <c r="AP1209" s="2" t="s">
        <v>1</v>
      </c>
    </row>
    <row r="1210" spans="1:42" ht="15" customHeight="1" x14ac:dyDescent="0.25">
      <c r="A1210" s="2" t="s">
        <v>15</v>
      </c>
      <c r="B1210" s="125">
        <v>44611</v>
      </c>
      <c r="C1210" s="2" t="s">
        <v>6</v>
      </c>
      <c r="D1210" s="2" t="s">
        <v>9</v>
      </c>
      <c r="E1210" s="2" t="s">
        <v>2478</v>
      </c>
      <c r="F1210" s="2" t="s">
        <v>2551</v>
      </c>
      <c r="G1210" s="2" t="s">
        <v>3</v>
      </c>
      <c r="H1210" s="2" t="s">
        <v>2554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2555</v>
      </c>
      <c r="P1210" s="2" t="s">
        <v>2556</v>
      </c>
      <c r="Q1210" s="1">
        <v>17.018999999999998</v>
      </c>
      <c r="R1210" s="1">
        <v>0</v>
      </c>
      <c r="S1210" s="1">
        <v>17.018999999999998</v>
      </c>
      <c r="T1210" s="1">
        <v>0</v>
      </c>
      <c r="U1210" s="2" t="s">
        <v>0</v>
      </c>
      <c r="V1210" s="1">
        <v>0</v>
      </c>
      <c r="W1210" s="1">
        <v>0</v>
      </c>
      <c r="X1210" s="2" t="s">
        <v>0</v>
      </c>
      <c r="Y1210" s="1">
        <v>0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  <c r="AH1210" s="1">
        <v>0</v>
      </c>
      <c r="AI1210" s="1">
        <v>0</v>
      </c>
      <c r="AJ1210" s="2" t="s">
        <v>0</v>
      </c>
      <c r="AK1210" s="1">
        <v>0</v>
      </c>
      <c r="AL1210" s="1">
        <v>0</v>
      </c>
      <c r="AM1210" s="125" t="s">
        <v>1</v>
      </c>
      <c r="AN1210" s="2" t="s">
        <v>1</v>
      </c>
      <c r="AO1210" s="125" t="s">
        <v>1</v>
      </c>
      <c r="AP1210" s="2" t="s">
        <v>1</v>
      </c>
    </row>
    <row r="1211" spans="1:42" ht="15" customHeight="1" x14ac:dyDescent="0.25">
      <c r="A1211" s="2" t="s">
        <v>14</v>
      </c>
      <c r="B1211" s="125">
        <v>44611</v>
      </c>
      <c r="C1211" s="2" t="s">
        <v>6</v>
      </c>
      <c r="D1211" s="2" t="s">
        <v>9</v>
      </c>
      <c r="E1211" s="2" t="s">
        <v>2478</v>
      </c>
      <c r="F1211" s="2" t="s">
        <v>2551</v>
      </c>
      <c r="G1211" s="2" t="s">
        <v>3</v>
      </c>
      <c r="H1211" s="2" t="s">
        <v>2557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354.44280000000009</v>
      </c>
      <c r="R1211" s="1">
        <v>0</v>
      </c>
      <c r="S1211" s="1">
        <v>132.78999999999994</v>
      </c>
      <c r="T1211" s="1">
        <v>0</v>
      </c>
      <c r="U1211" s="2" t="s">
        <v>0</v>
      </c>
      <c r="V1211" s="1">
        <v>0</v>
      </c>
      <c r="W1211" s="1">
        <v>191.08</v>
      </c>
      <c r="X1211" s="2" t="s">
        <v>0</v>
      </c>
      <c r="Y1211" s="1">
        <v>30.572799999999997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  <c r="AH1211" s="1">
        <v>0</v>
      </c>
      <c r="AI1211" s="1">
        <v>0</v>
      </c>
      <c r="AJ1211" s="2" t="s">
        <v>0</v>
      </c>
      <c r="AK1211" s="1">
        <v>0</v>
      </c>
      <c r="AL1211" s="1">
        <v>0</v>
      </c>
      <c r="AM1211" s="125" t="s">
        <v>1</v>
      </c>
      <c r="AN1211" s="2" t="s">
        <v>1</v>
      </c>
      <c r="AO1211" s="125" t="s">
        <v>1</v>
      </c>
      <c r="AP1211" s="2" t="s">
        <v>1</v>
      </c>
    </row>
    <row r="1212" spans="1:42" ht="15" customHeight="1" x14ac:dyDescent="0.25">
      <c r="A1212" s="2" t="s">
        <v>10</v>
      </c>
      <c r="B1212" s="125">
        <v>44611</v>
      </c>
      <c r="C1212" s="2" t="s">
        <v>6</v>
      </c>
      <c r="D1212" s="2" t="s">
        <v>9</v>
      </c>
      <c r="E1212" s="2" t="s">
        <v>2478</v>
      </c>
      <c r="F1212" s="2" t="s">
        <v>2551</v>
      </c>
      <c r="G1212" s="2" t="s">
        <v>3</v>
      </c>
      <c r="H1212" s="2" t="s">
        <v>2558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170.33634999999998</v>
      </c>
      <c r="R1212" s="1">
        <v>0</v>
      </c>
      <c r="S1212" s="1">
        <v>130.39755</v>
      </c>
      <c r="T1212" s="1">
        <v>0</v>
      </c>
      <c r="U1212" s="2" t="s">
        <v>0</v>
      </c>
      <c r="V1212" s="1">
        <v>0</v>
      </c>
      <c r="W1212" s="1">
        <v>34.43</v>
      </c>
      <c r="X1212" s="2" t="s">
        <v>0</v>
      </c>
      <c r="Y1212" s="1">
        <v>5.5088000000000008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  <c r="AH1212" s="1">
        <v>0</v>
      </c>
      <c r="AI1212" s="1">
        <v>0</v>
      </c>
      <c r="AJ1212" s="2" t="s">
        <v>0</v>
      </c>
      <c r="AK1212" s="1">
        <v>0</v>
      </c>
      <c r="AL1212" s="1">
        <v>0</v>
      </c>
      <c r="AM1212" s="125" t="s">
        <v>1</v>
      </c>
      <c r="AN1212" s="2" t="s">
        <v>1</v>
      </c>
      <c r="AO1212" s="125" t="s">
        <v>1</v>
      </c>
      <c r="AP1212" s="2" t="s">
        <v>1</v>
      </c>
    </row>
    <row r="1213" spans="1:42" ht="15" customHeight="1" x14ac:dyDescent="0.25">
      <c r="A1213" s="2" t="s">
        <v>7</v>
      </c>
      <c r="B1213" s="125">
        <v>44611</v>
      </c>
      <c r="C1213" s="2" t="s">
        <v>6</v>
      </c>
      <c r="D1213" s="2" t="s">
        <v>9</v>
      </c>
      <c r="E1213" s="2" t="s">
        <v>2478</v>
      </c>
      <c r="F1213" s="2" t="s">
        <v>2551</v>
      </c>
      <c r="G1213" s="2" t="s">
        <v>3</v>
      </c>
      <c r="H1213" s="2" t="s">
        <v>2559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32.421599999999998</v>
      </c>
      <c r="R1213" s="1">
        <v>0</v>
      </c>
      <c r="S1213" s="1">
        <v>21.065200000000001</v>
      </c>
      <c r="T1213" s="1">
        <v>0</v>
      </c>
      <c r="U1213" s="2" t="s">
        <v>0</v>
      </c>
      <c r="V1213" s="1">
        <v>0</v>
      </c>
      <c r="W1213" s="1">
        <v>9.7899999999999991</v>
      </c>
      <c r="X1213" s="2" t="s">
        <v>8</v>
      </c>
      <c r="Y1213" s="1">
        <v>1.5664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  <c r="AH1213" s="1">
        <v>0</v>
      </c>
      <c r="AI1213" s="1">
        <v>0</v>
      </c>
      <c r="AJ1213" s="2" t="s">
        <v>0</v>
      </c>
      <c r="AK1213" s="1">
        <v>0</v>
      </c>
      <c r="AL1213" s="1">
        <v>0</v>
      </c>
      <c r="AM1213" s="125" t="s">
        <v>1</v>
      </c>
      <c r="AN1213" s="2" t="s">
        <v>1</v>
      </c>
      <c r="AO1213" s="125" t="s">
        <v>1</v>
      </c>
      <c r="AP1213" s="2" t="s">
        <v>1</v>
      </c>
    </row>
    <row r="1214" spans="1:42" ht="15" customHeight="1" x14ac:dyDescent="0.25">
      <c r="A1214" s="2" t="s">
        <v>356</v>
      </c>
      <c r="B1214" s="125">
        <v>44611</v>
      </c>
      <c r="C1214" s="2" t="s">
        <v>6</v>
      </c>
      <c r="D1214" s="2" t="s">
        <v>276</v>
      </c>
      <c r="E1214" s="2" t="s">
        <v>200</v>
      </c>
      <c r="F1214" s="2" t="s">
        <v>2274</v>
      </c>
      <c r="G1214" s="2" t="s">
        <v>3</v>
      </c>
      <c r="H1214" s="2" t="s">
        <v>2275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2</v>
      </c>
      <c r="P1214" s="2" t="s">
        <v>1</v>
      </c>
      <c r="Q1214" s="1">
        <v>2045.6180500000005</v>
      </c>
      <c r="R1214" s="1">
        <v>0</v>
      </c>
      <c r="S1214" s="1">
        <v>1662.5730000000001</v>
      </c>
      <c r="T1214" s="1">
        <v>0</v>
      </c>
      <c r="U1214" s="2" t="s">
        <v>0</v>
      </c>
      <c r="V1214" s="1">
        <v>0</v>
      </c>
      <c r="W1214" s="1">
        <v>330.21125000000001</v>
      </c>
      <c r="X1214" s="2" t="s">
        <v>8</v>
      </c>
      <c r="Y1214" s="1">
        <v>52.833799999999997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  <c r="AH1214" s="1">
        <v>0</v>
      </c>
      <c r="AI1214" s="1">
        <v>0</v>
      </c>
      <c r="AJ1214" s="2" t="s">
        <v>0</v>
      </c>
      <c r="AK1214" s="1">
        <v>0</v>
      </c>
      <c r="AL1214" s="1">
        <v>0</v>
      </c>
      <c r="AM1214" s="125" t="s">
        <v>1</v>
      </c>
      <c r="AN1214" s="2" t="s">
        <v>1</v>
      </c>
      <c r="AO1214" s="125" t="s">
        <v>1</v>
      </c>
      <c r="AP1214" s="2" t="s">
        <v>1</v>
      </c>
    </row>
    <row r="1215" spans="1:42" ht="15" customHeight="1" x14ac:dyDescent="0.25">
      <c r="A1215" s="2" t="s">
        <v>357</v>
      </c>
      <c r="B1215" s="125">
        <v>44611</v>
      </c>
      <c r="C1215" s="2" t="s">
        <v>6</v>
      </c>
      <c r="D1215" s="2" t="s">
        <v>276</v>
      </c>
      <c r="E1215" s="2" t="s">
        <v>726</v>
      </c>
      <c r="F1215" s="2" t="s">
        <v>2378</v>
      </c>
      <c r="G1215" s="2" t="s">
        <v>3</v>
      </c>
      <c r="H1215" s="2" t="s">
        <v>2379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2</v>
      </c>
      <c r="P1215" s="2" t="s">
        <v>1</v>
      </c>
      <c r="Q1215" s="1">
        <v>5269.1242900000016</v>
      </c>
      <c r="R1215" s="1">
        <v>0</v>
      </c>
      <c r="S1215" s="1">
        <v>4288.7837000000018</v>
      </c>
      <c r="T1215" s="1">
        <v>0</v>
      </c>
      <c r="U1215" s="2" t="s">
        <v>0</v>
      </c>
      <c r="V1215" s="1">
        <v>0</v>
      </c>
      <c r="W1215" s="1">
        <v>845.12115000000028</v>
      </c>
      <c r="X1215" s="2" t="s">
        <v>8</v>
      </c>
      <c r="Y1215" s="1">
        <v>135.21943999999999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  <c r="AH1215" s="1">
        <v>0</v>
      </c>
      <c r="AI1215" s="1">
        <v>0</v>
      </c>
      <c r="AJ1215" s="2" t="s">
        <v>0</v>
      </c>
      <c r="AK1215" s="1">
        <v>0</v>
      </c>
      <c r="AL1215" s="1">
        <v>0</v>
      </c>
      <c r="AM1215" s="125" t="s">
        <v>1</v>
      </c>
      <c r="AN1215" s="2" t="s">
        <v>1</v>
      </c>
      <c r="AO1215" s="125" t="s">
        <v>1</v>
      </c>
      <c r="AP1215" s="2" t="s">
        <v>1</v>
      </c>
    </row>
    <row r="1216" spans="1:42" ht="15" customHeight="1" x14ac:dyDescent="0.25">
      <c r="A1216" s="2" t="s">
        <v>358</v>
      </c>
      <c r="B1216" s="125">
        <v>44611</v>
      </c>
      <c r="C1216" s="2" t="s">
        <v>6</v>
      </c>
      <c r="D1216" s="2" t="s">
        <v>276</v>
      </c>
      <c r="E1216" s="2" t="s">
        <v>726</v>
      </c>
      <c r="F1216" s="2" t="s">
        <v>2380</v>
      </c>
      <c r="G1216" s="2" t="s">
        <v>12</v>
      </c>
      <c r="H1216" s="2" t="s">
        <v>1</v>
      </c>
      <c r="I1216" s="1" t="s">
        <v>1228</v>
      </c>
      <c r="J1216" s="1" t="s">
        <v>1</v>
      </c>
      <c r="K1216" s="1" t="s">
        <v>2381</v>
      </c>
      <c r="L1216" s="1" t="s">
        <v>2173</v>
      </c>
      <c r="M1216" s="1">
        <v>24.18</v>
      </c>
      <c r="N1216" s="2" t="s">
        <v>11</v>
      </c>
      <c r="O1216" s="2" t="s">
        <v>2382</v>
      </c>
      <c r="P1216" s="2" t="s">
        <v>2383</v>
      </c>
      <c r="Q1216" s="1">
        <v>-4.6500000000000004</v>
      </c>
      <c r="R1216" s="1">
        <v>0</v>
      </c>
      <c r="S1216" s="1">
        <v>-4.6500000000000004</v>
      </c>
      <c r="T1216" s="1">
        <v>0</v>
      </c>
      <c r="U1216" s="2" t="s">
        <v>0</v>
      </c>
      <c r="V1216" s="1">
        <v>0</v>
      </c>
      <c r="W1216" s="1">
        <v>0</v>
      </c>
      <c r="X1216" s="2" t="s">
        <v>0</v>
      </c>
      <c r="Y1216" s="1">
        <v>0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  <c r="AH1216" s="1">
        <v>0</v>
      </c>
      <c r="AI1216" s="1">
        <v>0</v>
      </c>
      <c r="AJ1216" s="2" t="s">
        <v>0</v>
      </c>
      <c r="AK1216" s="1">
        <v>0</v>
      </c>
      <c r="AL1216" s="1">
        <v>0</v>
      </c>
      <c r="AM1216" s="125" t="s">
        <v>1</v>
      </c>
      <c r="AN1216" s="2" t="s">
        <v>1</v>
      </c>
      <c r="AO1216" s="125" t="s">
        <v>1</v>
      </c>
      <c r="AP1216" s="2" t="s">
        <v>1</v>
      </c>
    </row>
    <row r="1217" spans="1:42" ht="15" customHeight="1" x14ac:dyDescent="0.25">
      <c r="A1217" s="2" t="s">
        <v>359</v>
      </c>
      <c r="B1217" s="125">
        <v>44611</v>
      </c>
      <c r="C1217" s="2" t="s">
        <v>6</v>
      </c>
      <c r="D1217" s="2" t="s">
        <v>5</v>
      </c>
      <c r="E1217" s="2" t="s">
        <v>174</v>
      </c>
      <c r="F1217" s="2" t="s">
        <v>1107</v>
      </c>
      <c r="G1217" s="2" t="s">
        <v>3</v>
      </c>
      <c r="H1217" s="2" t="s">
        <v>2780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4171.0686639999994</v>
      </c>
      <c r="R1217" s="1">
        <v>0</v>
      </c>
      <c r="S1217" s="1">
        <v>3192.9721499999996</v>
      </c>
      <c r="T1217" s="1">
        <v>0</v>
      </c>
      <c r="U1217" s="2" t="s">
        <v>0</v>
      </c>
      <c r="V1217" s="1">
        <v>0</v>
      </c>
      <c r="W1217" s="1">
        <v>843.18664999999987</v>
      </c>
      <c r="X1217" s="2" t="s">
        <v>0</v>
      </c>
      <c r="Y1217" s="1">
        <v>134.90986399999997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  <c r="AH1217" s="1">
        <v>0</v>
      </c>
      <c r="AI1217" s="1">
        <v>0</v>
      </c>
      <c r="AJ1217" s="2" t="s">
        <v>0</v>
      </c>
      <c r="AK1217" s="1">
        <v>0</v>
      </c>
      <c r="AL1217" s="1">
        <v>0</v>
      </c>
      <c r="AM1217" s="125" t="s">
        <v>1</v>
      </c>
      <c r="AN1217" s="2" t="s">
        <v>1</v>
      </c>
      <c r="AO1217" s="125" t="s">
        <v>1</v>
      </c>
      <c r="AP1217" s="2" t="s">
        <v>1</v>
      </c>
    </row>
    <row r="1218" spans="1:42" ht="15" customHeight="1" x14ac:dyDescent="0.25">
      <c r="A1218" s="2" t="s">
        <v>360</v>
      </c>
      <c r="B1218" s="125">
        <v>44612</v>
      </c>
      <c r="C1218" s="2" t="s">
        <v>6</v>
      </c>
      <c r="D1218" s="2" t="s">
        <v>48</v>
      </c>
      <c r="E1218" s="2" t="s">
        <v>228</v>
      </c>
      <c r="F1218" s="2" t="s">
        <v>1415</v>
      </c>
      <c r="G1218" s="2" t="s">
        <v>3</v>
      </c>
      <c r="H1218" s="2" t="s">
        <v>1416</v>
      </c>
      <c r="I1218" s="1" t="s">
        <v>1</v>
      </c>
      <c r="J1218" s="1" t="s">
        <v>1</v>
      </c>
      <c r="K1218" s="1" t="s">
        <v>1</v>
      </c>
      <c r="L1218" s="1" t="s">
        <v>1</v>
      </c>
      <c r="M1218" s="1">
        <v>0</v>
      </c>
      <c r="N1218" s="2" t="s">
        <v>1</v>
      </c>
      <c r="O1218" s="2" t="s">
        <v>2</v>
      </c>
      <c r="P1218" s="2" t="s">
        <v>1</v>
      </c>
      <c r="Q1218" s="1">
        <v>393.11360000000002</v>
      </c>
      <c r="R1218" s="1">
        <v>0</v>
      </c>
      <c r="S1218" s="1">
        <v>360.62100000000004</v>
      </c>
      <c r="T1218" s="1">
        <v>0</v>
      </c>
      <c r="U1218" s="2" t="s">
        <v>0</v>
      </c>
      <c r="V1218" s="1">
        <v>0</v>
      </c>
      <c r="W1218" s="1">
        <v>28.010900000000003</v>
      </c>
      <c r="X1218" s="2" t="s">
        <v>8</v>
      </c>
      <c r="Y1218" s="1">
        <v>4.4817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  <c r="AH1218" s="1">
        <v>0</v>
      </c>
      <c r="AI1218" s="1">
        <v>0</v>
      </c>
      <c r="AJ1218" s="2" t="s">
        <v>0</v>
      </c>
      <c r="AK1218" s="1">
        <v>0</v>
      </c>
      <c r="AL1218" s="1">
        <v>0</v>
      </c>
      <c r="AM1218" s="125" t="s">
        <v>1</v>
      </c>
      <c r="AN1218" s="2" t="s">
        <v>1</v>
      </c>
      <c r="AO1218" s="125" t="s">
        <v>1</v>
      </c>
      <c r="AP1218" s="2" t="s">
        <v>1</v>
      </c>
    </row>
    <row r="1219" spans="1:42" ht="15" customHeight="1" x14ac:dyDescent="0.25">
      <c r="A1219" s="2" t="s">
        <v>361</v>
      </c>
      <c r="B1219" s="125">
        <v>44612</v>
      </c>
      <c r="C1219" s="2" t="s">
        <v>1081</v>
      </c>
      <c r="D1219" s="2" t="s">
        <v>48</v>
      </c>
      <c r="E1219" s="2" t="s">
        <v>1082</v>
      </c>
      <c r="F1219" s="2" t="s">
        <v>1721</v>
      </c>
      <c r="G1219" s="2" t="s">
        <v>3</v>
      </c>
      <c r="H1219" s="2" t="s">
        <v>1722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2</v>
      </c>
      <c r="P1219" s="2" t="s">
        <v>1</v>
      </c>
      <c r="Q1219" s="1">
        <v>3690.4774859999993</v>
      </c>
      <c r="R1219" s="1">
        <v>0</v>
      </c>
      <c r="S1219" s="1">
        <v>3038.5254</v>
      </c>
      <c r="T1219" s="1">
        <v>0</v>
      </c>
      <c r="U1219" s="2" t="s">
        <v>0</v>
      </c>
      <c r="V1219" s="1">
        <v>0</v>
      </c>
      <c r="W1219" s="1">
        <v>562.02774999999963</v>
      </c>
      <c r="X1219" s="2" t="s">
        <v>0</v>
      </c>
      <c r="Y1219" s="1">
        <v>89.924336000000011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  <c r="AH1219" s="1">
        <v>0</v>
      </c>
      <c r="AI1219" s="1">
        <v>0</v>
      </c>
      <c r="AJ1219" s="2" t="s">
        <v>0</v>
      </c>
      <c r="AK1219" s="1">
        <v>0</v>
      </c>
      <c r="AL1219" s="1">
        <v>0</v>
      </c>
      <c r="AM1219" s="125" t="s">
        <v>1</v>
      </c>
      <c r="AN1219" s="2" t="s">
        <v>1</v>
      </c>
      <c r="AO1219" s="125" t="s">
        <v>1</v>
      </c>
      <c r="AP1219" s="2" t="s">
        <v>1</v>
      </c>
    </row>
    <row r="1220" spans="1:42" ht="15" customHeight="1" x14ac:dyDescent="0.25">
      <c r="A1220" s="2" t="s">
        <v>362</v>
      </c>
      <c r="B1220" s="125">
        <v>44612</v>
      </c>
      <c r="C1220" s="2" t="s">
        <v>26</v>
      </c>
      <c r="D1220" s="2" t="s">
        <v>48</v>
      </c>
      <c r="E1220" s="2" t="s">
        <v>219</v>
      </c>
      <c r="F1220" s="2" t="s">
        <v>1876</v>
      </c>
      <c r="G1220" s="2" t="s">
        <v>3</v>
      </c>
      <c r="H1220" s="2" t="s">
        <v>1877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3598.1827240000002</v>
      </c>
      <c r="R1220" s="1">
        <v>0</v>
      </c>
      <c r="S1220" s="1">
        <v>2703.1831000000002</v>
      </c>
      <c r="T1220" s="1">
        <v>0</v>
      </c>
      <c r="U1220" s="2" t="s">
        <v>0</v>
      </c>
      <c r="V1220" s="1">
        <v>0</v>
      </c>
      <c r="W1220" s="1">
        <v>771.55139999999983</v>
      </c>
      <c r="X1220" s="2" t="s">
        <v>8</v>
      </c>
      <c r="Y1220" s="1">
        <v>123.448224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  <c r="AH1220" s="1">
        <v>0</v>
      </c>
      <c r="AI1220" s="1">
        <v>0</v>
      </c>
      <c r="AJ1220" s="2" t="s">
        <v>0</v>
      </c>
      <c r="AK1220" s="1">
        <v>0</v>
      </c>
      <c r="AL1220" s="1">
        <v>0</v>
      </c>
      <c r="AM1220" s="125" t="s">
        <v>1</v>
      </c>
      <c r="AN1220" s="2" t="s">
        <v>1</v>
      </c>
      <c r="AO1220" s="125" t="s">
        <v>1</v>
      </c>
      <c r="AP1220" s="2" t="s">
        <v>1</v>
      </c>
    </row>
    <row r="1221" spans="1:42" ht="15" customHeight="1" x14ac:dyDescent="0.25">
      <c r="A1221" s="2" t="s">
        <v>363</v>
      </c>
      <c r="B1221" s="125">
        <v>44612</v>
      </c>
      <c r="C1221" s="2" t="s">
        <v>6</v>
      </c>
      <c r="D1221" s="2" t="s">
        <v>41</v>
      </c>
      <c r="E1221" s="2" t="s">
        <v>217</v>
      </c>
      <c r="F1221" s="2" t="s">
        <v>1469</v>
      </c>
      <c r="G1221" s="2" t="s">
        <v>3</v>
      </c>
      <c r="H1221" s="2" t="s">
        <v>1470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6239.8121579999997</v>
      </c>
      <c r="R1221" s="1">
        <v>0</v>
      </c>
      <c r="S1221" s="1">
        <v>4800.5171500000024</v>
      </c>
      <c r="T1221" s="1">
        <v>0</v>
      </c>
      <c r="U1221" s="2" t="s">
        <v>0</v>
      </c>
      <c r="V1221" s="1">
        <v>0</v>
      </c>
      <c r="W1221" s="1">
        <v>1240.7715999999998</v>
      </c>
      <c r="X1221" s="2" t="s">
        <v>8</v>
      </c>
      <c r="Y1221" s="1">
        <v>198.52340800000002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  <c r="AH1221" s="1">
        <v>0</v>
      </c>
      <c r="AI1221" s="1">
        <v>0</v>
      </c>
      <c r="AJ1221" s="2" t="s">
        <v>0</v>
      </c>
      <c r="AK1221" s="1">
        <v>0</v>
      </c>
      <c r="AL1221" s="1">
        <v>0</v>
      </c>
      <c r="AM1221" s="125" t="s">
        <v>1</v>
      </c>
      <c r="AN1221" s="2" t="s">
        <v>1</v>
      </c>
      <c r="AO1221" s="125" t="s">
        <v>1</v>
      </c>
      <c r="AP1221" s="2" t="s">
        <v>1</v>
      </c>
    </row>
    <row r="1222" spans="1:42" x14ac:dyDescent="0.25">
      <c r="A1222" s="2" t="s">
        <v>364</v>
      </c>
      <c r="B1222" s="125">
        <v>44612</v>
      </c>
      <c r="C1222" s="2" t="s">
        <v>26</v>
      </c>
      <c r="D1222" s="2" t="s">
        <v>41</v>
      </c>
      <c r="E1222" s="2" t="s">
        <v>210</v>
      </c>
      <c r="F1222" s="2" t="s">
        <v>1878</v>
      </c>
      <c r="G1222" s="2" t="s">
        <v>3</v>
      </c>
      <c r="H1222" s="2" t="s">
        <v>1879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1634.234522</v>
      </c>
      <c r="R1222" s="1">
        <v>0</v>
      </c>
      <c r="S1222" s="1">
        <v>1132.03765</v>
      </c>
      <c r="T1222" s="1">
        <v>0</v>
      </c>
      <c r="U1222" s="2" t="s">
        <v>0</v>
      </c>
      <c r="V1222" s="1">
        <v>0</v>
      </c>
      <c r="W1222" s="1">
        <v>432.92829999999998</v>
      </c>
      <c r="X1222" s="2" t="s">
        <v>8</v>
      </c>
      <c r="Y1222" s="1">
        <v>69.268572000000006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  <c r="AH1222" s="1">
        <v>0</v>
      </c>
      <c r="AI1222" s="1">
        <v>0</v>
      </c>
      <c r="AJ1222" s="2" t="s">
        <v>0</v>
      </c>
      <c r="AK1222" s="1">
        <v>0</v>
      </c>
      <c r="AL1222" s="1">
        <v>0</v>
      </c>
      <c r="AM1222" s="125" t="s">
        <v>1</v>
      </c>
      <c r="AN1222" s="2" t="s">
        <v>1</v>
      </c>
      <c r="AO1222" s="125" t="s">
        <v>1</v>
      </c>
      <c r="AP1222" s="2" t="s">
        <v>1</v>
      </c>
    </row>
    <row r="1223" spans="1:42" x14ac:dyDescent="0.25">
      <c r="A1223" s="2" t="s">
        <v>365</v>
      </c>
      <c r="B1223" s="125">
        <v>44612</v>
      </c>
      <c r="C1223" s="2" t="s">
        <v>34</v>
      </c>
      <c r="D1223" s="2" t="s">
        <v>41</v>
      </c>
      <c r="E1223" s="2" t="s">
        <v>215</v>
      </c>
      <c r="F1223" s="2" t="s">
        <v>2176</v>
      </c>
      <c r="G1223" s="2" t="s">
        <v>3</v>
      </c>
      <c r="H1223" s="2" t="s">
        <v>2177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2752.9054499999997</v>
      </c>
      <c r="R1223" s="1">
        <v>0</v>
      </c>
      <c r="S1223" s="1">
        <v>2452.8598499999998</v>
      </c>
      <c r="T1223" s="1">
        <v>0</v>
      </c>
      <c r="U1223" s="2" t="s">
        <v>0</v>
      </c>
      <c r="V1223" s="1">
        <v>0</v>
      </c>
      <c r="W1223" s="1">
        <v>258.66000000000008</v>
      </c>
      <c r="X1223" s="2" t="s">
        <v>8</v>
      </c>
      <c r="Y1223" s="1">
        <v>41.38559999999999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  <c r="AH1223" s="1">
        <v>0</v>
      </c>
      <c r="AI1223" s="1">
        <v>0</v>
      </c>
      <c r="AJ1223" s="2" t="s">
        <v>0</v>
      </c>
      <c r="AK1223" s="1">
        <v>0</v>
      </c>
      <c r="AL1223" s="1">
        <v>0</v>
      </c>
      <c r="AM1223" s="125" t="s">
        <v>1</v>
      </c>
      <c r="AN1223" s="2" t="s">
        <v>1</v>
      </c>
      <c r="AO1223" s="125" t="s">
        <v>1</v>
      </c>
      <c r="AP1223" s="2" t="s">
        <v>1</v>
      </c>
    </row>
    <row r="1224" spans="1:42" x14ac:dyDescent="0.25">
      <c r="A1224" s="2" t="s">
        <v>366</v>
      </c>
      <c r="B1224" s="125">
        <v>44612</v>
      </c>
      <c r="C1224" s="2" t="s">
        <v>1081</v>
      </c>
      <c r="D1224" s="2" t="s">
        <v>41</v>
      </c>
      <c r="E1224" s="2" t="s">
        <v>1083</v>
      </c>
      <c r="F1224" s="2" t="s">
        <v>1721</v>
      </c>
      <c r="G1224" s="2" t="s">
        <v>3</v>
      </c>
      <c r="H1224" s="2" t="s">
        <v>2313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2</v>
      </c>
      <c r="P1224" s="2" t="s">
        <v>1</v>
      </c>
      <c r="Q1224" s="1">
        <v>85.236050000000006</v>
      </c>
      <c r="R1224" s="1">
        <v>0</v>
      </c>
      <c r="S1224" s="1">
        <v>84.563249999999996</v>
      </c>
      <c r="T1224" s="1">
        <v>0</v>
      </c>
      <c r="U1224" s="2" t="s">
        <v>0</v>
      </c>
      <c r="V1224" s="1">
        <v>0</v>
      </c>
      <c r="W1224" s="1">
        <v>0.57999999999999996</v>
      </c>
      <c r="X1224" s="2" t="s">
        <v>0</v>
      </c>
      <c r="Y1224" s="1">
        <v>9.2799999999999994E-2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  <c r="AH1224" s="1">
        <v>0</v>
      </c>
      <c r="AI1224" s="1">
        <v>0</v>
      </c>
      <c r="AJ1224" s="2" t="s">
        <v>0</v>
      </c>
      <c r="AK1224" s="1">
        <v>0</v>
      </c>
      <c r="AL1224" s="1">
        <v>0</v>
      </c>
      <c r="AM1224" s="125" t="s">
        <v>1</v>
      </c>
      <c r="AN1224" s="2" t="s">
        <v>1</v>
      </c>
      <c r="AO1224" s="125" t="s">
        <v>1</v>
      </c>
      <c r="AP1224" s="2" t="s">
        <v>1</v>
      </c>
    </row>
    <row r="1225" spans="1:42" ht="15" customHeight="1" x14ac:dyDescent="0.25">
      <c r="A1225" s="2" t="s">
        <v>367</v>
      </c>
      <c r="B1225" s="125">
        <v>44612</v>
      </c>
      <c r="C1225" s="2" t="s">
        <v>1081</v>
      </c>
      <c r="D1225" s="2" t="s">
        <v>41</v>
      </c>
      <c r="E1225" s="2" t="s">
        <v>1083</v>
      </c>
      <c r="F1225" s="2" t="s">
        <v>1661</v>
      </c>
      <c r="G1225" s="2" t="s">
        <v>3</v>
      </c>
      <c r="H1225" s="2" t="s">
        <v>2314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2315</v>
      </c>
      <c r="P1225" s="2" t="s">
        <v>2316</v>
      </c>
      <c r="Q1225" s="1">
        <v>102.27</v>
      </c>
      <c r="R1225" s="1">
        <v>0</v>
      </c>
      <c r="S1225" s="1">
        <v>102.27</v>
      </c>
      <c r="T1225" s="1">
        <v>0</v>
      </c>
      <c r="U1225" s="2" t="s">
        <v>0</v>
      </c>
      <c r="V1225" s="1">
        <v>0</v>
      </c>
      <c r="W1225" s="1">
        <v>0</v>
      </c>
      <c r="X1225" s="2" t="s">
        <v>0</v>
      </c>
      <c r="Y1225" s="1">
        <v>0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  <c r="AH1225" s="1">
        <v>0</v>
      </c>
      <c r="AI1225" s="1">
        <v>0</v>
      </c>
      <c r="AJ1225" s="2" t="s">
        <v>0</v>
      </c>
      <c r="AK1225" s="1">
        <v>0</v>
      </c>
      <c r="AL1225" s="1">
        <v>0</v>
      </c>
      <c r="AM1225" s="125" t="s">
        <v>1</v>
      </c>
      <c r="AN1225" s="2" t="s">
        <v>1</v>
      </c>
      <c r="AO1225" s="125" t="s">
        <v>1</v>
      </c>
      <c r="AP1225" s="2" t="s">
        <v>1</v>
      </c>
    </row>
    <row r="1226" spans="1:42" ht="15" customHeight="1" x14ac:dyDescent="0.25">
      <c r="A1226" s="2" t="s">
        <v>368</v>
      </c>
      <c r="B1226" s="125">
        <v>44612</v>
      </c>
      <c r="C1226" s="2" t="s">
        <v>1081</v>
      </c>
      <c r="D1226" s="2" t="s">
        <v>41</v>
      </c>
      <c r="E1226" s="2" t="s">
        <v>1083</v>
      </c>
      <c r="F1226" s="2" t="s">
        <v>1721</v>
      </c>
      <c r="G1226" s="2" t="s">
        <v>3</v>
      </c>
      <c r="H1226" s="2" t="s">
        <v>2317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3617.5938180000003</v>
      </c>
      <c r="R1226" s="1">
        <v>0</v>
      </c>
      <c r="S1226" s="1">
        <v>3059.9486999999995</v>
      </c>
      <c r="T1226" s="1">
        <v>0</v>
      </c>
      <c r="U1226" s="2" t="s">
        <v>0</v>
      </c>
      <c r="V1226" s="1">
        <v>0</v>
      </c>
      <c r="W1226" s="1">
        <v>480.72854999999993</v>
      </c>
      <c r="X1226" s="2" t="s">
        <v>0</v>
      </c>
      <c r="Y1226" s="1">
        <v>76.91656799999997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  <c r="AH1226" s="1">
        <v>0</v>
      </c>
      <c r="AI1226" s="1">
        <v>0</v>
      </c>
      <c r="AJ1226" s="2" t="s">
        <v>0</v>
      </c>
      <c r="AK1226" s="1">
        <v>0</v>
      </c>
      <c r="AL1226" s="1">
        <v>0</v>
      </c>
      <c r="AM1226" s="125" t="s">
        <v>1</v>
      </c>
      <c r="AN1226" s="2" t="s">
        <v>1</v>
      </c>
      <c r="AO1226" s="125" t="s">
        <v>1</v>
      </c>
      <c r="AP1226" s="2" t="s">
        <v>1</v>
      </c>
    </row>
    <row r="1227" spans="1:42" ht="15" customHeight="1" x14ac:dyDescent="0.25">
      <c r="A1227" s="2" t="s">
        <v>369</v>
      </c>
      <c r="B1227" s="125">
        <v>44612</v>
      </c>
      <c r="C1227" s="2" t="s">
        <v>6</v>
      </c>
      <c r="D1227" s="2" t="s">
        <v>41</v>
      </c>
      <c r="E1227" s="2" t="s">
        <v>213</v>
      </c>
      <c r="F1227" s="2" t="s">
        <v>1547</v>
      </c>
      <c r="G1227" s="2" t="s">
        <v>3</v>
      </c>
      <c r="H1227" s="2" t="s">
        <v>2678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97</v>
      </c>
      <c r="P1227" s="2" t="s">
        <v>1</v>
      </c>
      <c r="Q1227" s="1">
        <v>420.95</v>
      </c>
      <c r="R1227" s="1">
        <v>0</v>
      </c>
      <c r="S1227" s="1">
        <v>420.95</v>
      </c>
      <c r="T1227" s="1">
        <v>0</v>
      </c>
      <c r="U1227" s="2" t="s">
        <v>0</v>
      </c>
      <c r="V1227" s="1">
        <v>0</v>
      </c>
      <c r="W1227" s="1">
        <v>0</v>
      </c>
      <c r="X1227" s="2" t="s">
        <v>8</v>
      </c>
      <c r="Y1227" s="1">
        <v>0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  <c r="AH1227" s="1">
        <v>0</v>
      </c>
      <c r="AI1227" s="1">
        <v>0</v>
      </c>
      <c r="AJ1227" s="2" t="s">
        <v>0</v>
      </c>
      <c r="AK1227" s="1">
        <v>0</v>
      </c>
      <c r="AL1227" s="1">
        <v>0</v>
      </c>
      <c r="AM1227" s="125" t="s">
        <v>1</v>
      </c>
      <c r="AN1227" s="2" t="s">
        <v>1</v>
      </c>
      <c r="AO1227" s="125" t="s">
        <v>1</v>
      </c>
      <c r="AP1227" s="2" t="s">
        <v>1</v>
      </c>
    </row>
    <row r="1228" spans="1:42" ht="15" customHeight="1" x14ac:dyDescent="0.25">
      <c r="A1228" s="2" t="s">
        <v>370</v>
      </c>
      <c r="B1228" s="125">
        <v>44612</v>
      </c>
      <c r="C1228" s="2" t="s">
        <v>6</v>
      </c>
      <c r="D1228" s="2" t="s">
        <v>41</v>
      </c>
      <c r="E1228" s="2" t="s">
        <v>213</v>
      </c>
      <c r="F1228" s="2" t="s">
        <v>1551</v>
      </c>
      <c r="G1228" s="2" t="s">
        <v>3</v>
      </c>
      <c r="H1228" s="2" t="s">
        <v>2679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97</v>
      </c>
      <c r="P1228" s="2" t="s">
        <v>1</v>
      </c>
      <c r="Q1228" s="1">
        <v>398.34</v>
      </c>
      <c r="R1228" s="1">
        <v>0</v>
      </c>
      <c r="S1228" s="1">
        <v>398.34</v>
      </c>
      <c r="T1228" s="1">
        <v>0</v>
      </c>
      <c r="U1228" s="2" t="s">
        <v>0</v>
      </c>
      <c r="V1228" s="1">
        <v>0</v>
      </c>
      <c r="W1228" s="1">
        <v>0</v>
      </c>
      <c r="X1228" s="2" t="s">
        <v>8</v>
      </c>
      <c r="Y1228" s="1">
        <v>0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  <c r="AH1228" s="1">
        <v>0</v>
      </c>
      <c r="AI1228" s="1">
        <v>0</v>
      </c>
      <c r="AJ1228" s="2" t="s">
        <v>0</v>
      </c>
      <c r="AK1228" s="1">
        <v>0</v>
      </c>
      <c r="AL1228" s="1">
        <v>0</v>
      </c>
      <c r="AM1228" s="125" t="s">
        <v>1</v>
      </c>
      <c r="AN1228" s="2" t="s">
        <v>1</v>
      </c>
      <c r="AO1228" s="125" t="s">
        <v>1</v>
      </c>
      <c r="AP1228" s="2" t="s">
        <v>1</v>
      </c>
    </row>
    <row r="1229" spans="1:42" ht="15" customHeight="1" x14ac:dyDescent="0.25">
      <c r="A1229" s="2" t="s">
        <v>371</v>
      </c>
      <c r="B1229" s="125">
        <v>44612</v>
      </c>
      <c r="C1229" s="2" t="s">
        <v>6</v>
      </c>
      <c r="D1229" s="2" t="s">
        <v>41</v>
      </c>
      <c r="E1229" s="2" t="s">
        <v>1058</v>
      </c>
      <c r="F1229" s="2" t="s">
        <v>2690</v>
      </c>
      <c r="G1229" s="2" t="s">
        <v>3</v>
      </c>
      <c r="H1229" s="2" t="s">
        <v>2691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97</v>
      </c>
      <c r="P1229" s="2" t="s">
        <v>1</v>
      </c>
      <c r="Q1229" s="1">
        <v>5376.5919999999996</v>
      </c>
      <c r="R1229" s="1">
        <v>0</v>
      </c>
      <c r="S1229" s="1">
        <v>5368.53</v>
      </c>
      <c r="T1229" s="1">
        <v>0</v>
      </c>
      <c r="U1229" s="2" t="s">
        <v>0</v>
      </c>
      <c r="V1229" s="1">
        <v>0</v>
      </c>
      <c r="W1229" s="1">
        <v>6.95</v>
      </c>
      <c r="X1229" s="2" t="s">
        <v>8</v>
      </c>
      <c r="Y1229" s="1">
        <v>1.1120000000000001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  <c r="AH1229" s="1">
        <v>0</v>
      </c>
      <c r="AI1229" s="1">
        <v>0</v>
      </c>
      <c r="AJ1229" s="2" t="s">
        <v>0</v>
      </c>
      <c r="AK1229" s="1">
        <v>0</v>
      </c>
      <c r="AL1229" s="1">
        <v>0</v>
      </c>
      <c r="AM1229" s="125" t="s">
        <v>1</v>
      </c>
      <c r="AN1229" s="2" t="s">
        <v>1</v>
      </c>
      <c r="AO1229" s="125" t="s">
        <v>1</v>
      </c>
      <c r="AP1229" s="2" t="s">
        <v>1</v>
      </c>
    </row>
    <row r="1230" spans="1:42" ht="15" customHeight="1" x14ac:dyDescent="0.25">
      <c r="A1230" s="2" t="s">
        <v>372</v>
      </c>
      <c r="B1230" s="125">
        <v>44612</v>
      </c>
      <c r="C1230" s="2" t="s">
        <v>6</v>
      </c>
      <c r="D1230" s="2" t="s">
        <v>41</v>
      </c>
      <c r="E1230" s="2" t="s">
        <v>1058</v>
      </c>
      <c r="F1230" s="2" t="s">
        <v>2690</v>
      </c>
      <c r="G1230" s="2" t="s">
        <v>12</v>
      </c>
      <c r="H1230" s="2"/>
      <c r="I1230" s="1">
        <v>1507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97</v>
      </c>
      <c r="P1230" s="2" t="s">
        <v>1</v>
      </c>
      <c r="Q1230" s="1">
        <v>-34.33</v>
      </c>
      <c r="R1230" s="1">
        <v>0</v>
      </c>
      <c r="S1230" s="1">
        <v>-34.33</v>
      </c>
      <c r="T1230" s="1">
        <v>0</v>
      </c>
      <c r="U1230" s="2" t="s">
        <v>0</v>
      </c>
      <c r="V1230" s="1">
        <v>0</v>
      </c>
      <c r="W1230" s="1">
        <v>0</v>
      </c>
      <c r="X1230" s="2" t="s">
        <v>8</v>
      </c>
      <c r="Y1230" s="1">
        <v>0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  <c r="AH1230" s="1">
        <v>0</v>
      </c>
      <c r="AI1230" s="1">
        <v>0</v>
      </c>
      <c r="AJ1230" s="2" t="s">
        <v>0</v>
      </c>
      <c r="AK1230" s="1">
        <v>0</v>
      </c>
      <c r="AL1230" s="1">
        <v>0</v>
      </c>
      <c r="AM1230" s="125" t="s">
        <v>1</v>
      </c>
      <c r="AN1230" s="2" t="s">
        <v>1</v>
      </c>
      <c r="AO1230" s="125" t="s">
        <v>1</v>
      </c>
      <c r="AP1230" s="2" t="s">
        <v>1</v>
      </c>
    </row>
    <row r="1231" spans="1:42" ht="15" customHeight="1" x14ac:dyDescent="0.25">
      <c r="A1231" s="2" t="s">
        <v>373</v>
      </c>
      <c r="B1231" s="125">
        <v>44612</v>
      </c>
      <c r="C1231" s="2" t="s">
        <v>6</v>
      </c>
      <c r="D1231" s="2" t="s">
        <v>41</v>
      </c>
      <c r="E1231" s="2" t="s">
        <v>1058</v>
      </c>
      <c r="F1231" s="2" t="s">
        <v>2692</v>
      </c>
      <c r="G1231" s="2" t="s">
        <v>3</v>
      </c>
      <c r="H1231" s="2" t="s">
        <v>2693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97</v>
      </c>
      <c r="P1231" s="2" t="s">
        <v>1</v>
      </c>
      <c r="Q1231" s="1">
        <v>4604.7299999999996</v>
      </c>
      <c r="R1231" s="1">
        <v>0</v>
      </c>
      <c r="S1231" s="1">
        <v>4604.7299999999996</v>
      </c>
      <c r="T1231" s="1">
        <v>0</v>
      </c>
      <c r="U1231" s="2" t="s">
        <v>0</v>
      </c>
      <c r="V1231" s="1">
        <v>0</v>
      </c>
      <c r="W1231" s="1">
        <v>0</v>
      </c>
      <c r="X1231" s="2" t="s">
        <v>8</v>
      </c>
      <c r="Y1231" s="1">
        <v>0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  <c r="AH1231" s="1">
        <v>0</v>
      </c>
      <c r="AI1231" s="1">
        <v>0</v>
      </c>
      <c r="AJ1231" s="2" t="s">
        <v>0</v>
      </c>
      <c r="AK1231" s="1">
        <v>0</v>
      </c>
      <c r="AL1231" s="1">
        <v>0</v>
      </c>
      <c r="AM1231" s="125" t="s">
        <v>1</v>
      </c>
      <c r="AN1231" s="2" t="s">
        <v>1</v>
      </c>
      <c r="AO1231" s="125" t="s">
        <v>1</v>
      </c>
      <c r="AP1231" s="2" t="s">
        <v>1</v>
      </c>
    </row>
    <row r="1232" spans="1:42" ht="15" customHeight="1" x14ac:dyDescent="0.25">
      <c r="A1232" s="2" t="s">
        <v>374</v>
      </c>
      <c r="B1232" s="125">
        <v>44612</v>
      </c>
      <c r="C1232" s="2" t="s">
        <v>6</v>
      </c>
      <c r="D1232" s="2" t="s">
        <v>41</v>
      </c>
      <c r="E1232" s="2" t="s">
        <v>2704</v>
      </c>
      <c r="F1232" s="2" t="s">
        <v>2713</v>
      </c>
      <c r="G1232" s="2" t="s">
        <v>3</v>
      </c>
      <c r="H1232" s="2" t="s">
        <v>2714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2</v>
      </c>
      <c r="P1232" s="2" t="s">
        <v>1</v>
      </c>
      <c r="Q1232" s="1">
        <v>1388.3188</v>
      </c>
      <c r="R1232" s="1">
        <v>0</v>
      </c>
      <c r="S1232" s="1">
        <v>1248.04</v>
      </c>
      <c r="T1232" s="1">
        <v>0</v>
      </c>
      <c r="U1232" s="2" t="s">
        <v>0</v>
      </c>
      <c r="V1232" s="1">
        <v>0</v>
      </c>
      <c r="W1232" s="1">
        <v>120.93</v>
      </c>
      <c r="X1232" s="2" t="s">
        <v>8</v>
      </c>
      <c r="Y1232" s="1">
        <v>19.348800000000001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  <c r="AH1232" s="1">
        <v>0</v>
      </c>
      <c r="AI1232" s="1">
        <v>0</v>
      </c>
      <c r="AJ1232" s="2" t="s">
        <v>0</v>
      </c>
      <c r="AK1232" s="1">
        <v>0</v>
      </c>
      <c r="AL1232" s="1">
        <v>0</v>
      </c>
      <c r="AM1232" s="125" t="s">
        <v>1</v>
      </c>
      <c r="AN1232" s="2" t="s">
        <v>1</v>
      </c>
      <c r="AO1232" s="125" t="s">
        <v>1</v>
      </c>
      <c r="AP1232" s="2" t="s">
        <v>1</v>
      </c>
    </row>
    <row r="1233" spans="1:42" ht="15" customHeight="1" x14ac:dyDescent="0.25">
      <c r="A1233" s="2" t="s">
        <v>375</v>
      </c>
      <c r="B1233" s="125">
        <v>44612</v>
      </c>
      <c r="C1233" s="2" t="s">
        <v>6</v>
      </c>
      <c r="D1233" s="2" t="s">
        <v>37</v>
      </c>
      <c r="E1233" s="2" t="s">
        <v>208</v>
      </c>
      <c r="F1233" s="2" t="s">
        <v>1498</v>
      </c>
      <c r="G1233" s="2" t="s">
        <v>3</v>
      </c>
      <c r="H1233" s="2" t="s">
        <v>1499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2778.3682999999987</v>
      </c>
      <c r="R1233" s="1">
        <v>0</v>
      </c>
      <c r="S1233" s="1">
        <v>2408.2098999999994</v>
      </c>
      <c r="T1233" s="1">
        <v>0</v>
      </c>
      <c r="U1233" s="2" t="s">
        <v>0</v>
      </c>
      <c r="V1233" s="1">
        <v>0</v>
      </c>
      <c r="W1233" s="1">
        <v>319.10219999999998</v>
      </c>
      <c r="X1233" s="2" t="s">
        <v>0</v>
      </c>
      <c r="Y1233" s="1">
        <v>51.056199999999983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  <c r="AH1233" s="1">
        <v>0</v>
      </c>
      <c r="AI1233" s="1">
        <v>0</v>
      </c>
      <c r="AJ1233" s="2" t="s">
        <v>0</v>
      </c>
      <c r="AK1233" s="1">
        <v>0</v>
      </c>
      <c r="AL1233" s="1">
        <v>0</v>
      </c>
      <c r="AM1233" s="125" t="s">
        <v>1</v>
      </c>
      <c r="AN1233" s="2" t="s">
        <v>1</v>
      </c>
      <c r="AO1233" s="125" t="s">
        <v>1</v>
      </c>
      <c r="AP1233" s="2" t="s">
        <v>1</v>
      </c>
    </row>
    <row r="1234" spans="1:42" ht="15" customHeight="1" x14ac:dyDescent="0.25">
      <c r="A1234" s="2" t="s">
        <v>376</v>
      </c>
      <c r="B1234" s="125">
        <v>44612</v>
      </c>
      <c r="C1234" s="2" t="s">
        <v>6</v>
      </c>
      <c r="D1234" s="2" t="s">
        <v>37</v>
      </c>
      <c r="E1234" s="2" t="s">
        <v>208</v>
      </c>
      <c r="F1234" s="2" t="s">
        <v>1498</v>
      </c>
      <c r="G1234" s="2" t="s">
        <v>3</v>
      </c>
      <c r="H1234" s="2" t="s">
        <v>1500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1501</v>
      </c>
      <c r="P1234" s="2" t="s">
        <v>1502</v>
      </c>
      <c r="Q1234" s="1">
        <v>1555.0870500000001</v>
      </c>
      <c r="R1234" s="1">
        <v>0</v>
      </c>
      <c r="S1234" s="1">
        <v>754.6702499999999</v>
      </c>
      <c r="T1234" s="1">
        <v>690.0145</v>
      </c>
      <c r="U1234" s="2" t="s">
        <v>8</v>
      </c>
      <c r="V1234" s="1">
        <v>110.4023</v>
      </c>
      <c r="W1234" s="1">
        <v>0</v>
      </c>
      <c r="X1234" s="2" t="s">
        <v>0</v>
      </c>
      <c r="Y1234" s="1">
        <v>0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  <c r="AH1234" s="1">
        <v>0</v>
      </c>
      <c r="AI1234" s="1">
        <v>0</v>
      </c>
      <c r="AJ1234" s="2" t="s">
        <v>0</v>
      </c>
      <c r="AK1234" s="1">
        <v>0</v>
      </c>
      <c r="AL1234" s="1">
        <v>0</v>
      </c>
      <c r="AM1234" s="125" t="s">
        <v>1</v>
      </c>
      <c r="AN1234" s="2" t="s">
        <v>1</v>
      </c>
      <c r="AO1234" s="125" t="s">
        <v>1</v>
      </c>
      <c r="AP1234" s="2" t="s">
        <v>1</v>
      </c>
    </row>
    <row r="1235" spans="1:42" ht="15" customHeight="1" x14ac:dyDescent="0.25">
      <c r="A1235" s="2" t="s">
        <v>377</v>
      </c>
      <c r="B1235" s="125">
        <v>44612</v>
      </c>
      <c r="C1235" s="2" t="s">
        <v>6</v>
      </c>
      <c r="D1235" s="2" t="s">
        <v>37</v>
      </c>
      <c r="E1235" s="2" t="s">
        <v>208</v>
      </c>
      <c r="F1235" s="2" t="s">
        <v>1498</v>
      </c>
      <c r="G1235" s="2" t="s">
        <v>3</v>
      </c>
      <c r="H1235" s="2" t="s">
        <v>1503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1">
        <v>4669.3016019999986</v>
      </c>
      <c r="R1235" s="1">
        <v>0</v>
      </c>
      <c r="S1235" s="1">
        <v>3303.4661500000002</v>
      </c>
      <c r="T1235" s="1">
        <v>0</v>
      </c>
      <c r="U1235" s="2" t="s">
        <v>0</v>
      </c>
      <c r="V1235" s="1">
        <v>0</v>
      </c>
      <c r="W1235" s="1">
        <v>1177.4443000000001</v>
      </c>
      <c r="X1235" s="2" t="s">
        <v>0</v>
      </c>
      <c r="Y1235" s="1">
        <v>188.39115199999998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  <c r="AH1235" s="1">
        <v>0</v>
      </c>
      <c r="AI1235" s="1">
        <v>0</v>
      </c>
      <c r="AJ1235" s="2" t="s">
        <v>0</v>
      </c>
      <c r="AK1235" s="1">
        <v>0</v>
      </c>
      <c r="AL1235" s="1">
        <v>0</v>
      </c>
      <c r="AM1235" s="125" t="s">
        <v>1</v>
      </c>
      <c r="AN1235" s="2" t="s">
        <v>1</v>
      </c>
      <c r="AO1235" s="125" t="s">
        <v>1</v>
      </c>
      <c r="AP1235" s="2" t="s">
        <v>1</v>
      </c>
    </row>
    <row r="1236" spans="1:42" ht="15" customHeight="1" x14ac:dyDescent="0.25">
      <c r="A1236" s="2" t="s">
        <v>378</v>
      </c>
      <c r="B1236" s="125">
        <v>44612</v>
      </c>
      <c r="C1236" s="2" t="s">
        <v>26</v>
      </c>
      <c r="D1236" s="2" t="s">
        <v>37</v>
      </c>
      <c r="E1236" s="2" t="s">
        <v>4</v>
      </c>
      <c r="F1236" s="2" t="s">
        <v>1839</v>
      </c>
      <c r="G1236" s="2" t="s">
        <v>3</v>
      </c>
      <c r="H1236" s="2" t="s">
        <v>1880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4430.2531600000011</v>
      </c>
      <c r="R1236" s="1">
        <v>0</v>
      </c>
      <c r="S1236" s="1">
        <v>2994.3866000000007</v>
      </c>
      <c r="T1236" s="1">
        <v>0</v>
      </c>
      <c r="U1236" s="2" t="s">
        <v>0</v>
      </c>
      <c r="V1236" s="1">
        <v>0</v>
      </c>
      <c r="W1236" s="1">
        <v>1237.8159999999998</v>
      </c>
      <c r="X1236" s="2" t="s">
        <v>8</v>
      </c>
      <c r="Y1236" s="1">
        <v>198.05055999999993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  <c r="AH1236" s="1">
        <v>0</v>
      </c>
      <c r="AI1236" s="1">
        <v>0</v>
      </c>
      <c r="AJ1236" s="2" t="s">
        <v>0</v>
      </c>
      <c r="AK1236" s="1">
        <v>0</v>
      </c>
      <c r="AL1236" s="1">
        <v>0</v>
      </c>
      <c r="AM1236" s="125" t="s">
        <v>1</v>
      </c>
      <c r="AN1236" s="2" t="s">
        <v>1</v>
      </c>
      <c r="AO1236" s="125" t="s">
        <v>1</v>
      </c>
      <c r="AP1236" s="2" t="s">
        <v>1</v>
      </c>
    </row>
    <row r="1237" spans="1:42" ht="15" customHeight="1" x14ac:dyDescent="0.25">
      <c r="A1237" s="2" t="s">
        <v>379</v>
      </c>
      <c r="B1237" s="125">
        <v>44612</v>
      </c>
      <c r="C1237" s="2" t="s">
        <v>34</v>
      </c>
      <c r="D1237" s="2" t="s">
        <v>37</v>
      </c>
      <c r="E1237" s="2" t="s">
        <v>206</v>
      </c>
      <c r="F1237" s="2" t="s">
        <v>2222</v>
      </c>
      <c r="G1237" s="2" t="s">
        <v>3</v>
      </c>
      <c r="H1237" s="2" t="s">
        <v>2223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2</v>
      </c>
      <c r="P1237" s="2" t="s">
        <v>1</v>
      </c>
      <c r="Q1237" s="1">
        <v>2798.5928000000022</v>
      </c>
      <c r="R1237" s="1">
        <v>0</v>
      </c>
      <c r="S1237" s="1">
        <v>2462.856650000002</v>
      </c>
      <c r="T1237" s="1">
        <v>0</v>
      </c>
      <c r="U1237" s="2" t="s">
        <v>0</v>
      </c>
      <c r="V1237" s="1">
        <v>0</v>
      </c>
      <c r="W1237" s="1">
        <v>289.42775</v>
      </c>
      <c r="X1237" s="2" t="s">
        <v>8</v>
      </c>
      <c r="Y1237" s="1">
        <v>46.308399999999999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2">
        <v>0</v>
      </c>
      <c r="AG1237" s="2" t="s">
        <v>0</v>
      </c>
      <c r="AH1237" s="1">
        <v>0</v>
      </c>
      <c r="AI1237" s="1">
        <v>0</v>
      </c>
      <c r="AJ1237" s="2" t="s">
        <v>0</v>
      </c>
      <c r="AK1237" s="1">
        <v>0</v>
      </c>
      <c r="AL1237" s="1">
        <v>0</v>
      </c>
      <c r="AM1237" s="125" t="s">
        <v>1</v>
      </c>
      <c r="AN1237" s="2" t="s">
        <v>1</v>
      </c>
      <c r="AO1237" s="125" t="s">
        <v>1</v>
      </c>
      <c r="AP1237" s="2" t="s">
        <v>1</v>
      </c>
    </row>
    <row r="1238" spans="1:42" ht="15" customHeight="1" x14ac:dyDescent="0.25">
      <c r="A1238" s="2" t="s">
        <v>380</v>
      </c>
      <c r="B1238" s="125">
        <v>44612</v>
      </c>
      <c r="C1238" s="2" t="s">
        <v>1081</v>
      </c>
      <c r="D1238" s="2" t="s">
        <v>37</v>
      </c>
      <c r="E1238" s="2" t="s">
        <v>1084</v>
      </c>
      <c r="F1238" s="2" t="s">
        <v>1721</v>
      </c>
      <c r="G1238" s="2" t="s">
        <v>3</v>
      </c>
      <c r="H1238" s="2" t="s">
        <v>2343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4235.090057999998</v>
      </c>
      <c r="R1238" s="1">
        <v>0</v>
      </c>
      <c r="S1238" s="1">
        <v>3528.2744499999981</v>
      </c>
      <c r="T1238" s="1">
        <v>0</v>
      </c>
      <c r="U1238" s="2" t="s">
        <v>0</v>
      </c>
      <c r="V1238" s="1">
        <v>0</v>
      </c>
      <c r="W1238" s="1">
        <v>609.32379999999989</v>
      </c>
      <c r="X1238" s="2" t="s">
        <v>0</v>
      </c>
      <c r="Y1238" s="1">
        <v>97.491808000000034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  <c r="AH1238" s="1">
        <v>0</v>
      </c>
      <c r="AI1238" s="1">
        <v>0</v>
      </c>
      <c r="AJ1238" s="2" t="s">
        <v>0</v>
      </c>
      <c r="AK1238" s="1">
        <v>0</v>
      </c>
      <c r="AL1238" s="1">
        <v>0</v>
      </c>
      <c r="AM1238" s="125" t="s">
        <v>1</v>
      </c>
      <c r="AN1238" s="2" t="s">
        <v>1</v>
      </c>
      <c r="AO1238" s="125" t="s">
        <v>1</v>
      </c>
      <c r="AP1238" s="2" t="s">
        <v>1</v>
      </c>
    </row>
    <row r="1239" spans="1:42" ht="15" customHeight="1" x14ac:dyDescent="0.25">
      <c r="A1239" s="2" t="s">
        <v>381</v>
      </c>
      <c r="B1239" s="125">
        <v>44612</v>
      </c>
      <c r="C1239" s="2" t="s">
        <v>6</v>
      </c>
      <c r="D1239" s="2" t="s">
        <v>32</v>
      </c>
      <c r="E1239" s="2" t="s">
        <v>202</v>
      </c>
      <c r="F1239" s="2" t="s">
        <v>1551</v>
      </c>
      <c r="G1239" s="2" t="s">
        <v>3</v>
      </c>
      <c r="H1239" s="2" t="s">
        <v>1552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8884.777141999999</v>
      </c>
      <c r="R1239" s="1">
        <v>0</v>
      </c>
      <c r="S1239" s="1">
        <v>6784.177200000001</v>
      </c>
      <c r="T1239" s="1">
        <v>0</v>
      </c>
      <c r="U1239" s="2" t="s">
        <v>0</v>
      </c>
      <c r="V1239" s="1">
        <v>0</v>
      </c>
      <c r="W1239" s="1">
        <v>1810.8619499999995</v>
      </c>
      <c r="X1239" s="2" t="s">
        <v>8</v>
      </c>
      <c r="Y1239" s="1">
        <v>289.73799200000013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  <c r="AH1239" s="1">
        <v>0</v>
      </c>
      <c r="AI1239" s="1">
        <v>0</v>
      </c>
      <c r="AJ1239" s="2" t="s">
        <v>0</v>
      </c>
      <c r="AK1239" s="1">
        <v>0</v>
      </c>
      <c r="AL1239" s="1">
        <v>0</v>
      </c>
      <c r="AM1239" s="125" t="s">
        <v>1</v>
      </c>
      <c r="AN1239" s="2" t="s">
        <v>1</v>
      </c>
      <c r="AO1239" s="125" t="s">
        <v>1</v>
      </c>
      <c r="AP1239" s="2" t="s">
        <v>1</v>
      </c>
    </row>
    <row r="1240" spans="1:42" ht="15" customHeight="1" x14ac:dyDescent="0.25">
      <c r="A1240" s="2" t="s">
        <v>382</v>
      </c>
      <c r="B1240" s="125">
        <v>44612</v>
      </c>
      <c r="C1240" s="2" t="s">
        <v>26</v>
      </c>
      <c r="D1240" s="2" t="s">
        <v>32</v>
      </c>
      <c r="E1240" s="2" t="s">
        <v>31</v>
      </c>
      <c r="F1240" s="2" t="s">
        <v>1878</v>
      </c>
      <c r="G1240" s="2" t="s">
        <v>3</v>
      </c>
      <c r="H1240" s="2" t="s">
        <v>1881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1">
        <v>1433.9097979999997</v>
      </c>
      <c r="R1240" s="1">
        <v>0</v>
      </c>
      <c r="S1240" s="1">
        <v>1013.5762000000004</v>
      </c>
      <c r="T1240" s="1">
        <v>0</v>
      </c>
      <c r="U1240" s="2" t="s">
        <v>0</v>
      </c>
      <c r="V1240" s="1">
        <v>0</v>
      </c>
      <c r="W1240" s="1">
        <v>362.35655000000003</v>
      </c>
      <c r="X1240" s="2" t="s">
        <v>0</v>
      </c>
      <c r="Y1240" s="1">
        <v>57.977048000000003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  <c r="AH1240" s="1">
        <v>0</v>
      </c>
      <c r="AI1240" s="1">
        <v>0</v>
      </c>
      <c r="AJ1240" s="2" t="s">
        <v>0</v>
      </c>
      <c r="AK1240" s="1">
        <v>0</v>
      </c>
      <c r="AL1240" s="1">
        <v>0</v>
      </c>
      <c r="AM1240" s="125" t="s">
        <v>1</v>
      </c>
      <c r="AN1240" s="2" t="s">
        <v>1</v>
      </c>
      <c r="AO1240" s="125" t="s">
        <v>1</v>
      </c>
      <c r="AP1240" s="2" t="s">
        <v>1</v>
      </c>
    </row>
    <row r="1241" spans="1:42" ht="15" customHeight="1" x14ac:dyDescent="0.25">
      <c r="A1241" s="2" t="s">
        <v>396</v>
      </c>
      <c r="B1241" s="125">
        <v>44612</v>
      </c>
      <c r="C1241" s="2" t="s">
        <v>6</v>
      </c>
      <c r="D1241" s="2" t="s">
        <v>25</v>
      </c>
      <c r="E1241" s="2" t="s">
        <v>196</v>
      </c>
      <c r="F1241" s="2" t="s">
        <v>1509</v>
      </c>
      <c r="G1241" s="2" t="s">
        <v>3</v>
      </c>
      <c r="H1241" s="2" t="s">
        <v>1579</v>
      </c>
      <c r="I1241" s="1" t="s">
        <v>1</v>
      </c>
      <c r="J1241" s="1" t="s">
        <v>1</v>
      </c>
      <c r="K1241" s="1" t="s">
        <v>1</v>
      </c>
      <c r="L1241" s="1" t="s">
        <v>1</v>
      </c>
      <c r="M1241" s="1">
        <v>0</v>
      </c>
      <c r="N1241" s="2" t="s">
        <v>1</v>
      </c>
      <c r="O1241" s="2" t="s">
        <v>2</v>
      </c>
      <c r="P1241" s="2" t="s">
        <v>1</v>
      </c>
      <c r="Q1241" s="1">
        <v>7458.0710179999996</v>
      </c>
      <c r="R1241" s="1">
        <v>0</v>
      </c>
      <c r="S1241" s="1">
        <v>5822.0496500000008</v>
      </c>
      <c r="T1241" s="1">
        <v>0</v>
      </c>
      <c r="U1241" s="2" t="s">
        <v>0</v>
      </c>
      <c r="V1241" s="1">
        <v>0</v>
      </c>
      <c r="W1241" s="1">
        <v>1410.3633999999997</v>
      </c>
      <c r="X1241" s="2" t="s">
        <v>8</v>
      </c>
      <c r="Y1241" s="1">
        <v>225.65796799999998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2">
        <v>0</v>
      </c>
      <c r="AG1241" s="2" t="s">
        <v>0</v>
      </c>
      <c r="AH1241" s="1">
        <v>0</v>
      </c>
      <c r="AI1241" s="1">
        <v>0</v>
      </c>
      <c r="AJ1241" s="2" t="s">
        <v>0</v>
      </c>
      <c r="AK1241" s="1">
        <v>0</v>
      </c>
      <c r="AL1241" s="1">
        <v>0</v>
      </c>
      <c r="AM1241" s="125" t="s">
        <v>1</v>
      </c>
      <c r="AN1241" s="2" t="s">
        <v>1</v>
      </c>
      <c r="AO1241" s="125" t="s">
        <v>1</v>
      </c>
      <c r="AP1241" s="2" t="s">
        <v>1</v>
      </c>
    </row>
    <row r="1242" spans="1:42" ht="15" customHeight="1" x14ac:dyDescent="0.25">
      <c r="A1242" s="2" t="s">
        <v>397</v>
      </c>
      <c r="B1242" s="125">
        <v>44612</v>
      </c>
      <c r="C1242" s="2" t="s">
        <v>6</v>
      </c>
      <c r="D1242" s="2" t="s">
        <v>25</v>
      </c>
      <c r="E1242" s="2" t="s">
        <v>196</v>
      </c>
      <c r="F1242" s="2" t="s">
        <v>1509</v>
      </c>
      <c r="G1242" s="2" t="s">
        <v>3</v>
      </c>
      <c r="H1242" s="2" t="s">
        <v>1580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1530</v>
      </c>
      <c r="P1242" s="2" t="s">
        <v>1531</v>
      </c>
      <c r="Q1242" s="1">
        <v>36.677799999999998</v>
      </c>
      <c r="R1242" s="1">
        <v>0</v>
      </c>
      <c r="S1242" s="1">
        <v>29.230599999999995</v>
      </c>
      <c r="T1242" s="1">
        <v>6.42</v>
      </c>
      <c r="U1242" s="2" t="s">
        <v>8</v>
      </c>
      <c r="V1242" s="1">
        <v>1.0271999999999999</v>
      </c>
      <c r="W1242" s="1">
        <v>0</v>
      </c>
      <c r="X1242" s="2" t="s">
        <v>0</v>
      </c>
      <c r="Y1242" s="1">
        <v>0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  <c r="AH1242" s="1">
        <v>0</v>
      </c>
      <c r="AI1242" s="1">
        <v>0</v>
      </c>
      <c r="AJ1242" s="2" t="s">
        <v>0</v>
      </c>
      <c r="AK1242" s="1">
        <v>0</v>
      </c>
      <c r="AL1242" s="1">
        <v>0</v>
      </c>
      <c r="AM1242" s="125" t="s">
        <v>1</v>
      </c>
      <c r="AN1242" s="2" t="s">
        <v>1</v>
      </c>
      <c r="AO1242" s="125" t="s">
        <v>1</v>
      </c>
      <c r="AP1242" s="2" t="s">
        <v>1</v>
      </c>
    </row>
    <row r="1243" spans="1:42" ht="15" customHeight="1" x14ac:dyDescent="0.25">
      <c r="A1243" s="2" t="s">
        <v>398</v>
      </c>
      <c r="B1243" s="125">
        <v>44612</v>
      </c>
      <c r="C1243" s="2" t="s">
        <v>6</v>
      </c>
      <c r="D1243" s="2" t="s">
        <v>25</v>
      </c>
      <c r="E1243" s="2" t="s">
        <v>196</v>
      </c>
      <c r="F1243" s="2" t="s">
        <v>1509</v>
      </c>
      <c r="G1243" s="2" t="s">
        <v>3</v>
      </c>
      <c r="H1243" s="2" t="s">
        <v>1581</v>
      </c>
      <c r="I1243" s="1" t="s">
        <v>1</v>
      </c>
      <c r="J1243" s="1" t="s">
        <v>1</v>
      </c>
      <c r="K1243" s="1" t="s">
        <v>1</v>
      </c>
      <c r="L1243" s="1" t="s">
        <v>1</v>
      </c>
      <c r="M1243" s="1">
        <v>0</v>
      </c>
      <c r="N1243" s="2" t="s">
        <v>1</v>
      </c>
      <c r="O1243" s="2" t="s">
        <v>2</v>
      </c>
      <c r="P1243" s="2" t="s">
        <v>1</v>
      </c>
      <c r="Q1243" s="1">
        <v>1477.2616839999996</v>
      </c>
      <c r="R1243" s="1">
        <v>0</v>
      </c>
      <c r="S1243" s="1">
        <v>1209.6012499999997</v>
      </c>
      <c r="T1243" s="1">
        <v>0</v>
      </c>
      <c r="U1243" s="2" t="s">
        <v>0</v>
      </c>
      <c r="V1243" s="1">
        <v>0</v>
      </c>
      <c r="W1243" s="1">
        <v>230.74175000000005</v>
      </c>
      <c r="X1243" s="2" t="s">
        <v>0</v>
      </c>
      <c r="Y1243" s="1">
        <v>36.918683999999999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  <c r="AH1243" s="1">
        <v>0</v>
      </c>
      <c r="AI1243" s="1">
        <v>0</v>
      </c>
      <c r="AJ1243" s="2" t="s">
        <v>0</v>
      </c>
      <c r="AK1243" s="1">
        <v>0</v>
      </c>
      <c r="AL1243" s="1">
        <v>0</v>
      </c>
      <c r="AM1243" s="125" t="s">
        <v>1</v>
      </c>
      <c r="AN1243" s="2" t="s">
        <v>1</v>
      </c>
      <c r="AO1243" s="125" t="s">
        <v>1</v>
      </c>
      <c r="AP1243" s="2" t="s">
        <v>1</v>
      </c>
    </row>
    <row r="1244" spans="1:42" ht="15" customHeight="1" x14ac:dyDescent="0.25">
      <c r="A1244" s="2" t="s">
        <v>399</v>
      </c>
      <c r="B1244" s="125">
        <v>44612</v>
      </c>
      <c r="C1244" s="2" t="s">
        <v>26</v>
      </c>
      <c r="D1244" s="2" t="s">
        <v>25</v>
      </c>
      <c r="E1244" s="2" t="s">
        <v>249</v>
      </c>
      <c r="F1244" s="2" t="s">
        <v>1882</v>
      </c>
      <c r="G1244" s="2" t="s">
        <v>3</v>
      </c>
      <c r="H1244" s="2" t="s">
        <v>1883</v>
      </c>
      <c r="I1244" s="1" t="s">
        <v>1</v>
      </c>
      <c r="J1244" s="1" t="s">
        <v>1</v>
      </c>
      <c r="K1244" s="1" t="s">
        <v>1</v>
      </c>
      <c r="L1244" s="1" t="s">
        <v>1</v>
      </c>
      <c r="M1244" s="1">
        <v>0</v>
      </c>
      <c r="N1244" s="2" t="s">
        <v>1</v>
      </c>
      <c r="O1244" s="2" t="s">
        <v>2</v>
      </c>
      <c r="P1244" s="2" t="s">
        <v>1</v>
      </c>
      <c r="Q1244" s="1">
        <f>2117.249456-0.03</f>
        <v>2117.2194559999998</v>
      </c>
      <c r="R1244" s="1">
        <v>0</v>
      </c>
      <c r="S1244" s="1">
        <f>1524.0758-0.03</f>
        <v>1524.0458000000001</v>
      </c>
      <c r="T1244" s="1">
        <v>0</v>
      </c>
      <c r="U1244" s="2" t="s">
        <v>0</v>
      </c>
      <c r="V1244" s="1">
        <v>0</v>
      </c>
      <c r="W1244" s="1">
        <v>511.35660000000001</v>
      </c>
      <c r="X1244" s="2" t="s">
        <v>0</v>
      </c>
      <c r="Y1244" s="1">
        <v>81.817056000000008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  <c r="AH1244" s="1">
        <v>0</v>
      </c>
      <c r="AI1244" s="1">
        <v>0</v>
      </c>
      <c r="AJ1244" s="2" t="s">
        <v>0</v>
      </c>
      <c r="AK1244" s="1">
        <v>0</v>
      </c>
      <c r="AL1244" s="1">
        <v>0</v>
      </c>
      <c r="AM1244" s="125" t="s">
        <v>1</v>
      </c>
      <c r="AN1244" s="2" t="s">
        <v>1</v>
      </c>
      <c r="AO1244" s="125" t="s">
        <v>1</v>
      </c>
      <c r="AP1244" s="2" t="s">
        <v>1</v>
      </c>
    </row>
    <row r="1245" spans="1:42" ht="15" customHeight="1" x14ac:dyDescent="0.25">
      <c r="A1245" s="2" t="s">
        <v>400</v>
      </c>
      <c r="B1245" s="125">
        <v>44612</v>
      </c>
      <c r="C1245" s="2" t="s">
        <v>26</v>
      </c>
      <c r="D1245" s="2" t="s">
        <v>25</v>
      </c>
      <c r="E1245" s="2" t="s">
        <v>249</v>
      </c>
      <c r="F1245" s="2" t="s">
        <v>1884</v>
      </c>
      <c r="G1245" s="2" t="s">
        <v>3</v>
      </c>
      <c r="H1245" s="2" t="s">
        <v>1885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1886</v>
      </c>
      <c r="P1245" s="2" t="s">
        <v>1887</v>
      </c>
      <c r="Q1245" s="1">
        <v>174.965822</v>
      </c>
      <c r="R1245" s="1">
        <v>0</v>
      </c>
      <c r="S1245" s="1">
        <v>149.78895</v>
      </c>
      <c r="T1245" s="1">
        <v>21.7042</v>
      </c>
      <c r="U1245" s="2" t="s">
        <v>8</v>
      </c>
      <c r="V1245" s="1">
        <v>3.4726720000000002</v>
      </c>
      <c r="W1245" s="1">
        <v>0</v>
      </c>
      <c r="X1245" s="2" t="s">
        <v>0</v>
      </c>
      <c r="Y1245" s="1">
        <v>0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  <c r="AH1245" s="1">
        <v>0</v>
      </c>
      <c r="AI1245" s="1">
        <v>0</v>
      </c>
      <c r="AJ1245" s="2" t="s">
        <v>0</v>
      </c>
      <c r="AK1245" s="1">
        <v>0</v>
      </c>
      <c r="AL1245" s="1">
        <v>0</v>
      </c>
      <c r="AM1245" s="125" t="s">
        <v>1</v>
      </c>
      <c r="AN1245" s="2" t="s">
        <v>1</v>
      </c>
      <c r="AO1245" s="125" t="s">
        <v>1</v>
      </c>
      <c r="AP1245" s="2" t="s">
        <v>1</v>
      </c>
    </row>
    <row r="1246" spans="1:42" ht="15" customHeight="1" x14ac:dyDescent="0.25">
      <c r="A1246" s="2" t="s">
        <v>401</v>
      </c>
      <c r="B1246" s="125">
        <v>44612</v>
      </c>
      <c r="C1246" s="2" t="s">
        <v>26</v>
      </c>
      <c r="D1246" s="2" t="s">
        <v>25</v>
      </c>
      <c r="E1246" s="2" t="s">
        <v>249</v>
      </c>
      <c r="F1246" s="2" t="s">
        <v>1882</v>
      </c>
      <c r="G1246" s="2" t="s">
        <v>3</v>
      </c>
      <c r="H1246" s="2" t="s">
        <v>1888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1280.8507680000002</v>
      </c>
      <c r="R1246" s="1">
        <v>0</v>
      </c>
      <c r="S1246" s="1">
        <v>862.82180000000005</v>
      </c>
      <c r="T1246" s="1">
        <v>0</v>
      </c>
      <c r="U1246" s="2" t="s">
        <v>0</v>
      </c>
      <c r="V1246" s="1">
        <v>0</v>
      </c>
      <c r="W1246" s="1">
        <v>360.36980000000005</v>
      </c>
      <c r="X1246" s="2" t="s">
        <v>0</v>
      </c>
      <c r="Y1246" s="1">
        <v>57.659168000000001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  <c r="AH1246" s="1">
        <v>0</v>
      </c>
      <c r="AI1246" s="1">
        <v>0</v>
      </c>
      <c r="AJ1246" s="2" t="s">
        <v>0</v>
      </c>
      <c r="AK1246" s="1">
        <v>0</v>
      </c>
      <c r="AL1246" s="1">
        <v>0</v>
      </c>
      <c r="AM1246" s="125" t="s">
        <v>1</v>
      </c>
      <c r="AN1246" s="2" t="s">
        <v>1</v>
      </c>
      <c r="AO1246" s="125" t="s">
        <v>1</v>
      </c>
      <c r="AP1246" s="2" t="s">
        <v>1</v>
      </c>
    </row>
    <row r="1247" spans="1:42" ht="15" customHeight="1" x14ac:dyDescent="0.25">
      <c r="A1247" s="2" t="s">
        <v>402</v>
      </c>
      <c r="B1247" s="125">
        <v>44612</v>
      </c>
      <c r="C1247" s="2" t="s">
        <v>26</v>
      </c>
      <c r="D1247" s="2" t="s">
        <v>25</v>
      </c>
      <c r="E1247" s="2" t="s">
        <v>249</v>
      </c>
      <c r="F1247" s="2" t="s">
        <v>1884</v>
      </c>
      <c r="G1247" s="2" t="s">
        <v>12</v>
      </c>
      <c r="H1247" s="2" t="s">
        <v>1</v>
      </c>
      <c r="I1247" s="1" t="s">
        <v>1152</v>
      </c>
      <c r="J1247" s="1" t="s">
        <v>1</v>
      </c>
      <c r="K1247" s="1" t="s">
        <v>1889</v>
      </c>
      <c r="L1247" s="1" t="s">
        <v>1855</v>
      </c>
      <c r="M1247" s="1">
        <v>330.56</v>
      </c>
      <c r="N1247" s="2" t="s">
        <v>11</v>
      </c>
      <c r="O1247" s="2" t="s">
        <v>1890</v>
      </c>
      <c r="P1247" s="2" t="s">
        <v>1891</v>
      </c>
      <c r="Q1247" s="1">
        <v>-22.05</v>
      </c>
      <c r="R1247" s="1">
        <v>0</v>
      </c>
      <c r="S1247" s="1">
        <v>-22.05</v>
      </c>
      <c r="T1247" s="1">
        <v>0</v>
      </c>
      <c r="U1247" s="2" t="s">
        <v>0</v>
      </c>
      <c r="V1247" s="1">
        <v>0</v>
      </c>
      <c r="W1247" s="1">
        <v>0</v>
      </c>
      <c r="X1247" s="2" t="s">
        <v>0</v>
      </c>
      <c r="Y1247" s="1">
        <v>0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  <c r="AH1247" s="1">
        <v>0</v>
      </c>
      <c r="AI1247" s="1">
        <v>0</v>
      </c>
      <c r="AJ1247" s="2" t="s">
        <v>0</v>
      </c>
      <c r="AK1247" s="1">
        <v>0</v>
      </c>
      <c r="AL1247" s="1">
        <v>0</v>
      </c>
      <c r="AM1247" s="125" t="s">
        <v>1</v>
      </c>
      <c r="AN1247" s="2" t="s">
        <v>1</v>
      </c>
      <c r="AO1247" s="125" t="s">
        <v>1</v>
      </c>
      <c r="AP1247" s="2" t="s">
        <v>1</v>
      </c>
    </row>
    <row r="1248" spans="1:42" ht="15" customHeight="1" x14ac:dyDescent="0.25">
      <c r="A1248" s="2" t="s">
        <v>403</v>
      </c>
      <c r="B1248" s="125">
        <v>44612</v>
      </c>
      <c r="C1248" s="2" t="s">
        <v>6</v>
      </c>
      <c r="D1248" s="2" t="s">
        <v>23</v>
      </c>
      <c r="E1248" s="2" t="s">
        <v>192</v>
      </c>
      <c r="F1248" s="2" t="s">
        <v>1629</v>
      </c>
      <c r="G1248" s="2" t="s">
        <v>3</v>
      </c>
      <c r="H1248" s="2" t="s">
        <v>1630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11458.830067999999</v>
      </c>
      <c r="R1248" s="1">
        <v>0</v>
      </c>
      <c r="S1248" s="1">
        <v>8529.302300000003</v>
      </c>
      <c r="T1248" s="1">
        <v>0</v>
      </c>
      <c r="U1248" s="2" t="s">
        <v>0</v>
      </c>
      <c r="V1248" s="1">
        <v>0</v>
      </c>
      <c r="W1248" s="1">
        <v>2525.4549000000015</v>
      </c>
      <c r="X1248" s="2" t="s">
        <v>8</v>
      </c>
      <c r="Y1248" s="1">
        <v>404.07286800000014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  <c r="AH1248" s="1">
        <v>0</v>
      </c>
      <c r="AI1248" s="1">
        <v>0</v>
      </c>
      <c r="AJ1248" s="2" t="s">
        <v>0</v>
      </c>
      <c r="AK1248" s="1">
        <v>0</v>
      </c>
      <c r="AL1248" s="1">
        <v>0</v>
      </c>
      <c r="AM1248" s="125" t="s">
        <v>1</v>
      </c>
      <c r="AN1248" s="2" t="s">
        <v>1</v>
      </c>
      <c r="AO1248" s="125" t="s">
        <v>1</v>
      </c>
      <c r="AP1248" s="2" t="s">
        <v>1</v>
      </c>
    </row>
    <row r="1249" spans="1:42" ht="15" customHeight="1" x14ac:dyDescent="0.25">
      <c r="A1249" s="2" t="s">
        <v>405</v>
      </c>
      <c r="B1249" s="125">
        <v>44612</v>
      </c>
      <c r="C1249" s="2" t="s">
        <v>26</v>
      </c>
      <c r="D1249" s="2" t="s">
        <v>23</v>
      </c>
      <c r="E1249" s="2" t="s">
        <v>354</v>
      </c>
      <c r="F1249" s="2" t="s">
        <v>1253</v>
      </c>
      <c r="G1249" s="2" t="s">
        <v>3</v>
      </c>
      <c r="H1249" s="2" t="s">
        <v>1892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2</v>
      </c>
      <c r="P1249" s="2" t="s">
        <v>1</v>
      </c>
      <c r="Q1249" s="1">
        <v>1048.0016059999998</v>
      </c>
      <c r="R1249" s="1">
        <v>0</v>
      </c>
      <c r="S1249" s="1">
        <v>740.57509999999979</v>
      </c>
      <c r="T1249" s="1">
        <v>0</v>
      </c>
      <c r="U1249" s="2" t="s">
        <v>0</v>
      </c>
      <c r="V1249" s="1">
        <v>0</v>
      </c>
      <c r="W1249" s="1">
        <v>265.02285000000001</v>
      </c>
      <c r="X1249" s="2" t="s">
        <v>8</v>
      </c>
      <c r="Y1249" s="1">
        <v>42.403655999999998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  <c r="AH1249" s="1">
        <v>0</v>
      </c>
      <c r="AI1249" s="1">
        <v>0</v>
      </c>
      <c r="AJ1249" s="2" t="s">
        <v>0</v>
      </c>
      <c r="AK1249" s="1">
        <v>0</v>
      </c>
      <c r="AL1249" s="1">
        <v>0</v>
      </c>
      <c r="AM1249" s="125" t="s">
        <v>1</v>
      </c>
      <c r="AN1249" s="2" t="s">
        <v>1</v>
      </c>
      <c r="AO1249" s="125" t="s">
        <v>1</v>
      </c>
      <c r="AP1249" s="2" t="s">
        <v>1</v>
      </c>
    </row>
    <row r="1250" spans="1:42" ht="15" customHeight="1" x14ac:dyDescent="0.25">
      <c r="A1250" s="2" t="s">
        <v>406</v>
      </c>
      <c r="B1250" s="125">
        <v>44612</v>
      </c>
      <c r="C1250" s="2" t="s">
        <v>6</v>
      </c>
      <c r="D1250" s="2" t="s">
        <v>21</v>
      </c>
      <c r="E1250" s="2" t="s">
        <v>190</v>
      </c>
      <c r="F1250" s="2" t="s">
        <v>1678</v>
      </c>
      <c r="G1250" s="2" t="s">
        <v>3</v>
      </c>
      <c r="H1250" s="2" t="s">
        <v>1679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3733.5970299999994</v>
      </c>
      <c r="R1250" s="1">
        <v>0</v>
      </c>
      <c r="S1250" s="1">
        <v>2861.7470499999999</v>
      </c>
      <c r="T1250" s="1">
        <v>0</v>
      </c>
      <c r="U1250" s="2" t="s">
        <v>0</v>
      </c>
      <c r="V1250" s="1">
        <v>0</v>
      </c>
      <c r="W1250" s="1">
        <v>751.59480000000008</v>
      </c>
      <c r="X1250" s="2" t="s">
        <v>8</v>
      </c>
      <c r="Y1250" s="1">
        <v>120.25518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  <c r="AH1250" s="1">
        <v>0</v>
      </c>
      <c r="AI1250" s="1">
        <v>0</v>
      </c>
      <c r="AJ1250" s="2" t="s">
        <v>0</v>
      </c>
      <c r="AK1250" s="1">
        <v>0</v>
      </c>
      <c r="AL1250" s="1">
        <v>0</v>
      </c>
      <c r="AM1250" s="125" t="s">
        <v>1</v>
      </c>
      <c r="AN1250" s="2" t="s">
        <v>1</v>
      </c>
      <c r="AO1250" s="125" t="s">
        <v>1</v>
      </c>
      <c r="AP1250" s="2" t="s">
        <v>1</v>
      </c>
    </row>
    <row r="1251" spans="1:42" ht="15" customHeight="1" x14ac:dyDescent="0.25">
      <c r="A1251" s="2" t="s">
        <v>407</v>
      </c>
      <c r="B1251" s="125">
        <v>44612</v>
      </c>
      <c r="C1251" s="2" t="s">
        <v>6</v>
      </c>
      <c r="D1251" s="2" t="s">
        <v>21</v>
      </c>
      <c r="E1251" s="2" t="s">
        <v>190</v>
      </c>
      <c r="F1251" s="2" t="s">
        <v>1678</v>
      </c>
      <c r="G1251" s="2" t="s">
        <v>3</v>
      </c>
      <c r="H1251" s="2" t="s">
        <v>1680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887</v>
      </c>
      <c r="P1251" s="2" t="s">
        <v>888</v>
      </c>
      <c r="Q1251" s="1">
        <v>84.554249999999996</v>
      </c>
      <c r="R1251" s="1">
        <v>0</v>
      </c>
      <c r="S1251" s="1">
        <v>70.935850000000002</v>
      </c>
      <c r="T1251" s="1">
        <v>11.74</v>
      </c>
      <c r="U1251" s="2" t="s">
        <v>8</v>
      </c>
      <c r="V1251" s="1">
        <v>1.8784000000000001</v>
      </c>
      <c r="W1251" s="1">
        <v>0</v>
      </c>
      <c r="X1251" s="2" t="s">
        <v>0</v>
      </c>
      <c r="Y1251" s="1">
        <v>0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  <c r="AH1251" s="1">
        <v>0</v>
      </c>
      <c r="AI1251" s="1">
        <v>0</v>
      </c>
      <c r="AJ1251" s="2" t="s">
        <v>0</v>
      </c>
      <c r="AK1251" s="1">
        <v>0</v>
      </c>
      <c r="AL1251" s="1">
        <v>0</v>
      </c>
      <c r="AM1251" s="125" t="s">
        <v>1</v>
      </c>
      <c r="AN1251" s="2" t="s">
        <v>1</v>
      </c>
      <c r="AO1251" s="125" t="s">
        <v>1</v>
      </c>
      <c r="AP1251" s="2" t="s">
        <v>1</v>
      </c>
    </row>
    <row r="1252" spans="1:42" ht="15" customHeight="1" x14ac:dyDescent="0.25">
      <c r="A1252" s="2" t="s">
        <v>408</v>
      </c>
      <c r="B1252" s="125">
        <v>44612</v>
      </c>
      <c r="C1252" s="2" t="s">
        <v>6</v>
      </c>
      <c r="D1252" s="2" t="s">
        <v>21</v>
      </c>
      <c r="E1252" s="2" t="s">
        <v>190</v>
      </c>
      <c r="F1252" s="2" t="s">
        <v>1678</v>
      </c>
      <c r="G1252" s="2" t="s">
        <v>3</v>
      </c>
      <c r="H1252" s="2" t="s">
        <v>1681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2783.1173720000002</v>
      </c>
      <c r="R1252" s="1">
        <v>0</v>
      </c>
      <c r="S1252" s="1">
        <v>2268.4690500000002</v>
      </c>
      <c r="T1252" s="1">
        <v>0</v>
      </c>
      <c r="U1252" s="2" t="s">
        <v>0</v>
      </c>
      <c r="V1252" s="1">
        <v>0</v>
      </c>
      <c r="W1252" s="1">
        <v>443.66235000000006</v>
      </c>
      <c r="X1252" s="2" t="s">
        <v>0</v>
      </c>
      <c r="Y1252" s="1">
        <v>70.985972000000004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  <c r="AH1252" s="1">
        <v>0</v>
      </c>
      <c r="AI1252" s="1">
        <v>0</v>
      </c>
      <c r="AJ1252" s="2" t="s">
        <v>0</v>
      </c>
      <c r="AK1252" s="1">
        <v>0</v>
      </c>
      <c r="AL1252" s="1">
        <v>0</v>
      </c>
      <c r="AM1252" s="125" t="s">
        <v>1</v>
      </c>
      <c r="AN1252" s="2" t="s">
        <v>1</v>
      </c>
      <c r="AO1252" s="125" t="s">
        <v>1</v>
      </c>
      <c r="AP1252" s="2" t="s">
        <v>1</v>
      </c>
    </row>
    <row r="1253" spans="1:42" ht="15" customHeight="1" x14ac:dyDescent="0.25">
      <c r="A1253" s="2" t="s">
        <v>409</v>
      </c>
      <c r="B1253" s="125">
        <v>44612</v>
      </c>
      <c r="C1253" s="2" t="s">
        <v>26</v>
      </c>
      <c r="D1253" s="2" t="s">
        <v>879</v>
      </c>
      <c r="E1253" s="2" t="s">
        <v>881</v>
      </c>
      <c r="F1253" s="2" t="s">
        <v>1893</v>
      </c>
      <c r="G1253" s="2" t="s">
        <v>3</v>
      </c>
      <c r="H1253" s="2" t="s">
        <v>1894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173.608</v>
      </c>
      <c r="R1253" s="1">
        <v>0</v>
      </c>
      <c r="S1253" s="1">
        <v>6.2199999999999989</v>
      </c>
      <c r="T1253" s="1">
        <v>0</v>
      </c>
      <c r="U1253" s="2" t="s">
        <v>0</v>
      </c>
      <c r="V1253" s="1">
        <v>0</v>
      </c>
      <c r="W1253" s="1">
        <v>144.30000000000001</v>
      </c>
      <c r="X1253" s="2" t="s">
        <v>8</v>
      </c>
      <c r="Y1253" s="1">
        <v>23.087999999999997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  <c r="AH1253" s="1">
        <v>0</v>
      </c>
      <c r="AI1253" s="1">
        <v>0</v>
      </c>
      <c r="AJ1253" s="2" t="s">
        <v>0</v>
      </c>
      <c r="AK1253" s="1">
        <v>0</v>
      </c>
      <c r="AL1253" s="1">
        <v>0</v>
      </c>
      <c r="AM1253" s="125" t="s">
        <v>1</v>
      </c>
      <c r="AN1253" s="2" t="s">
        <v>1</v>
      </c>
      <c r="AO1253" s="125" t="s">
        <v>1</v>
      </c>
      <c r="AP1253" s="2" t="s">
        <v>1</v>
      </c>
    </row>
    <row r="1254" spans="1:42" ht="15" customHeight="1" x14ac:dyDescent="0.25">
      <c r="A1254" s="2" t="s">
        <v>410</v>
      </c>
      <c r="B1254" s="125">
        <v>44612</v>
      </c>
      <c r="C1254" s="2" t="s">
        <v>6</v>
      </c>
      <c r="D1254" s="2" t="s">
        <v>879</v>
      </c>
      <c r="E1254" s="2" t="s">
        <v>880</v>
      </c>
      <c r="F1254" s="2" t="s">
        <v>1325</v>
      </c>
      <c r="G1254" s="2" t="s">
        <v>3</v>
      </c>
      <c r="H1254" s="2" t="s">
        <v>2411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2</v>
      </c>
      <c r="P1254" s="2" t="s">
        <v>1</v>
      </c>
      <c r="Q1254" s="1">
        <v>5408.7076419999994</v>
      </c>
      <c r="R1254" s="1">
        <v>0</v>
      </c>
      <c r="S1254" s="1">
        <v>4138.189949999999</v>
      </c>
      <c r="T1254" s="1">
        <v>0</v>
      </c>
      <c r="U1254" s="2" t="s">
        <v>0</v>
      </c>
      <c r="V1254" s="1">
        <v>0</v>
      </c>
      <c r="W1254" s="1">
        <v>1095.2739000000001</v>
      </c>
      <c r="X1254" s="2" t="s">
        <v>8</v>
      </c>
      <c r="Y1254" s="1">
        <v>175.24379200000001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  <c r="AH1254" s="1">
        <v>0</v>
      </c>
      <c r="AI1254" s="1">
        <v>0</v>
      </c>
      <c r="AJ1254" s="2" t="s">
        <v>0</v>
      </c>
      <c r="AK1254" s="1">
        <v>0</v>
      </c>
      <c r="AL1254" s="1">
        <v>0</v>
      </c>
      <c r="AM1254" s="125" t="s">
        <v>1</v>
      </c>
      <c r="AN1254" s="2" t="s">
        <v>1</v>
      </c>
      <c r="AO1254" s="125" t="s">
        <v>1</v>
      </c>
      <c r="AP1254" s="2" t="s">
        <v>1</v>
      </c>
    </row>
    <row r="1255" spans="1:42" ht="15" customHeight="1" x14ac:dyDescent="0.25">
      <c r="A1255" s="2" t="s">
        <v>411</v>
      </c>
      <c r="B1255" s="125">
        <v>44612</v>
      </c>
      <c r="C1255" s="2" t="s">
        <v>6</v>
      </c>
      <c r="D1255" s="2" t="s">
        <v>879</v>
      </c>
      <c r="E1255" s="2" t="s">
        <v>880</v>
      </c>
      <c r="F1255" s="2" t="s">
        <v>1325</v>
      </c>
      <c r="G1255" s="2" t="s">
        <v>3</v>
      </c>
      <c r="H1255" s="2" t="s">
        <v>2412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1262</v>
      </c>
      <c r="P1255" s="2" t="s">
        <v>1263</v>
      </c>
      <c r="Q1255" s="1">
        <v>3.5804999999999998</v>
      </c>
      <c r="R1255" s="1">
        <v>0</v>
      </c>
      <c r="S1255" s="1">
        <v>3.5804999999999998</v>
      </c>
      <c r="T1255" s="1">
        <v>0</v>
      </c>
      <c r="U1255" s="2" t="s">
        <v>0</v>
      </c>
      <c r="V1255" s="1">
        <v>0</v>
      </c>
      <c r="W1255" s="1">
        <v>0</v>
      </c>
      <c r="X1255" s="2" t="s">
        <v>0</v>
      </c>
      <c r="Y1255" s="1">
        <v>0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  <c r="AH1255" s="1">
        <v>0</v>
      </c>
      <c r="AI1255" s="1">
        <v>0</v>
      </c>
      <c r="AJ1255" s="2" t="s">
        <v>0</v>
      </c>
      <c r="AK1255" s="1">
        <v>0</v>
      </c>
      <c r="AL1255" s="1">
        <v>0</v>
      </c>
      <c r="AM1255" s="125" t="s">
        <v>1</v>
      </c>
      <c r="AN1255" s="2" t="s">
        <v>1</v>
      </c>
      <c r="AO1255" s="125" t="s">
        <v>1</v>
      </c>
      <c r="AP1255" s="2" t="s">
        <v>1</v>
      </c>
    </row>
    <row r="1256" spans="1:42" ht="15" customHeight="1" x14ac:dyDescent="0.25">
      <c r="A1256" s="2" t="s">
        <v>412</v>
      </c>
      <c r="B1256" s="125">
        <v>44612</v>
      </c>
      <c r="C1256" s="2" t="s">
        <v>6</v>
      </c>
      <c r="D1256" s="2" t="s">
        <v>879</v>
      </c>
      <c r="E1256" s="2" t="s">
        <v>880</v>
      </c>
      <c r="F1256" s="2" t="s">
        <v>1325</v>
      </c>
      <c r="G1256" s="2" t="s">
        <v>3</v>
      </c>
      <c r="H1256" s="2" t="s">
        <v>2413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1398.8940499999999</v>
      </c>
      <c r="R1256" s="1">
        <v>0</v>
      </c>
      <c r="S1256" s="1">
        <v>1064.4275500000001</v>
      </c>
      <c r="T1256" s="1">
        <v>0</v>
      </c>
      <c r="U1256" s="2" t="s">
        <v>0</v>
      </c>
      <c r="V1256" s="1">
        <v>0</v>
      </c>
      <c r="W1256" s="1">
        <v>288.33320000000003</v>
      </c>
      <c r="X1256" s="2" t="s">
        <v>0</v>
      </c>
      <c r="Y1256" s="1">
        <v>46.133299999999998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  <c r="AH1256" s="1">
        <v>0</v>
      </c>
      <c r="AI1256" s="1">
        <v>0</v>
      </c>
      <c r="AJ1256" s="2" t="s">
        <v>0</v>
      </c>
      <c r="AK1256" s="1">
        <v>0</v>
      </c>
      <c r="AL1256" s="1">
        <v>0</v>
      </c>
      <c r="AM1256" s="125" t="s">
        <v>1</v>
      </c>
      <c r="AN1256" s="2" t="s">
        <v>1</v>
      </c>
      <c r="AO1256" s="125" t="s">
        <v>1</v>
      </c>
      <c r="AP1256" s="2" t="s">
        <v>1</v>
      </c>
    </row>
    <row r="1257" spans="1:42" ht="15" customHeight="1" x14ac:dyDescent="0.25">
      <c r="A1257" s="2" t="s">
        <v>413</v>
      </c>
      <c r="B1257" s="125">
        <v>44612</v>
      </c>
      <c r="C1257" s="2" t="s">
        <v>6</v>
      </c>
      <c r="D1257" s="2" t="s">
        <v>879</v>
      </c>
      <c r="E1257" s="2" t="s">
        <v>880</v>
      </c>
      <c r="F1257" s="2" t="s">
        <v>1325</v>
      </c>
      <c r="G1257" s="2" t="s">
        <v>3</v>
      </c>
      <c r="H1257" s="2" t="s">
        <v>2414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2415</v>
      </c>
      <c r="P1257" s="2" t="s">
        <v>2416</v>
      </c>
      <c r="Q1257" s="1">
        <v>187.35364999999999</v>
      </c>
      <c r="R1257" s="1">
        <v>0</v>
      </c>
      <c r="S1257" s="1">
        <v>123.72765000000001</v>
      </c>
      <c r="T1257" s="1">
        <v>54.85</v>
      </c>
      <c r="U1257" s="2" t="s">
        <v>8</v>
      </c>
      <c r="V1257" s="1">
        <v>8.7759999999999998</v>
      </c>
      <c r="W1257" s="1">
        <v>0</v>
      </c>
      <c r="X1257" s="2" t="s">
        <v>0</v>
      </c>
      <c r="Y1257" s="1">
        <v>0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  <c r="AH1257" s="1">
        <v>0</v>
      </c>
      <c r="AI1257" s="1">
        <v>0</v>
      </c>
      <c r="AJ1257" s="2" t="s">
        <v>0</v>
      </c>
      <c r="AK1257" s="1">
        <v>0</v>
      </c>
      <c r="AL1257" s="1">
        <v>0</v>
      </c>
      <c r="AM1257" s="125" t="s">
        <v>1</v>
      </c>
      <c r="AN1257" s="2" t="s">
        <v>1</v>
      </c>
      <c r="AO1257" s="125" t="s">
        <v>1</v>
      </c>
      <c r="AP1257" s="2" t="s">
        <v>1</v>
      </c>
    </row>
    <row r="1258" spans="1:42" ht="15" customHeight="1" x14ac:dyDescent="0.25">
      <c r="A1258" s="2" t="s">
        <v>414</v>
      </c>
      <c r="B1258" s="125">
        <v>44612</v>
      </c>
      <c r="C1258" s="2" t="s">
        <v>6</v>
      </c>
      <c r="D1258" s="2" t="s">
        <v>879</v>
      </c>
      <c r="E1258" s="2" t="s">
        <v>880</v>
      </c>
      <c r="F1258" s="2" t="s">
        <v>1325</v>
      </c>
      <c r="G1258" s="2" t="s">
        <v>3</v>
      </c>
      <c r="H1258" s="2" t="s">
        <v>2417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535.52525000000003</v>
      </c>
      <c r="R1258" s="1">
        <v>0</v>
      </c>
      <c r="S1258" s="1">
        <v>384.60924999999997</v>
      </c>
      <c r="T1258" s="1">
        <v>0</v>
      </c>
      <c r="U1258" s="2" t="s">
        <v>0</v>
      </c>
      <c r="V1258" s="1">
        <v>0</v>
      </c>
      <c r="W1258" s="1">
        <v>130.10000000000002</v>
      </c>
      <c r="X1258" s="2" t="s">
        <v>8</v>
      </c>
      <c r="Y1258" s="1">
        <v>20.815999999999999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  <c r="AH1258" s="1">
        <v>0</v>
      </c>
      <c r="AI1258" s="1">
        <v>0</v>
      </c>
      <c r="AJ1258" s="2" t="s">
        <v>0</v>
      </c>
      <c r="AK1258" s="1">
        <v>0</v>
      </c>
      <c r="AL1258" s="1">
        <v>0</v>
      </c>
      <c r="AM1258" s="125" t="s">
        <v>1</v>
      </c>
      <c r="AN1258" s="2" t="s">
        <v>1</v>
      </c>
      <c r="AO1258" s="125" t="s">
        <v>1</v>
      </c>
      <c r="AP1258" s="2" t="s">
        <v>1</v>
      </c>
    </row>
    <row r="1259" spans="1:42" ht="15" customHeight="1" x14ac:dyDescent="0.25">
      <c r="A1259" s="2" t="s">
        <v>415</v>
      </c>
      <c r="B1259" s="125">
        <v>44612</v>
      </c>
      <c r="C1259" s="2" t="s">
        <v>6</v>
      </c>
      <c r="D1259" s="2" t="s">
        <v>18</v>
      </c>
      <c r="E1259" s="2" t="s">
        <v>183</v>
      </c>
      <c r="F1259" s="2" t="s">
        <v>1115</v>
      </c>
      <c r="G1259" s="2" t="s">
        <v>3</v>
      </c>
      <c r="H1259" s="2" t="s">
        <v>2448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6121.6072619999968</v>
      </c>
      <c r="R1259" s="1">
        <v>0</v>
      </c>
      <c r="S1259" s="1">
        <v>4888.4452999999985</v>
      </c>
      <c r="T1259" s="1">
        <v>0</v>
      </c>
      <c r="U1259" s="2" t="s">
        <v>0</v>
      </c>
      <c r="V1259" s="1">
        <v>0</v>
      </c>
      <c r="W1259" s="1">
        <v>1063.0707500000001</v>
      </c>
      <c r="X1259" s="2" t="s">
        <v>0</v>
      </c>
      <c r="Y1259" s="1">
        <v>170.09121199999998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  <c r="AH1259" s="1">
        <v>0</v>
      </c>
      <c r="AI1259" s="1">
        <v>0</v>
      </c>
      <c r="AJ1259" s="2" t="s">
        <v>0</v>
      </c>
      <c r="AK1259" s="1">
        <v>0</v>
      </c>
      <c r="AL1259" s="1">
        <v>0</v>
      </c>
      <c r="AM1259" s="125" t="s">
        <v>1</v>
      </c>
      <c r="AN1259" s="2" t="s">
        <v>1</v>
      </c>
      <c r="AO1259" s="125" t="s">
        <v>1</v>
      </c>
      <c r="AP1259" s="2" t="s">
        <v>1</v>
      </c>
    </row>
    <row r="1260" spans="1:42" ht="15" customHeight="1" x14ac:dyDescent="0.25">
      <c r="A1260" s="2" t="s">
        <v>416</v>
      </c>
      <c r="B1260" s="125">
        <v>44612</v>
      </c>
      <c r="C1260" s="2" t="s">
        <v>6</v>
      </c>
      <c r="D1260" s="2" t="s">
        <v>16</v>
      </c>
      <c r="E1260" s="2" t="s">
        <v>181</v>
      </c>
      <c r="F1260" s="2" t="s">
        <v>2462</v>
      </c>
      <c r="G1260" s="2" t="s">
        <v>3</v>
      </c>
      <c r="H1260" s="2" t="s">
        <v>2463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1362.9411320000002</v>
      </c>
      <c r="R1260" s="1">
        <v>0</v>
      </c>
      <c r="S1260" s="1">
        <v>982.46944999999994</v>
      </c>
      <c r="T1260" s="1">
        <v>0</v>
      </c>
      <c r="U1260" s="2" t="s">
        <v>0</v>
      </c>
      <c r="V1260" s="1">
        <v>0</v>
      </c>
      <c r="W1260" s="1">
        <v>327.99284999999998</v>
      </c>
      <c r="X1260" s="2" t="s">
        <v>8</v>
      </c>
      <c r="Y1260" s="1">
        <v>52.478831999999997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  <c r="AH1260" s="1">
        <v>0</v>
      </c>
      <c r="AI1260" s="1">
        <v>0</v>
      </c>
      <c r="AJ1260" s="2" t="s">
        <v>0</v>
      </c>
      <c r="AK1260" s="1">
        <v>0</v>
      </c>
      <c r="AL1260" s="1">
        <v>0</v>
      </c>
      <c r="AM1260" s="125" t="s">
        <v>1</v>
      </c>
      <c r="AN1260" s="2" t="s">
        <v>1</v>
      </c>
      <c r="AO1260" s="125" t="s">
        <v>1</v>
      </c>
      <c r="AP1260" s="2" t="s">
        <v>1</v>
      </c>
    </row>
    <row r="1261" spans="1:42" ht="15" customHeight="1" x14ac:dyDescent="0.25">
      <c r="A1261" s="2" t="s">
        <v>417</v>
      </c>
      <c r="B1261" s="125">
        <v>44612</v>
      </c>
      <c r="C1261" s="2" t="s">
        <v>6</v>
      </c>
      <c r="D1261" s="2" t="s">
        <v>16</v>
      </c>
      <c r="E1261" s="2" t="s">
        <v>181</v>
      </c>
      <c r="F1261" s="2" t="s">
        <v>2462</v>
      </c>
      <c r="G1261" s="2" t="s">
        <v>3</v>
      </c>
      <c r="H1261" s="2" t="s">
        <v>2464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1070</v>
      </c>
      <c r="P1261" s="2" t="s">
        <v>1071</v>
      </c>
      <c r="Q1261" s="1">
        <v>684.76531199999999</v>
      </c>
      <c r="R1261" s="1">
        <v>0</v>
      </c>
      <c r="S1261" s="1">
        <v>521.25234999999998</v>
      </c>
      <c r="T1261" s="1">
        <v>140.95945</v>
      </c>
      <c r="U1261" s="2" t="s">
        <v>8</v>
      </c>
      <c r="V1261" s="1">
        <v>22.553512000000001</v>
      </c>
      <c r="W1261" s="1">
        <v>0</v>
      </c>
      <c r="X1261" s="2" t="s">
        <v>0</v>
      </c>
      <c r="Y1261" s="1">
        <v>0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  <c r="AH1261" s="1">
        <v>0</v>
      </c>
      <c r="AI1261" s="1">
        <v>0</v>
      </c>
      <c r="AJ1261" s="2" t="s">
        <v>0</v>
      </c>
      <c r="AK1261" s="1">
        <v>0</v>
      </c>
      <c r="AL1261" s="1">
        <v>0</v>
      </c>
      <c r="AM1261" s="125" t="s">
        <v>1</v>
      </c>
      <c r="AN1261" s="2" t="s">
        <v>1</v>
      </c>
      <c r="AO1261" s="125" t="s">
        <v>1</v>
      </c>
      <c r="AP1261" s="2" t="s">
        <v>1</v>
      </c>
    </row>
    <row r="1262" spans="1:42" ht="15" customHeight="1" x14ac:dyDescent="0.25">
      <c r="A1262" s="2" t="s">
        <v>418</v>
      </c>
      <c r="B1262" s="125">
        <v>44612</v>
      </c>
      <c r="C1262" s="2" t="s">
        <v>6</v>
      </c>
      <c r="D1262" s="2" t="s">
        <v>16</v>
      </c>
      <c r="E1262" s="2" t="s">
        <v>181</v>
      </c>
      <c r="F1262" s="2" t="s">
        <v>2462</v>
      </c>
      <c r="G1262" s="2" t="s">
        <v>3</v>
      </c>
      <c r="H1262" s="2" t="s">
        <v>2465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2466</v>
      </c>
      <c r="P1262" s="2" t="s">
        <v>1059</v>
      </c>
      <c r="Q1262" s="1">
        <v>98.702200000000005</v>
      </c>
      <c r="R1262" s="1">
        <v>0</v>
      </c>
      <c r="S1262" s="1">
        <v>88.633399999999995</v>
      </c>
      <c r="T1262" s="1">
        <v>8.68</v>
      </c>
      <c r="U1262" s="2" t="s">
        <v>8</v>
      </c>
      <c r="V1262" s="1">
        <v>1.3888</v>
      </c>
      <c r="W1262" s="1">
        <v>0</v>
      </c>
      <c r="X1262" s="2" t="s">
        <v>0</v>
      </c>
      <c r="Y1262" s="1">
        <v>0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  <c r="AH1262" s="1">
        <v>0</v>
      </c>
      <c r="AI1262" s="1">
        <v>0</v>
      </c>
      <c r="AJ1262" s="2" t="s">
        <v>0</v>
      </c>
      <c r="AK1262" s="1">
        <v>0</v>
      </c>
      <c r="AL1262" s="1">
        <v>0</v>
      </c>
      <c r="AM1262" s="125" t="s">
        <v>1</v>
      </c>
      <c r="AN1262" s="2" t="s">
        <v>1</v>
      </c>
      <c r="AO1262" s="125" t="s">
        <v>1</v>
      </c>
      <c r="AP1262" s="2" t="s">
        <v>1</v>
      </c>
    </row>
    <row r="1263" spans="1:42" ht="15" customHeight="1" x14ac:dyDescent="0.25">
      <c r="A1263" s="2" t="s">
        <v>419</v>
      </c>
      <c r="B1263" s="125">
        <v>44612</v>
      </c>
      <c r="C1263" s="2" t="s">
        <v>6</v>
      </c>
      <c r="D1263" s="2" t="s">
        <v>16</v>
      </c>
      <c r="E1263" s="2" t="s">
        <v>181</v>
      </c>
      <c r="F1263" s="2" t="s">
        <v>2462</v>
      </c>
      <c r="G1263" s="2" t="s">
        <v>3</v>
      </c>
      <c r="H1263" s="2" t="s">
        <v>2467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v>3047.0815379999999</v>
      </c>
      <c r="R1263" s="1">
        <v>0</v>
      </c>
      <c r="S1263" s="1">
        <v>2330.2178000000004</v>
      </c>
      <c r="T1263" s="1">
        <v>0</v>
      </c>
      <c r="U1263" s="2" t="s">
        <v>0</v>
      </c>
      <c r="V1263" s="1">
        <v>0</v>
      </c>
      <c r="W1263" s="1">
        <v>617.98595</v>
      </c>
      <c r="X1263" s="2" t="s">
        <v>8</v>
      </c>
      <c r="Y1263" s="1">
        <v>98.877787999999995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  <c r="AH1263" s="1">
        <v>0</v>
      </c>
      <c r="AI1263" s="1">
        <v>0</v>
      </c>
      <c r="AJ1263" s="2" t="s">
        <v>0</v>
      </c>
      <c r="AK1263" s="1">
        <v>0</v>
      </c>
      <c r="AL1263" s="1">
        <v>0</v>
      </c>
      <c r="AM1263" s="125" t="s">
        <v>1</v>
      </c>
      <c r="AN1263" s="2" t="s">
        <v>1</v>
      </c>
      <c r="AO1263" s="125" t="s">
        <v>1</v>
      </c>
      <c r="AP1263" s="2" t="s">
        <v>1</v>
      </c>
    </row>
    <row r="1264" spans="1:42" ht="15" customHeight="1" x14ac:dyDescent="0.25">
      <c r="A1264" s="2" t="s">
        <v>420</v>
      </c>
      <c r="B1264" s="125">
        <v>44612</v>
      </c>
      <c r="C1264" s="2" t="s">
        <v>6</v>
      </c>
      <c r="D1264" s="2" t="s">
        <v>13</v>
      </c>
      <c r="E1264" s="2" t="s">
        <v>179</v>
      </c>
      <c r="F1264" s="2" t="s">
        <v>2113</v>
      </c>
      <c r="G1264" s="2" t="s">
        <v>3</v>
      </c>
      <c r="H1264" s="2" t="s">
        <v>2114</v>
      </c>
      <c r="I1264" s="1" t="s">
        <v>1</v>
      </c>
      <c r="J1264" s="1" t="s">
        <v>1</v>
      </c>
      <c r="K1264" s="1" t="s">
        <v>1</v>
      </c>
      <c r="L1264" s="1" t="s">
        <v>1</v>
      </c>
      <c r="M1264" s="1">
        <v>0</v>
      </c>
      <c r="N1264" s="2" t="s">
        <v>1</v>
      </c>
      <c r="O1264" s="2" t="s">
        <v>2</v>
      </c>
      <c r="P1264" s="2" t="s">
        <v>1</v>
      </c>
      <c r="Q1264" s="1">
        <v>1221.4658999999999</v>
      </c>
      <c r="R1264" s="1">
        <v>0</v>
      </c>
      <c r="S1264" s="1">
        <v>1179.1606999999997</v>
      </c>
      <c r="T1264" s="1">
        <v>0</v>
      </c>
      <c r="U1264" s="2" t="s">
        <v>0</v>
      </c>
      <c r="V1264" s="1">
        <v>0</v>
      </c>
      <c r="W1264" s="1">
        <v>36.47</v>
      </c>
      <c r="X1264" s="2" t="s">
        <v>0</v>
      </c>
      <c r="Y1264" s="1">
        <v>5.8352000000000004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  <c r="AH1264" s="1">
        <v>0</v>
      </c>
      <c r="AI1264" s="1">
        <v>0</v>
      </c>
      <c r="AJ1264" s="2" t="s">
        <v>0</v>
      </c>
      <c r="AK1264" s="1">
        <v>0</v>
      </c>
      <c r="AL1264" s="1">
        <v>0</v>
      </c>
      <c r="AM1264" s="125" t="s">
        <v>1</v>
      </c>
      <c r="AN1264" s="2" t="s">
        <v>1</v>
      </c>
      <c r="AO1264" s="125" t="s">
        <v>1</v>
      </c>
      <c r="AP1264" s="2" t="s">
        <v>1</v>
      </c>
    </row>
    <row r="1265" spans="1:42" ht="15" customHeight="1" x14ac:dyDescent="0.25">
      <c r="A1265" s="2" t="s">
        <v>421</v>
      </c>
      <c r="B1265" s="125">
        <v>44612</v>
      </c>
      <c r="C1265" s="2" t="s">
        <v>6</v>
      </c>
      <c r="D1265" s="2" t="s">
        <v>13</v>
      </c>
      <c r="E1265" s="2" t="s">
        <v>179</v>
      </c>
      <c r="F1265" s="2" t="s">
        <v>2115</v>
      </c>
      <c r="G1265" s="2" t="s">
        <v>3</v>
      </c>
      <c r="H1265" s="2" t="s">
        <v>2116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1254</v>
      </c>
      <c r="P1265" s="2" t="s">
        <v>2117</v>
      </c>
      <c r="Q1265" s="1">
        <v>9.8246000000000002</v>
      </c>
      <c r="R1265" s="1">
        <v>0</v>
      </c>
      <c r="S1265" s="1">
        <v>9.6158000000000001</v>
      </c>
      <c r="T1265" s="1">
        <v>0.18</v>
      </c>
      <c r="U1265" s="2" t="s">
        <v>8</v>
      </c>
      <c r="V1265" s="1">
        <v>2.8799999999999999E-2</v>
      </c>
      <c r="W1265" s="1">
        <v>0</v>
      </c>
      <c r="X1265" s="2" t="s">
        <v>0</v>
      </c>
      <c r="Y1265" s="1">
        <v>0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  <c r="AH1265" s="1">
        <v>0</v>
      </c>
      <c r="AI1265" s="1">
        <v>0</v>
      </c>
      <c r="AJ1265" s="2" t="s">
        <v>0</v>
      </c>
      <c r="AK1265" s="1">
        <v>0</v>
      </c>
      <c r="AL1265" s="1">
        <v>0</v>
      </c>
      <c r="AM1265" s="125" t="s">
        <v>1</v>
      </c>
      <c r="AN1265" s="2" t="s">
        <v>1</v>
      </c>
      <c r="AO1265" s="125" t="s">
        <v>1</v>
      </c>
      <c r="AP1265" s="2" t="s">
        <v>1</v>
      </c>
    </row>
    <row r="1266" spans="1:42" ht="15" customHeight="1" x14ac:dyDescent="0.25">
      <c r="A1266" s="2" t="s">
        <v>422</v>
      </c>
      <c r="B1266" s="125">
        <v>44612</v>
      </c>
      <c r="C1266" s="2" t="s">
        <v>6</v>
      </c>
      <c r="D1266" s="2" t="s">
        <v>13</v>
      </c>
      <c r="E1266" s="2" t="s">
        <v>179</v>
      </c>
      <c r="F1266" s="2" t="s">
        <v>2113</v>
      </c>
      <c r="G1266" s="2" t="s">
        <v>3</v>
      </c>
      <c r="H1266" s="2" t="s">
        <v>2118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1311.4738000000002</v>
      </c>
      <c r="R1266" s="1">
        <v>0</v>
      </c>
      <c r="S1266" s="1">
        <v>1169.0571000000004</v>
      </c>
      <c r="T1266" s="1">
        <v>0</v>
      </c>
      <c r="U1266" s="2" t="s">
        <v>0</v>
      </c>
      <c r="V1266" s="1">
        <v>0</v>
      </c>
      <c r="W1266" s="1">
        <v>122.773</v>
      </c>
      <c r="X1266" s="2" t="s">
        <v>0</v>
      </c>
      <c r="Y1266" s="1">
        <v>19.643699999999999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  <c r="AH1266" s="1">
        <v>0</v>
      </c>
      <c r="AI1266" s="1">
        <v>0</v>
      </c>
      <c r="AJ1266" s="2" t="s">
        <v>0</v>
      </c>
      <c r="AK1266" s="1">
        <v>0</v>
      </c>
      <c r="AL1266" s="1">
        <v>0</v>
      </c>
      <c r="AM1266" s="125" t="s">
        <v>1</v>
      </c>
      <c r="AN1266" s="2" t="s">
        <v>1</v>
      </c>
      <c r="AO1266" s="125" t="s">
        <v>1</v>
      </c>
      <c r="AP1266" s="2" t="s">
        <v>1</v>
      </c>
    </row>
    <row r="1267" spans="1:42" ht="15" customHeight="1" x14ac:dyDescent="0.25">
      <c r="A1267" s="2" t="s">
        <v>423</v>
      </c>
      <c r="B1267" s="125">
        <v>44612</v>
      </c>
      <c r="C1267" s="2" t="s">
        <v>6</v>
      </c>
      <c r="D1267" s="2" t="s">
        <v>9</v>
      </c>
      <c r="E1267" s="2" t="s">
        <v>2478</v>
      </c>
      <c r="F1267" s="2" t="s">
        <v>2479</v>
      </c>
      <c r="G1267" s="2" t="s">
        <v>3</v>
      </c>
      <c r="H1267" s="2" t="s">
        <v>2480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165.8271</v>
      </c>
      <c r="R1267" s="1">
        <v>0</v>
      </c>
      <c r="S1267" s="1">
        <v>97.630700000000004</v>
      </c>
      <c r="T1267" s="1">
        <v>0</v>
      </c>
      <c r="U1267" s="2" t="s">
        <v>0</v>
      </c>
      <c r="V1267" s="1">
        <v>0</v>
      </c>
      <c r="W1267" s="1">
        <v>58.790000000000006</v>
      </c>
      <c r="X1267" s="2" t="s">
        <v>8</v>
      </c>
      <c r="Y1267" s="1">
        <v>9.4063999999999997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  <c r="AH1267" s="1">
        <v>0</v>
      </c>
      <c r="AI1267" s="1">
        <v>0</v>
      </c>
      <c r="AJ1267" s="2" t="s">
        <v>0</v>
      </c>
      <c r="AK1267" s="1">
        <v>0</v>
      </c>
      <c r="AL1267" s="1">
        <v>0</v>
      </c>
      <c r="AM1267" s="125" t="s">
        <v>1</v>
      </c>
      <c r="AN1267" s="2" t="s">
        <v>1</v>
      </c>
      <c r="AO1267" s="125" t="s">
        <v>1</v>
      </c>
      <c r="AP1267" s="2" t="s">
        <v>1</v>
      </c>
    </row>
    <row r="1268" spans="1:42" ht="15" customHeight="1" x14ac:dyDescent="0.25">
      <c r="A1268" s="2" t="s">
        <v>424</v>
      </c>
      <c r="B1268" s="125">
        <v>44612</v>
      </c>
      <c r="C1268" s="2" t="s">
        <v>6</v>
      </c>
      <c r="D1268" s="2" t="s">
        <v>9</v>
      </c>
      <c r="E1268" s="2" t="s">
        <v>2478</v>
      </c>
      <c r="F1268" s="2" t="s">
        <v>2479</v>
      </c>
      <c r="G1268" s="2" t="s">
        <v>3</v>
      </c>
      <c r="H1268" s="2" t="s">
        <v>2481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2</v>
      </c>
      <c r="P1268" s="2" t="s">
        <v>1</v>
      </c>
      <c r="Q1268" s="1">
        <v>563.84550000000013</v>
      </c>
      <c r="R1268" s="1">
        <v>0</v>
      </c>
      <c r="S1268" s="1">
        <v>344.53590000000003</v>
      </c>
      <c r="T1268" s="1">
        <v>0</v>
      </c>
      <c r="U1268" s="2" t="s">
        <v>0</v>
      </c>
      <c r="V1268" s="1">
        <v>0</v>
      </c>
      <c r="W1268" s="1">
        <v>189.06</v>
      </c>
      <c r="X1268" s="2" t="s">
        <v>8</v>
      </c>
      <c r="Y1268" s="1">
        <v>30.249600000000001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  <c r="AH1268" s="1">
        <v>0</v>
      </c>
      <c r="AI1268" s="1">
        <v>0</v>
      </c>
      <c r="AJ1268" s="2" t="s">
        <v>0</v>
      </c>
      <c r="AK1268" s="1">
        <v>0</v>
      </c>
      <c r="AL1268" s="1">
        <v>0</v>
      </c>
      <c r="AM1268" s="125" t="s">
        <v>1</v>
      </c>
      <c r="AN1268" s="2" t="s">
        <v>1</v>
      </c>
      <c r="AO1268" s="125" t="s">
        <v>1</v>
      </c>
      <c r="AP1268" s="2" t="s">
        <v>1</v>
      </c>
    </row>
    <row r="1269" spans="1:42" ht="15" customHeight="1" x14ac:dyDescent="0.25">
      <c r="A1269" s="2" t="s">
        <v>425</v>
      </c>
      <c r="B1269" s="125">
        <v>44612</v>
      </c>
      <c r="C1269" s="2" t="s">
        <v>6</v>
      </c>
      <c r="D1269" s="2" t="s">
        <v>9</v>
      </c>
      <c r="E1269" s="2" t="s">
        <v>2478</v>
      </c>
      <c r="F1269" s="2" t="s">
        <v>2479</v>
      </c>
      <c r="G1269" s="2" t="s">
        <v>3</v>
      </c>
      <c r="H1269" s="2" t="s">
        <v>2776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2</v>
      </c>
      <c r="P1269" s="2" t="s">
        <v>1</v>
      </c>
      <c r="Q1269" s="1">
        <v>624.07669999999996</v>
      </c>
      <c r="R1269" s="1">
        <v>0</v>
      </c>
      <c r="S1269" s="1">
        <v>362.6126999999999</v>
      </c>
      <c r="T1269" s="1">
        <v>0</v>
      </c>
      <c r="U1269" s="2" t="s">
        <v>0</v>
      </c>
      <c r="V1269" s="1">
        <v>0</v>
      </c>
      <c r="W1269" s="1">
        <v>225.39999999999998</v>
      </c>
      <c r="X1269" s="2" t="s">
        <v>0</v>
      </c>
      <c r="Y1269" s="1">
        <v>36.064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  <c r="AH1269" s="1">
        <v>0</v>
      </c>
      <c r="AI1269" s="1">
        <v>0</v>
      </c>
      <c r="AJ1269" s="2" t="s">
        <v>0</v>
      </c>
      <c r="AK1269" s="1">
        <v>0</v>
      </c>
      <c r="AL1269" s="1">
        <v>0</v>
      </c>
      <c r="AM1269" s="125" t="s">
        <v>1</v>
      </c>
      <c r="AN1269" s="2" t="s">
        <v>1</v>
      </c>
      <c r="AO1269" s="125" t="s">
        <v>1</v>
      </c>
      <c r="AP1269" s="2" t="s">
        <v>1</v>
      </c>
    </row>
    <row r="1270" spans="1:42" ht="15" customHeight="1" x14ac:dyDescent="0.25">
      <c r="A1270" s="2" t="s">
        <v>426</v>
      </c>
      <c r="B1270" s="125">
        <v>44612</v>
      </c>
      <c r="C1270" s="2" t="s">
        <v>6</v>
      </c>
      <c r="D1270" s="2" t="s">
        <v>276</v>
      </c>
      <c r="E1270" s="2" t="s">
        <v>200</v>
      </c>
      <c r="F1270" s="2" t="s">
        <v>2276</v>
      </c>
      <c r="G1270" s="2" t="s">
        <v>3</v>
      </c>
      <c r="H1270" s="2" t="s">
        <v>2277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2</v>
      </c>
      <c r="P1270" s="2" t="s">
        <v>1</v>
      </c>
      <c r="Q1270" s="1">
        <v>1142.6987499999998</v>
      </c>
      <c r="R1270" s="1">
        <v>0</v>
      </c>
      <c r="S1270" s="1">
        <v>1001.3527500000001</v>
      </c>
      <c r="T1270" s="1">
        <v>0</v>
      </c>
      <c r="U1270" s="2" t="s">
        <v>0</v>
      </c>
      <c r="V1270" s="1">
        <v>0</v>
      </c>
      <c r="W1270" s="1">
        <v>121.85</v>
      </c>
      <c r="X1270" s="2" t="s">
        <v>8</v>
      </c>
      <c r="Y1270" s="1">
        <v>19.496000000000006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  <c r="AH1270" s="1">
        <v>0</v>
      </c>
      <c r="AI1270" s="1">
        <v>0</v>
      </c>
      <c r="AJ1270" s="2" t="s">
        <v>0</v>
      </c>
      <c r="AK1270" s="1">
        <v>0</v>
      </c>
      <c r="AL1270" s="1">
        <v>0</v>
      </c>
      <c r="AM1270" s="125" t="s">
        <v>1</v>
      </c>
      <c r="AN1270" s="2" t="s">
        <v>1</v>
      </c>
      <c r="AO1270" s="125" t="s">
        <v>1</v>
      </c>
      <c r="AP1270" s="2" t="s">
        <v>1</v>
      </c>
    </row>
    <row r="1271" spans="1:42" ht="15" customHeight="1" x14ac:dyDescent="0.25">
      <c r="A1271" s="2" t="s">
        <v>427</v>
      </c>
      <c r="B1271" s="125">
        <v>44612</v>
      </c>
      <c r="C1271" s="2" t="s">
        <v>6</v>
      </c>
      <c r="D1271" s="2" t="s">
        <v>276</v>
      </c>
      <c r="E1271" s="2" t="s">
        <v>726</v>
      </c>
      <c r="F1271" s="2" t="s">
        <v>2384</v>
      </c>
      <c r="G1271" s="2" t="s">
        <v>3</v>
      </c>
      <c r="H1271" s="2" t="s">
        <v>2385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3777.8875040000021</v>
      </c>
      <c r="R1271" s="1">
        <v>0</v>
      </c>
      <c r="S1271" s="1">
        <v>3237.3485000000001</v>
      </c>
      <c r="T1271" s="1">
        <v>0</v>
      </c>
      <c r="U1271" s="2" t="s">
        <v>0</v>
      </c>
      <c r="V1271" s="1">
        <v>0</v>
      </c>
      <c r="W1271" s="1">
        <v>465.98189999999994</v>
      </c>
      <c r="X1271" s="2" t="s">
        <v>8</v>
      </c>
      <c r="Y1271" s="1">
        <v>74.55710400000001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  <c r="AH1271" s="1">
        <v>0</v>
      </c>
      <c r="AI1271" s="1">
        <v>0</v>
      </c>
      <c r="AJ1271" s="2" t="s">
        <v>0</v>
      </c>
      <c r="AK1271" s="1">
        <v>0</v>
      </c>
      <c r="AL1271" s="1">
        <v>0</v>
      </c>
      <c r="AM1271" s="125" t="s">
        <v>1</v>
      </c>
      <c r="AN1271" s="2" t="s">
        <v>1</v>
      </c>
      <c r="AO1271" s="125" t="s">
        <v>1</v>
      </c>
      <c r="AP1271" s="2" t="s">
        <v>1</v>
      </c>
    </row>
    <row r="1272" spans="1:42" ht="15" customHeight="1" x14ac:dyDescent="0.25">
      <c r="A1272" s="2" t="s">
        <v>428</v>
      </c>
      <c r="B1272" s="125">
        <v>44612</v>
      </c>
      <c r="C1272" s="2" t="s">
        <v>6</v>
      </c>
      <c r="D1272" s="2" t="s">
        <v>5</v>
      </c>
      <c r="E1272" s="2" t="s">
        <v>174</v>
      </c>
      <c r="F1272" s="2" t="s">
        <v>1072</v>
      </c>
      <c r="G1272" s="2" t="s">
        <v>3</v>
      </c>
      <c r="H1272" s="2" t="s">
        <v>2781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2051.1686439999999</v>
      </c>
      <c r="R1272" s="1">
        <v>0</v>
      </c>
      <c r="S1272" s="1">
        <v>1564.6390000000006</v>
      </c>
      <c r="T1272" s="1">
        <v>0</v>
      </c>
      <c r="U1272" s="2" t="s">
        <v>0</v>
      </c>
      <c r="V1272" s="1">
        <v>0</v>
      </c>
      <c r="W1272" s="1">
        <v>419.4221</v>
      </c>
      <c r="X1272" s="2" t="s">
        <v>8</v>
      </c>
      <c r="Y1272" s="1">
        <v>67.107544000000004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  <c r="AH1272" s="1">
        <v>0</v>
      </c>
      <c r="AI1272" s="1">
        <v>0</v>
      </c>
      <c r="AJ1272" s="2" t="s">
        <v>0</v>
      </c>
      <c r="AK1272" s="1">
        <v>0</v>
      </c>
      <c r="AL1272" s="1">
        <v>0</v>
      </c>
      <c r="AM1272" s="125" t="s">
        <v>1</v>
      </c>
      <c r="AN1272" s="2" t="s">
        <v>1</v>
      </c>
      <c r="AO1272" s="125" t="s">
        <v>1</v>
      </c>
      <c r="AP1272" s="2" t="s">
        <v>1</v>
      </c>
    </row>
    <row r="1273" spans="1:42" ht="15" customHeight="1" x14ac:dyDescent="0.25">
      <c r="A1273" s="2" t="s">
        <v>429</v>
      </c>
      <c r="B1273" s="125">
        <v>44612</v>
      </c>
      <c r="C1273" s="2" t="s">
        <v>6</v>
      </c>
      <c r="D1273" s="2" t="s">
        <v>5</v>
      </c>
      <c r="E1273" s="2" t="s">
        <v>174</v>
      </c>
      <c r="F1273" s="2" t="s">
        <v>1072</v>
      </c>
      <c r="G1273" s="2" t="s">
        <v>12</v>
      </c>
      <c r="H1273" s="2" t="s">
        <v>1</v>
      </c>
      <c r="I1273" s="1" t="s">
        <v>1140</v>
      </c>
      <c r="J1273" s="1" t="s">
        <v>1</v>
      </c>
      <c r="K1273" s="1" t="s">
        <v>2782</v>
      </c>
      <c r="L1273" s="1" t="s">
        <v>2783</v>
      </c>
      <c r="M1273" s="1">
        <v>22.15</v>
      </c>
      <c r="N1273" s="2" t="s">
        <v>11</v>
      </c>
      <c r="O1273" s="2" t="s">
        <v>2784</v>
      </c>
      <c r="P1273" s="2" t="s">
        <v>2785</v>
      </c>
      <c r="Q1273" s="1">
        <v>-22.15</v>
      </c>
      <c r="R1273" s="1">
        <v>0</v>
      </c>
      <c r="S1273" s="1">
        <v>-22.15</v>
      </c>
      <c r="T1273" s="1">
        <v>0</v>
      </c>
      <c r="U1273" s="2" t="s">
        <v>0</v>
      </c>
      <c r="V1273" s="1">
        <v>0</v>
      </c>
      <c r="W1273" s="1">
        <v>0</v>
      </c>
      <c r="X1273" s="2" t="s">
        <v>0</v>
      </c>
      <c r="Y1273" s="1">
        <v>0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  <c r="AH1273" s="1">
        <v>0</v>
      </c>
      <c r="AI1273" s="1">
        <v>0</v>
      </c>
      <c r="AJ1273" s="2" t="s">
        <v>0</v>
      </c>
      <c r="AK1273" s="1">
        <v>0</v>
      </c>
      <c r="AL1273" s="1">
        <v>0</v>
      </c>
      <c r="AM1273" s="125" t="s">
        <v>1</v>
      </c>
      <c r="AN1273" s="2" t="s">
        <v>1</v>
      </c>
      <c r="AO1273" s="125" t="s">
        <v>1</v>
      </c>
      <c r="AP1273" s="2" t="s">
        <v>1</v>
      </c>
    </row>
    <row r="1274" spans="1:42" ht="15" customHeight="1" x14ac:dyDescent="0.25">
      <c r="A1274" s="2" t="s">
        <v>430</v>
      </c>
      <c r="B1274" s="125">
        <v>44613</v>
      </c>
      <c r="C1274" s="2" t="s">
        <v>6</v>
      </c>
      <c r="D1274" s="2" t="s">
        <v>48</v>
      </c>
      <c r="E1274" s="2" t="s">
        <v>228</v>
      </c>
      <c r="F1274" s="2" t="s">
        <v>1417</v>
      </c>
      <c r="G1274" s="2" t="s">
        <v>3</v>
      </c>
      <c r="H1274" s="2" t="s">
        <v>1418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2</v>
      </c>
      <c r="P1274" s="2" t="s">
        <v>1</v>
      </c>
      <c r="Q1274" s="1">
        <v>1404.7529159999999</v>
      </c>
      <c r="R1274" s="1">
        <v>0</v>
      </c>
      <c r="S1274" s="1">
        <v>1032.3087000000003</v>
      </c>
      <c r="T1274" s="1">
        <v>0</v>
      </c>
      <c r="U1274" s="2" t="s">
        <v>0</v>
      </c>
      <c r="V1274" s="1">
        <v>0</v>
      </c>
      <c r="W1274" s="1">
        <v>321.07260000000002</v>
      </c>
      <c r="X1274" s="2" t="s">
        <v>8</v>
      </c>
      <c r="Y1274" s="1">
        <v>51.371615999999989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  <c r="AH1274" s="1">
        <v>0</v>
      </c>
      <c r="AI1274" s="1">
        <v>0</v>
      </c>
      <c r="AJ1274" s="2" t="s">
        <v>0</v>
      </c>
      <c r="AK1274" s="1">
        <v>0</v>
      </c>
      <c r="AL1274" s="1">
        <v>0</v>
      </c>
      <c r="AM1274" s="125" t="s">
        <v>1</v>
      </c>
      <c r="AN1274" s="2" t="s">
        <v>1</v>
      </c>
      <c r="AO1274" s="125" t="s">
        <v>1</v>
      </c>
      <c r="AP1274" s="2" t="s">
        <v>1</v>
      </c>
    </row>
    <row r="1275" spans="1:42" ht="15" customHeight="1" x14ac:dyDescent="0.25">
      <c r="A1275" s="2" t="s">
        <v>431</v>
      </c>
      <c r="B1275" s="125">
        <v>44613</v>
      </c>
      <c r="C1275" s="2" t="s">
        <v>6</v>
      </c>
      <c r="D1275" s="2" t="s">
        <v>48</v>
      </c>
      <c r="E1275" s="2" t="s">
        <v>228</v>
      </c>
      <c r="F1275" s="2" t="s">
        <v>1417</v>
      </c>
      <c r="G1275" s="2" t="s">
        <v>12</v>
      </c>
      <c r="H1275" s="2" t="s">
        <v>1</v>
      </c>
      <c r="I1275" s="1" t="s">
        <v>1419</v>
      </c>
      <c r="J1275" s="1" t="s">
        <v>1</v>
      </c>
      <c r="K1275" s="1" t="s">
        <v>1420</v>
      </c>
      <c r="L1275" s="1" t="s">
        <v>1421</v>
      </c>
      <c r="M1275" s="1">
        <v>5.23</v>
      </c>
      <c r="N1275" s="2" t="s">
        <v>11</v>
      </c>
      <c r="O1275" s="2" t="s">
        <v>1422</v>
      </c>
      <c r="P1275" s="2" t="s">
        <v>1423</v>
      </c>
      <c r="Q1275" s="1">
        <v>-5.23</v>
      </c>
      <c r="R1275" s="1">
        <v>0</v>
      </c>
      <c r="S1275" s="1">
        <v>-5.23</v>
      </c>
      <c r="T1275" s="1">
        <v>0</v>
      </c>
      <c r="U1275" s="2" t="s">
        <v>0</v>
      </c>
      <c r="V1275" s="1">
        <v>0</v>
      </c>
      <c r="W1275" s="1">
        <v>0</v>
      </c>
      <c r="X1275" s="2" t="s">
        <v>0</v>
      </c>
      <c r="Y1275" s="1">
        <v>0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  <c r="AH1275" s="1">
        <v>0</v>
      </c>
      <c r="AI1275" s="1">
        <v>0</v>
      </c>
      <c r="AJ1275" s="2" t="s">
        <v>0</v>
      </c>
      <c r="AK1275" s="1">
        <v>0</v>
      </c>
      <c r="AL1275" s="1">
        <v>0</v>
      </c>
      <c r="AM1275" s="125" t="s">
        <v>1</v>
      </c>
      <c r="AN1275" s="2" t="s">
        <v>1</v>
      </c>
      <c r="AO1275" s="125" t="s">
        <v>1</v>
      </c>
      <c r="AP1275" s="2" t="s">
        <v>1</v>
      </c>
    </row>
    <row r="1276" spans="1:42" ht="15" customHeight="1" x14ac:dyDescent="0.25">
      <c r="A1276" s="2" t="s">
        <v>432</v>
      </c>
      <c r="B1276" s="125">
        <v>44613</v>
      </c>
      <c r="C1276" s="2" t="s">
        <v>6</v>
      </c>
      <c r="D1276" s="2" t="s">
        <v>48</v>
      </c>
      <c r="E1276" s="2" t="s">
        <v>228</v>
      </c>
      <c r="F1276" s="2" t="s">
        <v>1417</v>
      </c>
      <c r="G1276" s="2" t="s">
        <v>12</v>
      </c>
      <c r="H1276" s="2" t="s">
        <v>1</v>
      </c>
      <c r="I1276" s="1" t="s">
        <v>1424</v>
      </c>
      <c r="J1276" s="1" t="s">
        <v>1</v>
      </c>
      <c r="K1276" s="1" t="s">
        <v>1425</v>
      </c>
      <c r="L1276" s="1" t="s">
        <v>1421</v>
      </c>
      <c r="M1276" s="1">
        <v>5.23</v>
      </c>
      <c r="N1276" s="2" t="s">
        <v>11</v>
      </c>
      <c r="O1276" s="2" t="s">
        <v>1191</v>
      </c>
      <c r="P1276" s="2" t="s">
        <v>1426</v>
      </c>
      <c r="Q1276" s="1">
        <v>-5.23</v>
      </c>
      <c r="R1276" s="1">
        <v>0</v>
      </c>
      <c r="S1276" s="1">
        <v>-5.23</v>
      </c>
      <c r="T1276" s="1">
        <v>0</v>
      </c>
      <c r="U1276" s="2" t="s">
        <v>0</v>
      </c>
      <c r="V1276" s="1">
        <v>0</v>
      </c>
      <c r="W1276" s="1">
        <v>0</v>
      </c>
      <c r="X1276" s="2" t="s">
        <v>0</v>
      </c>
      <c r="Y1276" s="1">
        <v>0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  <c r="AH1276" s="1">
        <v>0</v>
      </c>
      <c r="AI1276" s="1">
        <v>0</v>
      </c>
      <c r="AJ1276" s="2" t="s">
        <v>0</v>
      </c>
      <c r="AK1276" s="1">
        <v>0</v>
      </c>
      <c r="AL1276" s="1">
        <v>0</v>
      </c>
      <c r="AM1276" s="125" t="s">
        <v>1</v>
      </c>
      <c r="AN1276" s="2" t="s">
        <v>1</v>
      </c>
      <c r="AO1276" s="125" t="s">
        <v>1</v>
      </c>
      <c r="AP1276" s="2" t="s">
        <v>1</v>
      </c>
    </row>
    <row r="1277" spans="1:42" ht="15" customHeight="1" x14ac:dyDescent="0.25">
      <c r="A1277" s="2" t="s">
        <v>433</v>
      </c>
      <c r="B1277" s="125">
        <v>44613</v>
      </c>
      <c r="C1277" s="2" t="s">
        <v>6</v>
      </c>
      <c r="D1277" s="2" t="s">
        <v>48</v>
      </c>
      <c r="E1277" s="2" t="s">
        <v>228</v>
      </c>
      <c r="F1277" s="2" t="s">
        <v>1417</v>
      </c>
      <c r="G1277" s="2" t="s">
        <v>12</v>
      </c>
      <c r="H1277" s="2" t="s">
        <v>1</v>
      </c>
      <c r="I1277" s="1" t="s">
        <v>1427</v>
      </c>
      <c r="J1277" s="1" t="s">
        <v>1</v>
      </c>
      <c r="K1277" s="1" t="s">
        <v>1428</v>
      </c>
      <c r="L1277" s="1" t="s">
        <v>1421</v>
      </c>
      <c r="M1277" s="1">
        <v>7.4</v>
      </c>
      <c r="N1277" s="2" t="s">
        <v>11</v>
      </c>
      <c r="O1277" s="2" t="s">
        <v>1422</v>
      </c>
      <c r="P1277" s="2" t="s">
        <v>1423</v>
      </c>
      <c r="Q1277" s="1">
        <v>-7.4008000000000003</v>
      </c>
      <c r="R1277" s="1">
        <v>0</v>
      </c>
      <c r="S1277" s="1">
        <v>0</v>
      </c>
      <c r="T1277" s="1">
        <v>0</v>
      </c>
      <c r="U1277" s="2" t="s">
        <v>0</v>
      </c>
      <c r="V1277" s="1">
        <v>0</v>
      </c>
      <c r="W1277" s="1">
        <v>-6.38</v>
      </c>
      <c r="X1277" s="2" t="s">
        <v>8</v>
      </c>
      <c r="Y1277" s="1">
        <v>-1.0207999999999999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  <c r="AH1277" s="1">
        <v>0</v>
      </c>
      <c r="AI1277" s="1">
        <v>0</v>
      </c>
      <c r="AJ1277" s="2" t="s">
        <v>0</v>
      </c>
      <c r="AK1277" s="1">
        <v>0</v>
      </c>
      <c r="AL1277" s="1">
        <v>0</v>
      </c>
      <c r="AM1277" s="125" t="s">
        <v>1</v>
      </c>
      <c r="AN1277" s="2" t="s">
        <v>1</v>
      </c>
      <c r="AO1277" s="125" t="s">
        <v>1</v>
      </c>
      <c r="AP1277" s="2" t="s">
        <v>1</v>
      </c>
    </row>
    <row r="1278" spans="1:42" ht="15" customHeight="1" x14ac:dyDescent="0.25">
      <c r="A1278" s="2" t="s">
        <v>434</v>
      </c>
      <c r="B1278" s="125">
        <v>44613</v>
      </c>
      <c r="C1278" s="2" t="s">
        <v>6</v>
      </c>
      <c r="D1278" s="2" t="s">
        <v>48</v>
      </c>
      <c r="E1278" s="2" t="s">
        <v>228</v>
      </c>
      <c r="F1278" s="2" t="s">
        <v>1417</v>
      </c>
      <c r="G1278" s="2" t="s">
        <v>12</v>
      </c>
      <c r="H1278" s="2" t="s">
        <v>1</v>
      </c>
      <c r="I1278" s="1" t="s">
        <v>1429</v>
      </c>
      <c r="J1278" s="1" t="s">
        <v>1</v>
      </c>
      <c r="K1278" s="1" t="s">
        <v>1430</v>
      </c>
      <c r="L1278" s="1" t="s">
        <v>1421</v>
      </c>
      <c r="M1278" s="1">
        <v>8.5399999999999991</v>
      </c>
      <c r="N1278" s="2" t="s">
        <v>11</v>
      </c>
      <c r="O1278" s="2" t="s">
        <v>1422</v>
      </c>
      <c r="P1278" s="2" t="s">
        <v>1423</v>
      </c>
      <c r="Q1278" s="1">
        <v>-8.5375999999999994</v>
      </c>
      <c r="R1278" s="1">
        <v>0</v>
      </c>
      <c r="S1278" s="1">
        <v>0</v>
      </c>
      <c r="T1278" s="1">
        <v>0</v>
      </c>
      <c r="U1278" s="2" t="s">
        <v>0</v>
      </c>
      <c r="V1278" s="1">
        <v>0</v>
      </c>
      <c r="W1278" s="1">
        <v>-7.36</v>
      </c>
      <c r="X1278" s="2" t="s">
        <v>8</v>
      </c>
      <c r="Y1278" s="1">
        <v>-1.1776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  <c r="AH1278" s="1">
        <v>0</v>
      </c>
      <c r="AI1278" s="1">
        <v>0</v>
      </c>
      <c r="AJ1278" s="2" t="s">
        <v>0</v>
      </c>
      <c r="AK1278" s="1">
        <v>0</v>
      </c>
      <c r="AL1278" s="1">
        <v>0</v>
      </c>
      <c r="AM1278" s="125" t="s">
        <v>1</v>
      </c>
      <c r="AN1278" s="2" t="s">
        <v>1</v>
      </c>
      <c r="AO1278" s="125" t="s">
        <v>1</v>
      </c>
      <c r="AP1278" s="2" t="s">
        <v>1</v>
      </c>
    </row>
    <row r="1279" spans="1:42" ht="15" customHeight="1" x14ac:dyDescent="0.25">
      <c r="A1279" s="2" t="s">
        <v>435</v>
      </c>
      <c r="B1279" s="125">
        <v>44613</v>
      </c>
      <c r="C1279" s="2" t="s">
        <v>6</v>
      </c>
      <c r="D1279" s="2" t="s">
        <v>48</v>
      </c>
      <c r="E1279" s="2" t="s">
        <v>228</v>
      </c>
      <c r="F1279" s="2" t="s">
        <v>1417</v>
      </c>
      <c r="G1279" s="2" t="s">
        <v>12</v>
      </c>
      <c r="H1279" s="2" t="s">
        <v>1</v>
      </c>
      <c r="I1279" s="1" t="s">
        <v>1431</v>
      </c>
      <c r="J1279" s="1" t="s">
        <v>1</v>
      </c>
      <c r="K1279" s="1" t="s">
        <v>1432</v>
      </c>
      <c r="L1279" s="1" t="s">
        <v>1421</v>
      </c>
      <c r="M1279" s="1">
        <v>7.4</v>
      </c>
      <c r="N1279" s="2" t="s">
        <v>11</v>
      </c>
      <c r="O1279" s="2" t="s">
        <v>1422</v>
      </c>
      <c r="P1279" s="2" t="s">
        <v>1423</v>
      </c>
      <c r="Q1279" s="1">
        <v>-7.4008000000000003</v>
      </c>
      <c r="R1279" s="1">
        <v>0</v>
      </c>
      <c r="S1279" s="1">
        <v>0</v>
      </c>
      <c r="T1279" s="1">
        <v>0</v>
      </c>
      <c r="U1279" s="2" t="s">
        <v>0</v>
      </c>
      <c r="V1279" s="1">
        <v>0</v>
      </c>
      <c r="W1279" s="1">
        <v>-6.38</v>
      </c>
      <c r="X1279" s="2" t="s">
        <v>8</v>
      </c>
      <c r="Y1279" s="1">
        <v>-1.0207999999999999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  <c r="AH1279" s="1">
        <v>0</v>
      </c>
      <c r="AI1279" s="1">
        <v>0</v>
      </c>
      <c r="AJ1279" s="2" t="s">
        <v>0</v>
      </c>
      <c r="AK1279" s="1">
        <v>0</v>
      </c>
      <c r="AL1279" s="1">
        <v>0</v>
      </c>
      <c r="AM1279" s="125" t="s">
        <v>1</v>
      </c>
      <c r="AN1279" s="2" t="s">
        <v>1</v>
      </c>
      <c r="AO1279" s="125" t="s">
        <v>1</v>
      </c>
      <c r="AP1279" s="2" t="s">
        <v>1</v>
      </c>
    </row>
    <row r="1280" spans="1:42" ht="15" customHeight="1" x14ac:dyDescent="0.25">
      <c r="A1280" s="2" t="s">
        <v>436</v>
      </c>
      <c r="B1280" s="125">
        <v>44613</v>
      </c>
      <c r="C1280" s="2" t="s">
        <v>1081</v>
      </c>
      <c r="D1280" s="2" t="s">
        <v>48</v>
      </c>
      <c r="E1280" s="2" t="s">
        <v>1082</v>
      </c>
      <c r="F1280" s="2" t="s">
        <v>1723</v>
      </c>
      <c r="G1280" s="2" t="s">
        <v>3</v>
      </c>
      <c r="H1280" s="2" t="s">
        <v>1724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43.73</v>
      </c>
      <c r="R1280" s="1">
        <v>0</v>
      </c>
      <c r="S1280" s="1">
        <v>43.73</v>
      </c>
      <c r="T1280" s="1">
        <v>0</v>
      </c>
      <c r="U1280" s="2" t="s">
        <v>0</v>
      </c>
      <c r="V1280" s="1">
        <v>0</v>
      </c>
      <c r="W1280" s="1">
        <v>0</v>
      </c>
      <c r="X1280" s="2" t="s">
        <v>0</v>
      </c>
      <c r="Y1280" s="1">
        <v>0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  <c r="AH1280" s="1">
        <v>0</v>
      </c>
      <c r="AI1280" s="1">
        <v>0</v>
      </c>
      <c r="AJ1280" s="2" t="s">
        <v>0</v>
      </c>
      <c r="AK1280" s="1">
        <v>0</v>
      </c>
      <c r="AL1280" s="1">
        <v>0</v>
      </c>
      <c r="AM1280" s="125" t="s">
        <v>1</v>
      </c>
      <c r="AN1280" s="2" t="s">
        <v>1</v>
      </c>
      <c r="AO1280" s="125" t="s">
        <v>1</v>
      </c>
      <c r="AP1280" s="2" t="s">
        <v>1</v>
      </c>
    </row>
    <row r="1281" spans="1:42" ht="15" customHeight="1" x14ac:dyDescent="0.25">
      <c r="A1281" s="2" t="s">
        <v>437</v>
      </c>
      <c r="B1281" s="125">
        <v>44613</v>
      </c>
      <c r="C1281" s="2" t="s">
        <v>1081</v>
      </c>
      <c r="D1281" s="2" t="s">
        <v>48</v>
      </c>
      <c r="E1281" s="2" t="s">
        <v>1082</v>
      </c>
      <c r="F1281" s="2" t="s">
        <v>1669</v>
      </c>
      <c r="G1281" s="2" t="s">
        <v>3</v>
      </c>
      <c r="H1281" s="2" t="s">
        <v>1725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1726</v>
      </c>
      <c r="P1281" s="2" t="s">
        <v>1727</v>
      </c>
      <c r="Q1281" s="1">
        <v>12.63</v>
      </c>
      <c r="R1281" s="1">
        <v>0</v>
      </c>
      <c r="S1281" s="1">
        <v>12.63</v>
      </c>
      <c r="T1281" s="1">
        <v>0</v>
      </c>
      <c r="U1281" s="2" t="s">
        <v>0</v>
      </c>
      <c r="V1281" s="1">
        <v>0</v>
      </c>
      <c r="W1281" s="1">
        <v>0</v>
      </c>
      <c r="X1281" s="2" t="s">
        <v>0</v>
      </c>
      <c r="Y1281" s="1">
        <v>0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  <c r="AH1281" s="1">
        <v>0</v>
      </c>
      <c r="AI1281" s="1">
        <v>0</v>
      </c>
      <c r="AJ1281" s="2" t="s">
        <v>0</v>
      </c>
      <c r="AK1281" s="1">
        <v>0</v>
      </c>
      <c r="AL1281" s="1">
        <v>0</v>
      </c>
      <c r="AM1281" s="125" t="s">
        <v>1</v>
      </c>
      <c r="AN1281" s="2" t="s">
        <v>1</v>
      </c>
      <c r="AO1281" s="125" t="s">
        <v>1</v>
      </c>
      <c r="AP1281" s="2" t="s">
        <v>1</v>
      </c>
    </row>
    <row r="1282" spans="1:42" ht="15" customHeight="1" x14ac:dyDescent="0.25">
      <c r="A1282" s="2" t="s">
        <v>438</v>
      </c>
      <c r="B1282" s="125">
        <v>44613</v>
      </c>
      <c r="C1282" s="2" t="s">
        <v>1081</v>
      </c>
      <c r="D1282" s="2" t="s">
        <v>48</v>
      </c>
      <c r="E1282" s="2" t="s">
        <v>1082</v>
      </c>
      <c r="F1282" s="2" t="s">
        <v>1723</v>
      </c>
      <c r="G1282" s="2" t="s">
        <v>3</v>
      </c>
      <c r="H1282" s="2" t="s">
        <v>1728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1256.0623500000002</v>
      </c>
      <c r="R1282" s="1">
        <v>0</v>
      </c>
      <c r="S1282" s="1">
        <v>973.68854999999962</v>
      </c>
      <c r="T1282" s="1">
        <v>0</v>
      </c>
      <c r="U1282" s="2" t="s">
        <v>0</v>
      </c>
      <c r="V1282" s="1">
        <v>0</v>
      </c>
      <c r="W1282" s="1">
        <v>243.42570000000001</v>
      </c>
      <c r="X1282" s="2" t="s">
        <v>8</v>
      </c>
      <c r="Y1282" s="1">
        <v>38.948099999999997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  <c r="AH1282" s="1">
        <v>0</v>
      </c>
      <c r="AI1282" s="1">
        <v>0</v>
      </c>
      <c r="AJ1282" s="2" t="s">
        <v>0</v>
      </c>
      <c r="AK1282" s="1">
        <v>0</v>
      </c>
      <c r="AL1282" s="1">
        <v>0</v>
      </c>
      <c r="AM1282" s="125" t="s">
        <v>1</v>
      </c>
      <c r="AN1282" s="2" t="s">
        <v>1</v>
      </c>
      <c r="AO1282" s="125" t="s">
        <v>1</v>
      </c>
      <c r="AP1282" s="2" t="s">
        <v>1</v>
      </c>
    </row>
    <row r="1283" spans="1:42" ht="15" customHeight="1" x14ac:dyDescent="0.25">
      <c r="A1283" s="2" t="s">
        <v>439</v>
      </c>
      <c r="B1283" s="125">
        <v>44613</v>
      </c>
      <c r="C1283" s="2" t="s">
        <v>26</v>
      </c>
      <c r="D1283" s="2" t="s">
        <v>48</v>
      </c>
      <c r="E1283" s="2" t="s">
        <v>219</v>
      </c>
      <c r="F1283" s="2" t="s">
        <v>1895</v>
      </c>
      <c r="G1283" s="2" t="s">
        <v>3</v>
      </c>
      <c r="H1283" s="2" t="s">
        <v>1896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2653.2495359999994</v>
      </c>
      <c r="R1283" s="1">
        <v>0</v>
      </c>
      <c r="S1283" s="1">
        <v>2010.7941499999997</v>
      </c>
      <c r="T1283" s="1">
        <v>0</v>
      </c>
      <c r="U1283" s="2" t="s">
        <v>0</v>
      </c>
      <c r="V1283" s="1">
        <v>0</v>
      </c>
      <c r="W1283" s="1">
        <v>553.84085000000005</v>
      </c>
      <c r="X1283" s="2" t="s">
        <v>0</v>
      </c>
      <c r="Y1283" s="1">
        <v>88.614536000000001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  <c r="AH1283" s="1">
        <v>0</v>
      </c>
      <c r="AI1283" s="1">
        <v>0</v>
      </c>
      <c r="AJ1283" s="2" t="s">
        <v>0</v>
      </c>
      <c r="AK1283" s="1">
        <v>0</v>
      </c>
      <c r="AL1283" s="1">
        <v>0</v>
      </c>
      <c r="AM1283" s="125" t="s">
        <v>1</v>
      </c>
      <c r="AN1283" s="2" t="s">
        <v>1</v>
      </c>
      <c r="AO1283" s="125" t="s">
        <v>1</v>
      </c>
      <c r="AP1283" s="2" t="s">
        <v>1</v>
      </c>
    </row>
    <row r="1284" spans="1:42" ht="15" customHeight="1" x14ac:dyDescent="0.25">
      <c r="A1284" s="2" t="s">
        <v>440</v>
      </c>
      <c r="B1284" s="125">
        <v>44613</v>
      </c>
      <c r="C1284" s="2" t="s">
        <v>6</v>
      </c>
      <c r="D1284" s="2" t="s">
        <v>41</v>
      </c>
      <c r="E1284" s="2" t="s">
        <v>217</v>
      </c>
      <c r="F1284" s="2" t="s">
        <v>1471</v>
      </c>
      <c r="G1284" s="2" t="s">
        <v>3</v>
      </c>
      <c r="H1284" s="2" t="s">
        <v>1472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189.00455000000002</v>
      </c>
      <c r="R1284" s="1">
        <v>0</v>
      </c>
      <c r="S1284" s="1">
        <v>139.13615000000004</v>
      </c>
      <c r="T1284" s="1">
        <v>0</v>
      </c>
      <c r="U1284" s="2" t="s">
        <v>0</v>
      </c>
      <c r="V1284" s="1">
        <v>0</v>
      </c>
      <c r="W1284" s="1">
        <v>42.989999999999995</v>
      </c>
      <c r="X1284" s="2" t="s">
        <v>8</v>
      </c>
      <c r="Y1284" s="1">
        <v>6.8784000000000001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  <c r="AH1284" s="1">
        <v>0</v>
      </c>
      <c r="AI1284" s="1">
        <v>0</v>
      </c>
      <c r="AJ1284" s="2" t="s">
        <v>0</v>
      </c>
      <c r="AK1284" s="1">
        <v>0</v>
      </c>
      <c r="AL1284" s="1">
        <v>0</v>
      </c>
      <c r="AM1284" s="125" t="s">
        <v>1</v>
      </c>
      <c r="AN1284" s="2" t="s">
        <v>1</v>
      </c>
      <c r="AO1284" s="125" t="s">
        <v>1</v>
      </c>
      <c r="AP1284" s="2" t="s">
        <v>1</v>
      </c>
    </row>
    <row r="1285" spans="1:42" ht="15" customHeight="1" x14ac:dyDescent="0.25">
      <c r="A1285" s="2" t="s">
        <v>441</v>
      </c>
      <c r="B1285" s="125">
        <v>44613</v>
      </c>
      <c r="C1285" s="2" t="s">
        <v>6</v>
      </c>
      <c r="D1285" s="2" t="s">
        <v>41</v>
      </c>
      <c r="E1285" s="2" t="s">
        <v>217</v>
      </c>
      <c r="F1285" s="2" t="s">
        <v>1471</v>
      </c>
      <c r="G1285" s="2" t="s">
        <v>12</v>
      </c>
      <c r="H1285" s="2" t="s">
        <v>1</v>
      </c>
      <c r="I1285" s="1" t="s">
        <v>1473</v>
      </c>
      <c r="J1285" s="1" t="s">
        <v>1</v>
      </c>
      <c r="K1285" s="1" t="s">
        <v>1474</v>
      </c>
      <c r="L1285" s="1" t="s">
        <v>1421</v>
      </c>
      <c r="M1285" s="1">
        <v>4.57</v>
      </c>
      <c r="N1285" s="2" t="s">
        <v>11</v>
      </c>
      <c r="O1285" s="2" t="s">
        <v>1422</v>
      </c>
      <c r="P1285" s="2" t="s">
        <v>1423</v>
      </c>
      <c r="Q1285" s="1">
        <v>-4.5704000000000002</v>
      </c>
      <c r="R1285" s="1">
        <v>0</v>
      </c>
      <c r="S1285" s="1">
        <v>0</v>
      </c>
      <c r="T1285" s="1">
        <v>0</v>
      </c>
      <c r="U1285" s="2" t="s">
        <v>0</v>
      </c>
      <c r="V1285" s="1">
        <v>0</v>
      </c>
      <c r="W1285" s="1">
        <v>-3.94</v>
      </c>
      <c r="X1285" s="2" t="s">
        <v>8</v>
      </c>
      <c r="Y1285" s="1">
        <v>-0.63039999999999996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2">
        <v>0</v>
      </c>
      <c r="AG1285" s="2" t="s">
        <v>0</v>
      </c>
      <c r="AH1285" s="1">
        <v>0</v>
      </c>
      <c r="AI1285" s="1">
        <v>0</v>
      </c>
      <c r="AJ1285" s="2" t="s">
        <v>0</v>
      </c>
      <c r="AK1285" s="1">
        <v>0</v>
      </c>
      <c r="AL1285" s="1">
        <v>0</v>
      </c>
      <c r="AM1285" s="125" t="s">
        <v>1</v>
      </c>
      <c r="AN1285" s="2" t="s">
        <v>1</v>
      </c>
      <c r="AO1285" s="125" t="s">
        <v>1</v>
      </c>
      <c r="AP1285" s="2" t="s">
        <v>1</v>
      </c>
    </row>
    <row r="1286" spans="1:42" ht="15" customHeight="1" x14ac:dyDescent="0.25">
      <c r="A1286" s="2" t="s">
        <v>442</v>
      </c>
      <c r="B1286" s="125">
        <v>44613</v>
      </c>
      <c r="C1286" s="2" t="s">
        <v>6</v>
      </c>
      <c r="D1286" s="2" t="s">
        <v>41</v>
      </c>
      <c r="E1286" s="2" t="s">
        <v>217</v>
      </c>
      <c r="F1286" s="2" t="s">
        <v>1471</v>
      </c>
      <c r="G1286" s="2" t="s">
        <v>12</v>
      </c>
      <c r="H1286" s="2" t="s">
        <v>1</v>
      </c>
      <c r="I1286" s="1" t="s">
        <v>1475</v>
      </c>
      <c r="J1286" s="1" t="s">
        <v>1</v>
      </c>
      <c r="K1286" s="1" t="s">
        <v>1476</v>
      </c>
      <c r="L1286" s="1" t="s">
        <v>1421</v>
      </c>
      <c r="M1286" s="1">
        <v>8.5399999999999991</v>
      </c>
      <c r="N1286" s="2" t="s">
        <v>11</v>
      </c>
      <c r="O1286" s="2" t="s">
        <v>1422</v>
      </c>
      <c r="P1286" s="2" t="s">
        <v>1423</v>
      </c>
      <c r="Q1286" s="1">
        <v>-8.5375999999999994</v>
      </c>
      <c r="R1286" s="1">
        <v>0</v>
      </c>
      <c r="S1286" s="1">
        <v>0</v>
      </c>
      <c r="T1286" s="1">
        <v>0</v>
      </c>
      <c r="U1286" s="2" t="s">
        <v>0</v>
      </c>
      <c r="V1286" s="1">
        <v>0</v>
      </c>
      <c r="W1286" s="1">
        <v>-7.36</v>
      </c>
      <c r="X1286" s="2" t="s">
        <v>8</v>
      </c>
      <c r="Y1286" s="1">
        <v>-1.1776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  <c r="AH1286" s="1">
        <v>0</v>
      </c>
      <c r="AI1286" s="1">
        <v>0</v>
      </c>
      <c r="AJ1286" s="2" t="s">
        <v>0</v>
      </c>
      <c r="AK1286" s="1">
        <v>0</v>
      </c>
      <c r="AL1286" s="1">
        <v>0</v>
      </c>
      <c r="AM1286" s="125" t="s">
        <v>1</v>
      </c>
      <c r="AN1286" s="2" t="s">
        <v>1</v>
      </c>
      <c r="AO1286" s="125" t="s">
        <v>1</v>
      </c>
      <c r="AP1286" s="2" t="s">
        <v>1</v>
      </c>
    </row>
    <row r="1287" spans="1:42" ht="15" customHeight="1" x14ac:dyDescent="0.25">
      <c r="A1287" s="2" t="s">
        <v>443</v>
      </c>
      <c r="B1287" s="125">
        <v>44613</v>
      </c>
      <c r="C1287" s="2" t="s">
        <v>6</v>
      </c>
      <c r="D1287" s="2" t="s">
        <v>41</v>
      </c>
      <c r="E1287" s="2" t="s">
        <v>217</v>
      </c>
      <c r="F1287" s="2" t="s">
        <v>1471</v>
      </c>
      <c r="G1287" s="2" t="s">
        <v>12</v>
      </c>
      <c r="H1287" s="2" t="s">
        <v>1</v>
      </c>
      <c r="I1287" s="1" t="s">
        <v>1477</v>
      </c>
      <c r="J1287" s="1" t="s">
        <v>1</v>
      </c>
      <c r="K1287" s="1" t="s">
        <v>1478</v>
      </c>
      <c r="L1287" s="1" t="s">
        <v>1421</v>
      </c>
      <c r="M1287" s="1">
        <v>5.9</v>
      </c>
      <c r="N1287" s="2" t="s">
        <v>11</v>
      </c>
      <c r="O1287" s="2" t="s">
        <v>1422</v>
      </c>
      <c r="P1287" s="2" t="s">
        <v>1423</v>
      </c>
      <c r="Q1287" s="1">
        <v>-5.9043999999999999</v>
      </c>
      <c r="R1287" s="1">
        <v>0</v>
      </c>
      <c r="S1287" s="1">
        <v>0</v>
      </c>
      <c r="T1287" s="1">
        <v>0</v>
      </c>
      <c r="U1287" s="2" t="s">
        <v>0</v>
      </c>
      <c r="V1287" s="1">
        <v>0</v>
      </c>
      <c r="W1287" s="1">
        <v>-5.09</v>
      </c>
      <c r="X1287" s="2" t="s">
        <v>8</v>
      </c>
      <c r="Y1287" s="1">
        <v>-0.81440000000000001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  <c r="AH1287" s="1">
        <v>0</v>
      </c>
      <c r="AI1287" s="1">
        <v>0</v>
      </c>
      <c r="AJ1287" s="2" t="s">
        <v>0</v>
      </c>
      <c r="AK1287" s="1">
        <v>0</v>
      </c>
      <c r="AL1287" s="1">
        <v>0</v>
      </c>
      <c r="AM1287" s="125" t="s">
        <v>1</v>
      </c>
      <c r="AN1287" s="2" t="s">
        <v>1</v>
      </c>
      <c r="AO1287" s="125" t="s">
        <v>1</v>
      </c>
      <c r="AP1287" s="2" t="s">
        <v>1</v>
      </c>
    </row>
    <row r="1288" spans="1:42" ht="15" customHeight="1" x14ac:dyDescent="0.25">
      <c r="A1288" s="2" t="s">
        <v>444</v>
      </c>
      <c r="B1288" s="125">
        <v>44613</v>
      </c>
      <c r="C1288" s="2" t="s">
        <v>26</v>
      </c>
      <c r="D1288" s="2" t="s">
        <v>41</v>
      </c>
      <c r="E1288" s="2" t="s">
        <v>210</v>
      </c>
      <c r="F1288" s="2" t="s">
        <v>1767</v>
      </c>
      <c r="G1288" s="2" t="s">
        <v>3</v>
      </c>
      <c r="H1288" s="2" t="s">
        <v>1897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2</v>
      </c>
      <c r="P1288" s="2" t="s">
        <v>1</v>
      </c>
      <c r="Q1288" s="1">
        <v>2037.3465819999999</v>
      </c>
      <c r="R1288" s="1">
        <v>0</v>
      </c>
      <c r="S1288" s="1">
        <v>1179.0754000000004</v>
      </c>
      <c r="T1288" s="1">
        <v>0</v>
      </c>
      <c r="U1288" s="2" t="s">
        <v>0</v>
      </c>
      <c r="V1288" s="1">
        <v>0</v>
      </c>
      <c r="W1288" s="1">
        <v>739.8889499999998</v>
      </c>
      <c r="X1288" s="2" t="s">
        <v>0</v>
      </c>
      <c r="Y1288" s="1">
        <v>118.38223200000002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  <c r="AH1288" s="1">
        <v>0</v>
      </c>
      <c r="AI1288" s="1">
        <v>0</v>
      </c>
      <c r="AJ1288" s="2" t="s">
        <v>0</v>
      </c>
      <c r="AK1288" s="1">
        <v>0</v>
      </c>
      <c r="AL1288" s="1">
        <v>0</v>
      </c>
      <c r="AM1288" s="125" t="s">
        <v>1</v>
      </c>
      <c r="AN1288" s="2" t="s">
        <v>1</v>
      </c>
      <c r="AO1288" s="125" t="s">
        <v>1</v>
      </c>
      <c r="AP1288" s="2" t="s">
        <v>1</v>
      </c>
    </row>
    <row r="1289" spans="1:42" ht="15" customHeight="1" x14ac:dyDescent="0.25">
      <c r="A1289" s="2" t="s">
        <v>445</v>
      </c>
      <c r="B1289" s="125">
        <v>44613</v>
      </c>
      <c r="C1289" s="2" t="s">
        <v>26</v>
      </c>
      <c r="D1289" s="2" t="s">
        <v>41</v>
      </c>
      <c r="E1289" s="2" t="s">
        <v>210</v>
      </c>
      <c r="F1289" s="2" t="s">
        <v>1769</v>
      </c>
      <c r="G1289" s="2" t="s">
        <v>3</v>
      </c>
      <c r="H1289" s="2" t="s">
        <v>1898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891</v>
      </c>
      <c r="P1289" s="2" t="s">
        <v>892</v>
      </c>
      <c r="Q1289" s="1">
        <v>152.34694999999999</v>
      </c>
      <c r="R1289" s="1">
        <v>0</v>
      </c>
      <c r="S1289" s="1">
        <v>66.564949999999996</v>
      </c>
      <c r="T1289" s="1">
        <v>73.95</v>
      </c>
      <c r="U1289" s="2" t="s">
        <v>8</v>
      </c>
      <c r="V1289" s="1">
        <v>11.832000000000001</v>
      </c>
      <c r="W1289" s="1">
        <v>0</v>
      </c>
      <c r="X1289" s="2" t="s">
        <v>0</v>
      </c>
      <c r="Y1289" s="1">
        <v>0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  <c r="AH1289" s="1">
        <v>0</v>
      </c>
      <c r="AI1289" s="1">
        <v>0</v>
      </c>
      <c r="AJ1289" s="2" t="s">
        <v>0</v>
      </c>
      <c r="AK1289" s="1">
        <v>0</v>
      </c>
      <c r="AL1289" s="1">
        <v>0</v>
      </c>
      <c r="AM1289" s="125" t="s">
        <v>1</v>
      </c>
      <c r="AN1289" s="2" t="s">
        <v>1</v>
      </c>
      <c r="AO1289" s="125" t="s">
        <v>1</v>
      </c>
      <c r="AP1289" s="2" t="s">
        <v>1</v>
      </c>
    </row>
    <row r="1290" spans="1:42" ht="15" customHeight="1" x14ac:dyDescent="0.25">
      <c r="A1290" s="2" t="s">
        <v>446</v>
      </c>
      <c r="B1290" s="125">
        <v>44613</v>
      </c>
      <c r="C1290" s="2" t="s">
        <v>34</v>
      </c>
      <c r="D1290" s="2" t="s">
        <v>41</v>
      </c>
      <c r="E1290" s="2" t="s">
        <v>215</v>
      </c>
      <c r="F1290" s="2" t="s">
        <v>2178</v>
      </c>
      <c r="G1290" s="2" t="s">
        <v>3</v>
      </c>
      <c r="H1290" s="2" t="s">
        <v>2179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477.73859999999991</v>
      </c>
      <c r="R1290" s="1">
        <v>0</v>
      </c>
      <c r="S1290" s="1">
        <v>469.4677999999999</v>
      </c>
      <c r="T1290" s="1">
        <v>0</v>
      </c>
      <c r="U1290" s="2" t="s">
        <v>0</v>
      </c>
      <c r="V1290" s="1">
        <v>0</v>
      </c>
      <c r="W1290" s="1">
        <v>7.1300000000000008</v>
      </c>
      <c r="X1290" s="2" t="s">
        <v>0</v>
      </c>
      <c r="Y1290" s="1">
        <v>1.1408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  <c r="AH1290" s="1">
        <v>0</v>
      </c>
      <c r="AI1290" s="1">
        <v>0</v>
      </c>
      <c r="AJ1290" s="2" t="s">
        <v>0</v>
      </c>
      <c r="AK1290" s="1">
        <v>0</v>
      </c>
      <c r="AL1290" s="1">
        <v>0</v>
      </c>
      <c r="AM1290" s="125" t="s">
        <v>1</v>
      </c>
      <c r="AN1290" s="2" t="s">
        <v>1</v>
      </c>
      <c r="AO1290" s="125" t="s">
        <v>1</v>
      </c>
      <c r="AP1290" s="2" t="s">
        <v>1</v>
      </c>
    </row>
    <row r="1291" spans="1:42" ht="15" customHeight="1" x14ac:dyDescent="0.25">
      <c r="A1291" s="2" t="s">
        <v>447</v>
      </c>
      <c r="B1291" s="125">
        <v>44613</v>
      </c>
      <c r="C1291" s="2" t="s">
        <v>34</v>
      </c>
      <c r="D1291" s="2" t="s">
        <v>41</v>
      </c>
      <c r="E1291" s="2" t="s">
        <v>215</v>
      </c>
      <c r="F1291" s="2" t="s">
        <v>2180</v>
      </c>
      <c r="G1291" s="2" t="s">
        <v>3</v>
      </c>
      <c r="H1291" s="2" t="s">
        <v>2181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1255</v>
      </c>
      <c r="P1291" s="2" t="s">
        <v>1256</v>
      </c>
      <c r="Q1291" s="1">
        <v>21.08</v>
      </c>
      <c r="R1291" s="1">
        <v>0</v>
      </c>
      <c r="S1291" s="1">
        <v>21.08</v>
      </c>
      <c r="T1291" s="1">
        <v>0</v>
      </c>
      <c r="U1291" s="2" t="s">
        <v>0</v>
      </c>
      <c r="V1291" s="1">
        <v>0</v>
      </c>
      <c r="W1291" s="1">
        <v>0</v>
      </c>
      <c r="X1291" s="2" t="s">
        <v>0</v>
      </c>
      <c r="Y1291" s="1">
        <v>0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  <c r="AH1291" s="1">
        <v>0</v>
      </c>
      <c r="AI1291" s="1">
        <v>0</v>
      </c>
      <c r="AJ1291" s="2" t="s">
        <v>0</v>
      </c>
      <c r="AK1291" s="1">
        <v>0</v>
      </c>
      <c r="AL1291" s="1">
        <v>0</v>
      </c>
      <c r="AM1291" s="125" t="s">
        <v>1</v>
      </c>
      <c r="AN1291" s="2" t="s">
        <v>1</v>
      </c>
      <c r="AO1291" s="125" t="s">
        <v>1</v>
      </c>
      <c r="AP1291" s="2" t="s">
        <v>1</v>
      </c>
    </row>
    <row r="1292" spans="1:42" ht="15" customHeight="1" x14ac:dyDescent="0.25">
      <c r="A1292" s="2" t="s">
        <v>448</v>
      </c>
      <c r="B1292" s="125">
        <v>44613</v>
      </c>
      <c r="C1292" s="2" t="s">
        <v>34</v>
      </c>
      <c r="D1292" s="2" t="s">
        <v>41</v>
      </c>
      <c r="E1292" s="2" t="s">
        <v>215</v>
      </c>
      <c r="F1292" s="2" t="s">
        <v>2178</v>
      </c>
      <c r="G1292" s="2" t="s">
        <v>3</v>
      </c>
      <c r="H1292" s="2" t="s">
        <v>2182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2</v>
      </c>
      <c r="P1292" s="2" t="s">
        <v>1</v>
      </c>
      <c r="Q1292" s="1">
        <v>2444.016900000001</v>
      </c>
      <c r="R1292" s="1">
        <v>0</v>
      </c>
      <c r="S1292" s="1">
        <v>2137.1746500000013</v>
      </c>
      <c r="T1292" s="1">
        <v>0</v>
      </c>
      <c r="U1292" s="2" t="s">
        <v>0</v>
      </c>
      <c r="V1292" s="1">
        <v>0</v>
      </c>
      <c r="W1292" s="1">
        <v>264.51915000000002</v>
      </c>
      <c r="X1292" s="2" t="s">
        <v>8</v>
      </c>
      <c r="Y1292" s="1">
        <v>42.323100000000004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  <c r="AH1292" s="1">
        <v>0</v>
      </c>
      <c r="AI1292" s="1">
        <v>0</v>
      </c>
      <c r="AJ1292" s="2" t="s">
        <v>0</v>
      </c>
      <c r="AK1292" s="1">
        <v>0</v>
      </c>
      <c r="AL1292" s="1">
        <v>0</v>
      </c>
      <c r="AM1292" s="125" t="s">
        <v>1</v>
      </c>
      <c r="AN1292" s="2" t="s">
        <v>1</v>
      </c>
      <c r="AO1292" s="125" t="s">
        <v>1</v>
      </c>
      <c r="AP1292" s="2" t="s">
        <v>1</v>
      </c>
    </row>
    <row r="1293" spans="1:42" ht="15" customHeight="1" x14ac:dyDescent="0.25">
      <c r="A1293" s="2" t="s">
        <v>449</v>
      </c>
      <c r="B1293" s="125">
        <v>44613</v>
      </c>
      <c r="C1293" s="2" t="s">
        <v>1081</v>
      </c>
      <c r="D1293" s="2" t="s">
        <v>41</v>
      </c>
      <c r="E1293" s="2" t="s">
        <v>1083</v>
      </c>
      <c r="F1293" s="2" t="s">
        <v>1723</v>
      </c>
      <c r="G1293" s="2" t="s">
        <v>3</v>
      </c>
      <c r="H1293" s="2" t="s">
        <v>2318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2</v>
      </c>
      <c r="P1293" s="2" t="s">
        <v>1</v>
      </c>
      <c r="Q1293" s="1">
        <v>4715.9714999999997</v>
      </c>
      <c r="R1293" s="1">
        <v>0</v>
      </c>
      <c r="S1293" s="1">
        <v>3672.77765</v>
      </c>
      <c r="T1293" s="1">
        <v>0</v>
      </c>
      <c r="U1293" s="2" t="s">
        <v>0</v>
      </c>
      <c r="V1293" s="1">
        <v>0</v>
      </c>
      <c r="W1293" s="1">
        <v>899.30504999999971</v>
      </c>
      <c r="X1293" s="2" t="s">
        <v>0</v>
      </c>
      <c r="Y1293" s="1">
        <v>143.88880000000006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  <c r="AH1293" s="1">
        <v>0</v>
      </c>
      <c r="AI1293" s="1">
        <v>0</v>
      </c>
      <c r="AJ1293" s="2" t="s">
        <v>0</v>
      </c>
      <c r="AK1293" s="1">
        <v>0</v>
      </c>
      <c r="AL1293" s="1">
        <v>0</v>
      </c>
      <c r="AM1293" s="125" t="s">
        <v>1</v>
      </c>
      <c r="AN1293" s="2" t="s">
        <v>1</v>
      </c>
      <c r="AO1293" s="125" t="s">
        <v>1</v>
      </c>
      <c r="AP1293" s="2" t="s">
        <v>1</v>
      </c>
    </row>
    <row r="1294" spans="1:42" ht="15" customHeight="1" x14ac:dyDescent="0.25">
      <c r="A1294" s="2" t="s">
        <v>450</v>
      </c>
      <c r="B1294" s="125">
        <v>44613</v>
      </c>
      <c r="C1294" s="2" t="s">
        <v>1081</v>
      </c>
      <c r="D1294" s="2" t="s">
        <v>41</v>
      </c>
      <c r="E1294" s="2" t="s">
        <v>1083</v>
      </c>
      <c r="F1294" s="2" t="s">
        <v>1669</v>
      </c>
      <c r="G1294" s="2" t="s">
        <v>12</v>
      </c>
      <c r="H1294" s="2" t="s">
        <v>1</v>
      </c>
      <c r="I1294" s="1" t="s">
        <v>1300</v>
      </c>
      <c r="J1294" s="1" t="s">
        <v>1</v>
      </c>
      <c r="K1294" s="1" t="s">
        <v>2319</v>
      </c>
      <c r="L1294" s="1" t="s">
        <v>1421</v>
      </c>
      <c r="M1294" s="1">
        <v>10.23</v>
      </c>
      <c r="N1294" s="2" t="s">
        <v>11</v>
      </c>
      <c r="O1294" s="2" t="s">
        <v>2320</v>
      </c>
      <c r="P1294" s="2" t="s">
        <v>2321</v>
      </c>
      <c r="Q1294" s="1">
        <v>-10.23</v>
      </c>
      <c r="R1294" s="1">
        <v>0</v>
      </c>
      <c r="S1294" s="1">
        <v>-10.23</v>
      </c>
      <c r="T1294" s="1">
        <v>0</v>
      </c>
      <c r="U1294" s="2" t="s">
        <v>0</v>
      </c>
      <c r="V1294" s="1">
        <v>0</v>
      </c>
      <c r="W1294" s="1">
        <v>0</v>
      </c>
      <c r="X1294" s="2" t="s">
        <v>0</v>
      </c>
      <c r="Y1294" s="1">
        <v>0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  <c r="AH1294" s="1">
        <v>0</v>
      </c>
      <c r="AI1294" s="1">
        <v>0</v>
      </c>
      <c r="AJ1294" s="2" t="s">
        <v>0</v>
      </c>
      <c r="AK1294" s="1">
        <v>0</v>
      </c>
      <c r="AL1294" s="1">
        <v>0</v>
      </c>
      <c r="AM1294" s="125" t="s">
        <v>1</v>
      </c>
      <c r="AN1294" s="2" t="s">
        <v>1</v>
      </c>
      <c r="AO1294" s="125" t="s">
        <v>1</v>
      </c>
      <c r="AP1294" s="2" t="s">
        <v>1</v>
      </c>
    </row>
    <row r="1295" spans="1:42" ht="15" customHeight="1" x14ac:dyDescent="0.25">
      <c r="A1295" s="2" t="s">
        <v>451</v>
      </c>
      <c r="B1295" s="125">
        <v>44613</v>
      </c>
      <c r="C1295" s="2" t="s">
        <v>1081</v>
      </c>
      <c r="D1295" s="2" t="s">
        <v>41</v>
      </c>
      <c r="E1295" s="2" t="s">
        <v>1083</v>
      </c>
      <c r="F1295" s="2" t="s">
        <v>1669</v>
      </c>
      <c r="G1295" s="2" t="s">
        <v>12</v>
      </c>
      <c r="H1295" s="2" t="s">
        <v>1</v>
      </c>
      <c r="I1295" s="1" t="s">
        <v>1360</v>
      </c>
      <c r="J1295" s="1" t="s">
        <v>1</v>
      </c>
      <c r="K1295" s="1" t="s">
        <v>2322</v>
      </c>
      <c r="L1295" s="1" t="s">
        <v>1421</v>
      </c>
      <c r="M1295" s="1">
        <v>17.73</v>
      </c>
      <c r="N1295" s="2" t="s">
        <v>11</v>
      </c>
      <c r="O1295" s="2" t="s">
        <v>2323</v>
      </c>
      <c r="P1295" s="2" t="s">
        <v>2324</v>
      </c>
      <c r="Q1295" s="1">
        <v>-8.64</v>
      </c>
      <c r="R1295" s="1">
        <v>0</v>
      </c>
      <c r="S1295" s="1">
        <v>-8.64</v>
      </c>
      <c r="T1295" s="1">
        <v>0</v>
      </c>
      <c r="U1295" s="2" t="s">
        <v>0</v>
      </c>
      <c r="V1295" s="1">
        <v>0</v>
      </c>
      <c r="W1295" s="1">
        <v>0</v>
      </c>
      <c r="X1295" s="2" t="s">
        <v>0</v>
      </c>
      <c r="Y1295" s="1">
        <v>0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  <c r="AH1295" s="1">
        <v>0</v>
      </c>
      <c r="AI1295" s="1">
        <v>0</v>
      </c>
      <c r="AJ1295" s="2" t="s">
        <v>0</v>
      </c>
      <c r="AK1295" s="1">
        <v>0</v>
      </c>
      <c r="AL1295" s="1">
        <v>0</v>
      </c>
      <c r="AM1295" s="125" t="s">
        <v>1</v>
      </c>
      <c r="AN1295" s="2" t="s">
        <v>1</v>
      </c>
      <c r="AO1295" s="125" t="s">
        <v>1</v>
      </c>
      <c r="AP1295" s="2" t="s">
        <v>1</v>
      </c>
    </row>
    <row r="1296" spans="1:42" ht="15" customHeight="1" x14ac:dyDescent="0.25">
      <c r="A1296" s="2" t="s">
        <v>452</v>
      </c>
      <c r="B1296" s="125">
        <v>44613</v>
      </c>
      <c r="C1296" s="2" t="s">
        <v>6</v>
      </c>
      <c r="D1296" s="2" t="s">
        <v>41</v>
      </c>
      <c r="E1296" s="2" t="s">
        <v>1058</v>
      </c>
      <c r="F1296" s="2" t="s">
        <v>2694</v>
      </c>
      <c r="G1296" s="2" t="s">
        <v>3</v>
      </c>
      <c r="H1296" s="2" t="s">
        <v>2695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97</v>
      </c>
      <c r="P1296" s="2" t="s">
        <v>1</v>
      </c>
      <c r="Q1296" s="1">
        <v>992.38</v>
      </c>
      <c r="R1296" s="1">
        <v>0</v>
      </c>
      <c r="S1296" s="1">
        <v>992.38</v>
      </c>
      <c r="T1296" s="1">
        <v>0</v>
      </c>
      <c r="U1296" s="2" t="s">
        <v>0</v>
      </c>
      <c r="V1296" s="1">
        <v>0</v>
      </c>
      <c r="W1296" s="1">
        <v>0</v>
      </c>
      <c r="X1296" s="2" t="s">
        <v>8</v>
      </c>
      <c r="Y1296" s="1">
        <v>0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  <c r="AH1296" s="1">
        <v>0</v>
      </c>
      <c r="AI1296" s="1">
        <v>0</v>
      </c>
      <c r="AJ1296" s="2" t="s">
        <v>0</v>
      </c>
      <c r="AK1296" s="1">
        <v>0</v>
      </c>
      <c r="AL1296" s="1">
        <v>0</v>
      </c>
      <c r="AM1296" s="125" t="s">
        <v>1</v>
      </c>
      <c r="AN1296" s="2" t="s">
        <v>1</v>
      </c>
      <c r="AO1296" s="125" t="s">
        <v>1</v>
      </c>
      <c r="AP1296" s="2" t="s">
        <v>1</v>
      </c>
    </row>
    <row r="1297" spans="1:42" ht="15" customHeight="1" x14ac:dyDescent="0.25">
      <c r="A1297" s="2" t="s">
        <v>453</v>
      </c>
      <c r="B1297" s="125">
        <v>44613</v>
      </c>
      <c r="C1297" s="2" t="s">
        <v>6</v>
      </c>
      <c r="D1297" s="2" t="s">
        <v>41</v>
      </c>
      <c r="E1297" s="2" t="s">
        <v>2704</v>
      </c>
      <c r="F1297" s="2" t="s">
        <v>2715</v>
      </c>
      <c r="G1297" s="2" t="s">
        <v>3</v>
      </c>
      <c r="H1297" s="2" t="s">
        <v>2716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2188.6923999999999</v>
      </c>
      <c r="R1297" s="1">
        <v>0</v>
      </c>
      <c r="S1297" s="1">
        <v>1867.79</v>
      </c>
      <c r="T1297" s="1">
        <v>0</v>
      </c>
      <c r="U1297" s="2" t="s">
        <v>0</v>
      </c>
      <c r="V1297" s="1">
        <v>0</v>
      </c>
      <c r="W1297" s="1">
        <v>276.64</v>
      </c>
      <c r="X1297" s="2" t="s">
        <v>8</v>
      </c>
      <c r="Y1297" s="1">
        <v>44.2624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  <c r="AH1297" s="1">
        <v>0</v>
      </c>
      <c r="AI1297" s="1">
        <v>0</v>
      </c>
      <c r="AJ1297" s="2" t="s">
        <v>0</v>
      </c>
      <c r="AK1297" s="1">
        <v>0</v>
      </c>
      <c r="AL1297" s="1">
        <v>0</v>
      </c>
      <c r="AM1297" s="125" t="s">
        <v>1</v>
      </c>
      <c r="AN1297" s="2" t="s">
        <v>1</v>
      </c>
      <c r="AO1297" s="125" t="s">
        <v>1</v>
      </c>
      <c r="AP1297" s="2" t="s">
        <v>1</v>
      </c>
    </row>
    <row r="1298" spans="1:42" ht="15" customHeight="1" x14ac:dyDescent="0.25">
      <c r="A1298" s="2" t="s">
        <v>454</v>
      </c>
      <c r="B1298" s="125">
        <v>44613</v>
      </c>
      <c r="C1298" s="2" t="s">
        <v>6</v>
      </c>
      <c r="D1298" s="2" t="s">
        <v>37</v>
      </c>
      <c r="E1298" s="2" t="s">
        <v>208</v>
      </c>
      <c r="F1298" s="2" t="s">
        <v>1504</v>
      </c>
      <c r="G1298" s="2" t="s">
        <v>3</v>
      </c>
      <c r="H1298" s="2" t="s">
        <v>1505</v>
      </c>
      <c r="I1298" s="1" t="s">
        <v>1</v>
      </c>
      <c r="J1298" s="1" t="s">
        <v>1</v>
      </c>
      <c r="K1298" s="1" t="s">
        <v>1</v>
      </c>
      <c r="L1298" s="1" t="s">
        <v>1</v>
      </c>
      <c r="M1298" s="1">
        <v>0</v>
      </c>
      <c r="N1298" s="2" t="s">
        <v>1</v>
      </c>
      <c r="O1298" s="2" t="s">
        <v>2</v>
      </c>
      <c r="P1298" s="2" t="s">
        <v>1</v>
      </c>
      <c r="Q1298" s="1">
        <v>3172.6433200000006</v>
      </c>
      <c r="R1298" s="1">
        <v>0</v>
      </c>
      <c r="S1298" s="1">
        <v>2444.7351000000003</v>
      </c>
      <c r="T1298" s="1">
        <v>0</v>
      </c>
      <c r="U1298" s="2" t="s">
        <v>0</v>
      </c>
      <c r="V1298" s="1">
        <v>0</v>
      </c>
      <c r="W1298" s="1">
        <v>627.50710000000026</v>
      </c>
      <c r="X1298" s="2" t="s">
        <v>8</v>
      </c>
      <c r="Y1298" s="1">
        <v>100.40111999999998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2">
        <v>0</v>
      </c>
      <c r="AG1298" s="2" t="s">
        <v>0</v>
      </c>
      <c r="AH1298" s="1">
        <v>0</v>
      </c>
      <c r="AI1298" s="1">
        <v>0</v>
      </c>
      <c r="AJ1298" s="2" t="s">
        <v>0</v>
      </c>
      <c r="AK1298" s="1">
        <v>0</v>
      </c>
      <c r="AL1298" s="1">
        <v>0</v>
      </c>
      <c r="AM1298" s="125" t="s">
        <v>1</v>
      </c>
      <c r="AN1298" s="2" t="s">
        <v>1</v>
      </c>
      <c r="AO1298" s="125" t="s">
        <v>1</v>
      </c>
      <c r="AP1298" s="2" t="s">
        <v>1</v>
      </c>
    </row>
    <row r="1299" spans="1:42" ht="15" customHeight="1" x14ac:dyDescent="0.25">
      <c r="A1299" s="2" t="s">
        <v>455</v>
      </c>
      <c r="B1299" s="125">
        <v>44613</v>
      </c>
      <c r="C1299" s="2" t="s">
        <v>6</v>
      </c>
      <c r="D1299" s="2" t="s">
        <v>37</v>
      </c>
      <c r="E1299" s="2" t="s">
        <v>208</v>
      </c>
      <c r="F1299" s="2" t="s">
        <v>1504</v>
      </c>
      <c r="G1299" s="2" t="s">
        <v>3</v>
      </c>
      <c r="H1299" s="2" t="s">
        <v>1343</v>
      </c>
      <c r="I1299" s="1" t="s">
        <v>1</v>
      </c>
      <c r="J1299" s="1" t="s">
        <v>1</v>
      </c>
      <c r="K1299" s="1" t="s">
        <v>1</v>
      </c>
      <c r="L1299" s="1" t="s">
        <v>1</v>
      </c>
      <c r="M1299" s="1">
        <v>0</v>
      </c>
      <c r="N1299" s="2" t="s">
        <v>1</v>
      </c>
      <c r="O1299" s="2" t="s">
        <v>1506</v>
      </c>
      <c r="P1299" s="2" t="s">
        <v>1507</v>
      </c>
      <c r="Q1299" s="1">
        <v>41.8292</v>
      </c>
      <c r="R1299" s="1">
        <v>0</v>
      </c>
      <c r="S1299" s="1">
        <v>37.92</v>
      </c>
      <c r="T1299" s="1">
        <v>3.37</v>
      </c>
      <c r="U1299" s="2" t="s">
        <v>8</v>
      </c>
      <c r="V1299" s="1">
        <v>0.53920000000000001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2">
        <v>0</v>
      </c>
      <c r="AG1299" s="2" t="s">
        <v>0</v>
      </c>
      <c r="AH1299" s="1">
        <v>0</v>
      </c>
      <c r="AI1299" s="1">
        <v>0</v>
      </c>
      <c r="AJ1299" s="2" t="s">
        <v>0</v>
      </c>
      <c r="AK1299" s="1">
        <v>0</v>
      </c>
      <c r="AL1299" s="1">
        <v>0</v>
      </c>
      <c r="AM1299" s="125" t="s">
        <v>1</v>
      </c>
      <c r="AN1299" s="2" t="s">
        <v>1</v>
      </c>
      <c r="AO1299" s="125" t="s">
        <v>1</v>
      </c>
      <c r="AP1299" s="2" t="s">
        <v>1</v>
      </c>
    </row>
    <row r="1300" spans="1:42" ht="15" customHeight="1" x14ac:dyDescent="0.25">
      <c r="A1300" s="2" t="s">
        <v>456</v>
      </c>
      <c r="B1300" s="125">
        <v>44613</v>
      </c>
      <c r="C1300" s="2" t="s">
        <v>6</v>
      </c>
      <c r="D1300" s="2" t="s">
        <v>37</v>
      </c>
      <c r="E1300" s="2" t="s">
        <v>208</v>
      </c>
      <c r="F1300" s="2" t="s">
        <v>1504</v>
      </c>
      <c r="G1300" s="2" t="s">
        <v>3</v>
      </c>
      <c r="H1300" s="2" t="s">
        <v>1508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2019.0280100000004</v>
      </c>
      <c r="R1300" s="1">
        <v>0</v>
      </c>
      <c r="S1300" s="1">
        <v>1279.5937000000001</v>
      </c>
      <c r="T1300" s="1">
        <v>0</v>
      </c>
      <c r="U1300" s="2" t="s">
        <v>0</v>
      </c>
      <c r="V1300" s="1">
        <v>0</v>
      </c>
      <c r="W1300" s="1">
        <v>637.44335000000001</v>
      </c>
      <c r="X1300" s="2" t="s">
        <v>8</v>
      </c>
      <c r="Y1300" s="1">
        <v>101.99096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  <c r="AH1300" s="1">
        <v>0</v>
      </c>
      <c r="AI1300" s="1">
        <v>0</v>
      </c>
      <c r="AJ1300" s="2" t="s">
        <v>0</v>
      </c>
      <c r="AK1300" s="1">
        <v>0</v>
      </c>
      <c r="AL1300" s="1">
        <v>0</v>
      </c>
      <c r="AM1300" s="125" t="s">
        <v>1</v>
      </c>
      <c r="AN1300" s="2" t="s">
        <v>1</v>
      </c>
      <c r="AO1300" s="125" t="s">
        <v>1</v>
      </c>
      <c r="AP1300" s="2" t="s">
        <v>1</v>
      </c>
    </row>
    <row r="1301" spans="1:42" ht="15" customHeight="1" x14ac:dyDescent="0.25">
      <c r="A1301" s="2" t="s">
        <v>457</v>
      </c>
      <c r="B1301" s="125">
        <v>44613</v>
      </c>
      <c r="C1301" s="2" t="s">
        <v>26</v>
      </c>
      <c r="D1301" s="2" t="s">
        <v>37</v>
      </c>
      <c r="E1301" s="2" t="s">
        <v>4</v>
      </c>
      <c r="F1301" s="2" t="s">
        <v>1871</v>
      </c>
      <c r="G1301" s="2" t="s">
        <v>3</v>
      </c>
      <c r="H1301" s="2" t="s">
        <v>1899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649.58521199999984</v>
      </c>
      <c r="R1301" s="1">
        <v>0</v>
      </c>
      <c r="S1301" s="1">
        <v>501.29870000000011</v>
      </c>
      <c r="T1301" s="1">
        <v>0</v>
      </c>
      <c r="U1301" s="2" t="s">
        <v>0</v>
      </c>
      <c r="V1301" s="1">
        <v>0</v>
      </c>
      <c r="W1301" s="1">
        <v>127.83319999999999</v>
      </c>
      <c r="X1301" s="2" t="s">
        <v>8</v>
      </c>
      <c r="Y1301" s="1">
        <v>20.453311999999997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  <c r="AH1301" s="1">
        <v>0</v>
      </c>
      <c r="AI1301" s="1">
        <v>0</v>
      </c>
      <c r="AJ1301" s="2" t="s">
        <v>0</v>
      </c>
      <c r="AK1301" s="1">
        <v>0</v>
      </c>
      <c r="AL1301" s="1">
        <v>0</v>
      </c>
      <c r="AM1301" s="125" t="s">
        <v>1</v>
      </c>
      <c r="AN1301" s="2" t="s">
        <v>1</v>
      </c>
      <c r="AO1301" s="125" t="s">
        <v>1</v>
      </c>
      <c r="AP1301" s="2" t="s">
        <v>1</v>
      </c>
    </row>
    <row r="1302" spans="1:42" ht="15" customHeight="1" x14ac:dyDescent="0.25">
      <c r="A1302" s="2" t="s">
        <v>458</v>
      </c>
      <c r="B1302" s="125">
        <v>44613</v>
      </c>
      <c r="C1302" s="2" t="s">
        <v>34</v>
      </c>
      <c r="D1302" s="2" t="s">
        <v>37</v>
      </c>
      <c r="E1302" s="2" t="s">
        <v>206</v>
      </c>
      <c r="F1302" s="2" t="s">
        <v>2224</v>
      </c>
      <c r="G1302" s="2" t="s">
        <v>3</v>
      </c>
      <c r="H1302" s="2" t="s">
        <v>2225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2</v>
      </c>
      <c r="P1302" s="2" t="s">
        <v>1</v>
      </c>
      <c r="Q1302" s="1">
        <v>2838.5505000000016</v>
      </c>
      <c r="R1302" s="1">
        <v>0</v>
      </c>
      <c r="S1302" s="1">
        <v>2599.567300000002</v>
      </c>
      <c r="T1302" s="1">
        <v>0</v>
      </c>
      <c r="U1302" s="2" t="s">
        <v>0</v>
      </c>
      <c r="V1302" s="1">
        <v>0</v>
      </c>
      <c r="W1302" s="1">
        <v>206.02</v>
      </c>
      <c r="X1302" s="2" t="s">
        <v>0</v>
      </c>
      <c r="Y1302" s="1">
        <v>32.963200000000001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  <c r="AH1302" s="1">
        <v>0</v>
      </c>
      <c r="AI1302" s="1">
        <v>0</v>
      </c>
      <c r="AJ1302" s="2" t="s">
        <v>0</v>
      </c>
      <c r="AK1302" s="1">
        <v>0</v>
      </c>
      <c r="AL1302" s="1">
        <v>0</v>
      </c>
      <c r="AM1302" s="125" t="s">
        <v>1</v>
      </c>
      <c r="AN1302" s="2" t="s">
        <v>1</v>
      </c>
      <c r="AO1302" s="125" t="s">
        <v>1</v>
      </c>
      <c r="AP1302" s="2" t="s">
        <v>1</v>
      </c>
    </row>
    <row r="1303" spans="1:42" ht="15" customHeight="1" x14ac:dyDescent="0.25">
      <c r="A1303" s="2" t="s">
        <v>459</v>
      </c>
      <c r="B1303" s="125">
        <v>44613</v>
      </c>
      <c r="C1303" s="2" t="s">
        <v>1081</v>
      </c>
      <c r="D1303" s="2" t="s">
        <v>37</v>
      </c>
      <c r="E1303" s="2" t="s">
        <v>1084</v>
      </c>
      <c r="F1303" s="2" t="s">
        <v>1723</v>
      </c>
      <c r="G1303" s="2" t="s">
        <v>3</v>
      </c>
      <c r="H1303" s="2" t="s">
        <v>2344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2345</v>
      </c>
      <c r="P1303" s="2" t="s">
        <v>2346</v>
      </c>
      <c r="Q1303" s="1">
        <v>23.243724</v>
      </c>
      <c r="R1303" s="1">
        <v>0</v>
      </c>
      <c r="S1303" s="1">
        <v>2.1707000000000001</v>
      </c>
      <c r="T1303" s="1">
        <v>0</v>
      </c>
      <c r="U1303" s="2" t="s">
        <v>0</v>
      </c>
      <c r="V1303" s="1">
        <v>0</v>
      </c>
      <c r="W1303" s="1">
        <v>18.166399999999999</v>
      </c>
      <c r="X1303" s="2" t="s">
        <v>8</v>
      </c>
      <c r="Y1303" s="1">
        <v>2.9066239999999999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  <c r="AH1303" s="1">
        <v>0</v>
      </c>
      <c r="AI1303" s="1">
        <v>0</v>
      </c>
      <c r="AJ1303" s="2" t="s">
        <v>0</v>
      </c>
      <c r="AK1303" s="1">
        <v>0</v>
      </c>
      <c r="AL1303" s="1">
        <v>0</v>
      </c>
      <c r="AM1303" s="125" t="s">
        <v>1</v>
      </c>
      <c r="AN1303" s="2" t="s">
        <v>1</v>
      </c>
      <c r="AO1303" s="125" t="s">
        <v>1</v>
      </c>
      <c r="AP1303" s="2" t="s">
        <v>1</v>
      </c>
    </row>
    <row r="1304" spans="1:42" ht="15" customHeight="1" x14ac:dyDescent="0.25">
      <c r="A1304" s="2" t="s">
        <v>460</v>
      </c>
      <c r="B1304" s="125">
        <v>44613</v>
      </c>
      <c r="C1304" s="2" t="s">
        <v>1081</v>
      </c>
      <c r="D1304" s="2" t="s">
        <v>37</v>
      </c>
      <c r="E1304" s="2" t="s">
        <v>1084</v>
      </c>
      <c r="F1304" s="2" t="s">
        <v>1723</v>
      </c>
      <c r="G1304" s="2" t="s">
        <v>3</v>
      </c>
      <c r="H1304" s="2" t="s">
        <v>2347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2468.0289659999999</v>
      </c>
      <c r="R1304" s="1">
        <v>0</v>
      </c>
      <c r="S1304" s="1">
        <v>1898.6820000000002</v>
      </c>
      <c r="T1304" s="1">
        <v>0</v>
      </c>
      <c r="U1304" s="2" t="s">
        <v>0</v>
      </c>
      <c r="V1304" s="1">
        <v>0</v>
      </c>
      <c r="W1304" s="1">
        <v>490.81634999999994</v>
      </c>
      <c r="X1304" s="2" t="s">
        <v>8</v>
      </c>
      <c r="Y1304" s="1">
        <v>78.530616000000023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  <c r="AH1304" s="1">
        <v>0</v>
      </c>
      <c r="AI1304" s="1">
        <v>0</v>
      </c>
      <c r="AJ1304" s="2" t="s">
        <v>0</v>
      </c>
      <c r="AK1304" s="1">
        <v>0</v>
      </c>
      <c r="AL1304" s="1">
        <v>0</v>
      </c>
      <c r="AM1304" s="125" t="s">
        <v>1</v>
      </c>
      <c r="AN1304" s="2" t="s">
        <v>1</v>
      </c>
      <c r="AO1304" s="125" t="s">
        <v>1</v>
      </c>
      <c r="AP1304" s="2" t="s">
        <v>1</v>
      </c>
    </row>
    <row r="1305" spans="1:42" ht="15" customHeight="1" x14ac:dyDescent="0.25">
      <c r="A1305" s="2" t="s">
        <v>461</v>
      </c>
      <c r="B1305" s="125">
        <v>44613</v>
      </c>
      <c r="C1305" s="2" t="s">
        <v>1081</v>
      </c>
      <c r="D1305" s="2" t="s">
        <v>37</v>
      </c>
      <c r="E1305" s="2" t="s">
        <v>1084</v>
      </c>
      <c r="F1305" s="2" t="s">
        <v>1723</v>
      </c>
      <c r="G1305" s="2" t="s">
        <v>3</v>
      </c>
      <c r="H1305" s="2" t="s">
        <v>2348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363.90409999999997</v>
      </c>
      <c r="R1305" s="1">
        <v>0</v>
      </c>
      <c r="S1305" s="1">
        <v>212.00210000000004</v>
      </c>
      <c r="T1305" s="1">
        <v>0</v>
      </c>
      <c r="U1305" s="2" t="s">
        <v>0</v>
      </c>
      <c r="V1305" s="1">
        <v>0</v>
      </c>
      <c r="W1305" s="1">
        <v>130.94999999999999</v>
      </c>
      <c r="X1305" s="2" t="s">
        <v>0</v>
      </c>
      <c r="Y1305" s="1">
        <v>20.952000000000002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  <c r="AH1305" s="1">
        <v>0</v>
      </c>
      <c r="AI1305" s="1">
        <v>0</v>
      </c>
      <c r="AJ1305" s="2" t="s">
        <v>0</v>
      </c>
      <c r="AK1305" s="1">
        <v>0</v>
      </c>
      <c r="AL1305" s="1">
        <v>0</v>
      </c>
      <c r="AM1305" s="125" t="s">
        <v>1</v>
      </c>
      <c r="AN1305" s="2" t="s">
        <v>1</v>
      </c>
      <c r="AO1305" s="125" t="s">
        <v>1</v>
      </c>
      <c r="AP1305" s="2" t="s">
        <v>1</v>
      </c>
    </row>
    <row r="1306" spans="1:42" ht="15" customHeight="1" x14ac:dyDescent="0.25">
      <c r="A1306" s="2" t="s">
        <v>462</v>
      </c>
      <c r="B1306" s="125">
        <v>44613</v>
      </c>
      <c r="C1306" s="2" t="s">
        <v>6</v>
      </c>
      <c r="D1306" s="2" t="s">
        <v>32</v>
      </c>
      <c r="E1306" s="2" t="s">
        <v>202</v>
      </c>
      <c r="F1306" s="2" t="s">
        <v>1553</v>
      </c>
      <c r="G1306" s="2" t="s">
        <v>3</v>
      </c>
      <c r="H1306" s="2" t="s">
        <v>1554</v>
      </c>
      <c r="I1306" s="1" t="s">
        <v>1</v>
      </c>
      <c r="J1306" s="1" t="s">
        <v>1</v>
      </c>
      <c r="K1306" s="1" t="s">
        <v>1</v>
      </c>
      <c r="L1306" s="1" t="s">
        <v>1</v>
      </c>
      <c r="M1306" s="1">
        <v>0</v>
      </c>
      <c r="N1306" s="2" t="s">
        <v>1</v>
      </c>
      <c r="O1306" s="2" t="s">
        <v>2</v>
      </c>
      <c r="P1306" s="2" t="s">
        <v>1</v>
      </c>
      <c r="Q1306" s="1">
        <v>3589.9116639999997</v>
      </c>
      <c r="R1306" s="1">
        <v>0</v>
      </c>
      <c r="S1306" s="1">
        <v>2804.2637</v>
      </c>
      <c r="T1306" s="1">
        <v>0</v>
      </c>
      <c r="U1306" s="2" t="s">
        <v>0</v>
      </c>
      <c r="V1306" s="1">
        <v>0</v>
      </c>
      <c r="W1306" s="1">
        <v>677.2826</v>
      </c>
      <c r="X1306" s="2" t="s">
        <v>8</v>
      </c>
      <c r="Y1306" s="1">
        <v>108.365364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  <c r="AH1306" s="1">
        <v>0</v>
      </c>
      <c r="AI1306" s="1">
        <v>0</v>
      </c>
      <c r="AJ1306" s="2" t="s">
        <v>0</v>
      </c>
      <c r="AK1306" s="1">
        <v>0</v>
      </c>
      <c r="AL1306" s="1">
        <v>0</v>
      </c>
      <c r="AM1306" s="125" t="s">
        <v>1</v>
      </c>
      <c r="AN1306" s="2" t="s">
        <v>1</v>
      </c>
      <c r="AO1306" s="125" t="s">
        <v>1</v>
      </c>
      <c r="AP1306" s="2" t="s">
        <v>1</v>
      </c>
    </row>
    <row r="1307" spans="1:42" ht="15" customHeight="1" x14ac:dyDescent="0.25">
      <c r="A1307" s="2" t="s">
        <v>463</v>
      </c>
      <c r="B1307" s="125">
        <v>44613</v>
      </c>
      <c r="C1307" s="2" t="s">
        <v>26</v>
      </c>
      <c r="D1307" s="2" t="s">
        <v>32</v>
      </c>
      <c r="E1307" s="2" t="s">
        <v>31</v>
      </c>
      <c r="F1307" s="2" t="s">
        <v>1767</v>
      </c>
      <c r="G1307" s="2" t="s">
        <v>3</v>
      </c>
      <c r="H1307" s="2" t="s">
        <v>1900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2</v>
      </c>
      <c r="P1307" s="2" t="s">
        <v>1</v>
      </c>
      <c r="Q1307" s="1">
        <v>1976.3985960000002</v>
      </c>
      <c r="R1307" s="1">
        <v>0</v>
      </c>
      <c r="S1307" s="1">
        <v>1385.1966499999999</v>
      </c>
      <c r="T1307" s="1">
        <v>0</v>
      </c>
      <c r="U1307" s="2" t="s">
        <v>0</v>
      </c>
      <c r="V1307" s="1">
        <v>0</v>
      </c>
      <c r="W1307" s="1">
        <v>509.65684999999996</v>
      </c>
      <c r="X1307" s="2" t="s">
        <v>8</v>
      </c>
      <c r="Y1307" s="1">
        <v>81.545095999999987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  <c r="AH1307" s="1">
        <v>0</v>
      </c>
      <c r="AI1307" s="1">
        <v>0</v>
      </c>
      <c r="AJ1307" s="2" t="s">
        <v>0</v>
      </c>
      <c r="AK1307" s="1">
        <v>0</v>
      </c>
      <c r="AL1307" s="1">
        <v>0</v>
      </c>
      <c r="AM1307" s="125" t="s">
        <v>1</v>
      </c>
      <c r="AN1307" s="2" t="s">
        <v>1</v>
      </c>
      <c r="AO1307" s="125" t="s">
        <v>1</v>
      </c>
      <c r="AP1307" s="2" t="s">
        <v>1</v>
      </c>
    </row>
    <row r="1308" spans="1:42" ht="15" customHeight="1" x14ac:dyDescent="0.25">
      <c r="A1308" s="2" t="s">
        <v>464</v>
      </c>
      <c r="B1308" s="125">
        <v>44613</v>
      </c>
      <c r="C1308" s="2" t="s">
        <v>6</v>
      </c>
      <c r="D1308" s="2" t="s">
        <v>25</v>
      </c>
      <c r="E1308" s="2" t="s">
        <v>196</v>
      </c>
      <c r="F1308" s="2" t="s">
        <v>1511</v>
      </c>
      <c r="G1308" s="2" t="s">
        <v>3</v>
      </c>
      <c r="H1308" s="2" t="s">
        <v>1582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1750.7041999999999</v>
      </c>
      <c r="R1308" s="1">
        <v>0</v>
      </c>
      <c r="S1308" s="1">
        <v>1518.29475</v>
      </c>
      <c r="T1308" s="1">
        <v>0</v>
      </c>
      <c r="U1308" s="2" t="s">
        <v>0</v>
      </c>
      <c r="V1308" s="1">
        <v>0</v>
      </c>
      <c r="W1308" s="1">
        <v>200.35305</v>
      </c>
      <c r="X1308" s="2" t="s">
        <v>0</v>
      </c>
      <c r="Y1308" s="1">
        <v>32.056400000000004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  <c r="AH1308" s="1">
        <v>0</v>
      </c>
      <c r="AI1308" s="1">
        <v>0</v>
      </c>
      <c r="AJ1308" s="2" t="s">
        <v>0</v>
      </c>
      <c r="AK1308" s="1">
        <v>0</v>
      </c>
      <c r="AL1308" s="1">
        <v>0</v>
      </c>
      <c r="AM1308" s="125" t="s">
        <v>1</v>
      </c>
      <c r="AN1308" s="2" t="s">
        <v>1</v>
      </c>
      <c r="AO1308" s="125" t="s">
        <v>1</v>
      </c>
      <c r="AP1308" s="2" t="s">
        <v>1</v>
      </c>
    </row>
    <row r="1309" spans="1:42" ht="15" customHeight="1" x14ac:dyDescent="0.25">
      <c r="A1309" s="2" t="s">
        <v>465</v>
      </c>
      <c r="B1309" s="125">
        <v>44613</v>
      </c>
      <c r="C1309" s="2" t="s">
        <v>6</v>
      </c>
      <c r="D1309" s="2" t="s">
        <v>25</v>
      </c>
      <c r="E1309" s="2" t="s">
        <v>196</v>
      </c>
      <c r="F1309" s="2" t="s">
        <v>1511</v>
      </c>
      <c r="G1309" s="2" t="s">
        <v>3</v>
      </c>
      <c r="H1309" s="2" t="s">
        <v>1583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889</v>
      </c>
      <c r="P1309" s="2" t="s">
        <v>890</v>
      </c>
      <c r="Q1309" s="1">
        <v>397.46850000000001</v>
      </c>
      <c r="R1309" s="1">
        <v>0</v>
      </c>
      <c r="S1309" s="1">
        <v>354.39920000000001</v>
      </c>
      <c r="T1309" s="1">
        <v>37.128700000000002</v>
      </c>
      <c r="U1309" s="2" t="s">
        <v>8</v>
      </c>
      <c r="V1309" s="1">
        <v>5.9405999999999999</v>
      </c>
      <c r="W1309" s="1">
        <v>0</v>
      </c>
      <c r="X1309" s="2" t="s">
        <v>0</v>
      </c>
      <c r="Y1309" s="1">
        <v>0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  <c r="AH1309" s="1">
        <v>0</v>
      </c>
      <c r="AI1309" s="1">
        <v>0</v>
      </c>
      <c r="AJ1309" s="2" t="s">
        <v>0</v>
      </c>
      <c r="AK1309" s="1">
        <v>0</v>
      </c>
      <c r="AL1309" s="1">
        <v>0</v>
      </c>
      <c r="AM1309" s="125" t="s">
        <v>1</v>
      </c>
      <c r="AN1309" s="2" t="s">
        <v>1</v>
      </c>
      <c r="AO1309" s="125" t="s">
        <v>1</v>
      </c>
      <c r="AP1309" s="2" t="s">
        <v>1</v>
      </c>
    </row>
    <row r="1310" spans="1:42" ht="15" customHeight="1" x14ac:dyDescent="0.25">
      <c r="A1310" s="2" t="s">
        <v>466</v>
      </c>
      <c r="B1310" s="125">
        <v>44613</v>
      </c>
      <c r="C1310" s="2" t="s">
        <v>6</v>
      </c>
      <c r="D1310" s="2" t="s">
        <v>25</v>
      </c>
      <c r="E1310" s="2" t="s">
        <v>196</v>
      </c>
      <c r="F1310" s="2" t="s">
        <v>1511</v>
      </c>
      <c r="G1310" s="2" t="s">
        <v>3</v>
      </c>
      <c r="H1310" s="2" t="s">
        <v>1584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2</v>
      </c>
      <c r="P1310" s="2" t="s">
        <v>1</v>
      </c>
      <c r="Q1310" s="1">
        <v>140.3724</v>
      </c>
      <c r="R1310" s="1">
        <v>0</v>
      </c>
      <c r="S1310" s="1">
        <v>56.441249999999982</v>
      </c>
      <c r="T1310" s="1">
        <v>0</v>
      </c>
      <c r="U1310" s="2" t="s">
        <v>0</v>
      </c>
      <c r="V1310" s="1">
        <v>0</v>
      </c>
      <c r="W1310" s="1">
        <v>72.35445</v>
      </c>
      <c r="X1310" s="2" t="s">
        <v>0</v>
      </c>
      <c r="Y1310" s="1">
        <v>11.576700000000001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  <c r="AH1310" s="1">
        <v>0</v>
      </c>
      <c r="AI1310" s="1">
        <v>0</v>
      </c>
      <c r="AJ1310" s="2" t="s">
        <v>0</v>
      </c>
      <c r="AK1310" s="1">
        <v>0</v>
      </c>
      <c r="AL1310" s="1">
        <v>0</v>
      </c>
      <c r="AM1310" s="125" t="s">
        <v>1</v>
      </c>
      <c r="AN1310" s="2" t="s">
        <v>1</v>
      </c>
      <c r="AO1310" s="125" t="s">
        <v>1</v>
      </c>
      <c r="AP1310" s="2" t="s">
        <v>1</v>
      </c>
    </row>
    <row r="1311" spans="1:42" ht="15" customHeight="1" x14ac:dyDescent="0.25">
      <c r="A1311" s="2" t="s">
        <v>467</v>
      </c>
      <c r="B1311" s="125">
        <v>44613</v>
      </c>
      <c r="C1311" s="2" t="s">
        <v>6</v>
      </c>
      <c r="D1311" s="2" t="s">
        <v>25</v>
      </c>
      <c r="E1311" s="2" t="s">
        <v>196</v>
      </c>
      <c r="F1311" s="2" t="s">
        <v>1511</v>
      </c>
      <c r="G1311" s="2" t="s">
        <v>3</v>
      </c>
      <c r="H1311" s="2" t="s">
        <v>1585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1258</v>
      </c>
      <c r="P1311" s="2" t="s">
        <v>1259</v>
      </c>
      <c r="Q1311" s="1">
        <v>104.6</v>
      </c>
      <c r="R1311" s="1">
        <v>0</v>
      </c>
      <c r="S1311" s="1">
        <v>104.6</v>
      </c>
      <c r="T1311" s="1">
        <v>0</v>
      </c>
      <c r="U1311" s="2" t="s">
        <v>0</v>
      </c>
      <c r="V1311" s="1">
        <v>0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  <c r="AH1311" s="1">
        <v>0</v>
      </c>
      <c r="AI1311" s="1">
        <v>0</v>
      </c>
      <c r="AJ1311" s="2" t="s">
        <v>0</v>
      </c>
      <c r="AK1311" s="1">
        <v>0</v>
      </c>
      <c r="AL1311" s="1">
        <v>0</v>
      </c>
      <c r="AM1311" s="125" t="s">
        <v>1</v>
      </c>
      <c r="AN1311" s="2" t="s">
        <v>1</v>
      </c>
      <c r="AO1311" s="125" t="s">
        <v>1</v>
      </c>
      <c r="AP1311" s="2" t="s">
        <v>1</v>
      </c>
    </row>
    <row r="1312" spans="1:42" ht="15" customHeight="1" x14ac:dyDescent="0.25">
      <c r="A1312" s="2" t="s">
        <v>468</v>
      </c>
      <c r="B1312" s="125">
        <v>44613</v>
      </c>
      <c r="C1312" s="2" t="s">
        <v>6</v>
      </c>
      <c r="D1312" s="2" t="s">
        <v>25</v>
      </c>
      <c r="E1312" s="2" t="s">
        <v>196</v>
      </c>
      <c r="F1312" s="2" t="s">
        <v>1511</v>
      </c>
      <c r="G1312" s="2" t="s">
        <v>3</v>
      </c>
      <c r="H1312" s="2" t="s">
        <v>1586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357.41674999999998</v>
      </c>
      <c r="R1312" s="1">
        <v>0</v>
      </c>
      <c r="S1312" s="1">
        <v>323.52744999999999</v>
      </c>
      <c r="T1312" s="1">
        <v>0</v>
      </c>
      <c r="U1312" s="2" t="s">
        <v>0</v>
      </c>
      <c r="V1312" s="1">
        <v>0</v>
      </c>
      <c r="W1312" s="1">
        <v>29.2149</v>
      </c>
      <c r="X1312" s="2" t="s">
        <v>0</v>
      </c>
      <c r="Y1312" s="1">
        <v>4.6744000000000003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  <c r="AH1312" s="1">
        <v>0</v>
      </c>
      <c r="AI1312" s="1">
        <v>0</v>
      </c>
      <c r="AJ1312" s="2" t="s">
        <v>0</v>
      </c>
      <c r="AK1312" s="1">
        <v>0</v>
      </c>
      <c r="AL1312" s="1">
        <v>0</v>
      </c>
      <c r="AM1312" s="125" t="s">
        <v>1</v>
      </c>
      <c r="AN1312" s="2" t="s">
        <v>1</v>
      </c>
      <c r="AO1312" s="125" t="s">
        <v>1</v>
      </c>
      <c r="AP1312" s="2" t="s">
        <v>1</v>
      </c>
    </row>
    <row r="1313" spans="1:42" ht="15" customHeight="1" x14ac:dyDescent="0.25">
      <c r="A1313" s="2" t="s">
        <v>469</v>
      </c>
      <c r="B1313" s="125">
        <v>44613</v>
      </c>
      <c r="C1313" s="2" t="s">
        <v>6</v>
      </c>
      <c r="D1313" s="2" t="s">
        <v>25</v>
      </c>
      <c r="E1313" s="2" t="s">
        <v>196</v>
      </c>
      <c r="F1313" s="2" t="s">
        <v>1511</v>
      </c>
      <c r="G1313" s="2" t="s">
        <v>3</v>
      </c>
      <c r="H1313" s="2" t="s">
        <v>1587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1588</v>
      </c>
      <c r="P1313" s="2" t="s">
        <v>1589</v>
      </c>
      <c r="Q1313" s="1">
        <v>223.26</v>
      </c>
      <c r="R1313" s="1">
        <v>0</v>
      </c>
      <c r="S1313" s="1">
        <v>223.26</v>
      </c>
      <c r="T1313" s="1">
        <v>0</v>
      </c>
      <c r="U1313" s="2" t="s">
        <v>0</v>
      </c>
      <c r="V1313" s="1">
        <v>0</v>
      </c>
      <c r="W1313" s="1">
        <v>0</v>
      </c>
      <c r="X1313" s="2" t="s">
        <v>0</v>
      </c>
      <c r="Y1313" s="1">
        <v>0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  <c r="AH1313" s="1">
        <v>0</v>
      </c>
      <c r="AI1313" s="1">
        <v>0</v>
      </c>
      <c r="AJ1313" s="2" t="s">
        <v>0</v>
      </c>
      <c r="AK1313" s="1">
        <v>0</v>
      </c>
      <c r="AL1313" s="1">
        <v>0</v>
      </c>
      <c r="AM1313" s="125" t="s">
        <v>1</v>
      </c>
      <c r="AN1313" s="2" t="s">
        <v>1</v>
      </c>
      <c r="AO1313" s="125" t="s">
        <v>1</v>
      </c>
      <c r="AP1313" s="2" t="s">
        <v>1</v>
      </c>
    </row>
    <row r="1314" spans="1:42" ht="15" customHeight="1" x14ac:dyDescent="0.25">
      <c r="A1314" s="2" t="s">
        <v>470</v>
      </c>
      <c r="B1314" s="125">
        <v>44613</v>
      </c>
      <c r="C1314" s="2" t="s">
        <v>6</v>
      </c>
      <c r="D1314" s="2" t="s">
        <v>25</v>
      </c>
      <c r="E1314" s="2" t="s">
        <v>196</v>
      </c>
      <c r="F1314" s="2" t="s">
        <v>1511</v>
      </c>
      <c r="G1314" s="2" t="s">
        <v>3</v>
      </c>
      <c r="H1314" s="2" t="s">
        <v>1590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v>4570.9667040000004</v>
      </c>
      <c r="R1314" s="1">
        <v>0</v>
      </c>
      <c r="S1314" s="1">
        <v>3448.1419999999989</v>
      </c>
      <c r="T1314" s="1">
        <v>0</v>
      </c>
      <c r="U1314" s="2" t="s">
        <v>0</v>
      </c>
      <c r="V1314" s="1">
        <v>0</v>
      </c>
      <c r="W1314" s="1">
        <v>967.95230000000004</v>
      </c>
      <c r="X1314" s="2" t="s">
        <v>0</v>
      </c>
      <c r="Y1314" s="1">
        <v>154.87240399999993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  <c r="AH1314" s="1">
        <v>0</v>
      </c>
      <c r="AI1314" s="1">
        <v>0</v>
      </c>
      <c r="AJ1314" s="2" t="s">
        <v>0</v>
      </c>
      <c r="AK1314" s="1">
        <v>0</v>
      </c>
      <c r="AL1314" s="1">
        <v>0</v>
      </c>
      <c r="AM1314" s="125" t="s">
        <v>1</v>
      </c>
      <c r="AN1314" s="2" t="s">
        <v>1</v>
      </c>
      <c r="AO1314" s="125" t="s">
        <v>1</v>
      </c>
      <c r="AP1314" s="2" t="s">
        <v>1</v>
      </c>
    </row>
    <row r="1315" spans="1:42" ht="15" customHeight="1" x14ac:dyDescent="0.25">
      <c r="A1315" s="2" t="s">
        <v>471</v>
      </c>
      <c r="B1315" s="125">
        <v>44613</v>
      </c>
      <c r="C1315" s="2" t="s">
        <v>6</v>
      </c>
      <c r="D1315" s="2" t="s">
        <v>25</v>
      </c>
      <c r="E1315" s="2" t="s">
        <v>196</v>
      </c>
      <c r="F1315" s="2" t="s">
        <v>1511</v>
      </c>
      <c r="G1315" s="2" t="s">
        <v>12</v>
      </c>
      <c r="H1315" s="2" t="s">
        <v>1</v>
      </c>
      <c r="I1315" s="1" t="s">
        <v>1591</v>
      </c>
      <c r="J1315" s="1" t="s">
        <v>1</v>
      </c>
      <c r="K1315" s="1" t="s">
        <v>1592</v>
      </c>
      <c r="L1315" s="1" t="s">
        <v>1421</v>
      </c>
      <c r="M1315" s="1">
        <v>11.96</v>
      </c>
      <c r="N1315" s="2" t="s">
        <v>11</v>
      </c>
      <c r="O1315" s="2" t="s">
        <v>1593</v>
      </c>
      <c r="P1315" s="2" t="s">
        <v>1594</v>
      </c>
      <c r="Q1315" s="1">
        <v>-6.42</v>
      </c>
      <c r="R1315" s="1">
        <v>0</v>
      </c>
      <c r="S1315" s="1">
        <v>-6.42</v>
      </c>
      <c r="T1315" s="1">
        <v>0</v>
      </c>
      <c r="U1315" s="2" t="s">
        <v>0</v>
      </c>
      <c r="V1315" s="1">
        <v>0</v>
      </c>
      <c r="W1315" s="1">
        <v>0</v>
      </c>
      <c r="X1315" s="2" t="s">
        <v>0</v>
      </c>
      <c r="Y1315" s="1">
        <v>0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  <c r="AH1315" s="1">
        <v>0</v>
      </c>
      <c r="AI1315" s="1">
        <v>0</v>
      </c>
      <c r="AJ1315" s="2" t="s">
        <v>0</v>
      </c>
      <c r="AK1315" s="1">
        <v>0</v>
      </c>
      <c r="AL1315" s="1">
        <v>0</v>
      </c>
      <c r="AM1315" s="125" t="s">
        <v>1</v>
      </c>
      <c r="AN1315" s="2" t="s">
        <v>1</v>
      </c>
      <c r="AO1315" s="125" t="s">
        <v>1</v>
      </c>
      <c r="AP1315" s="2" t="s">
        <v>1</v>
      </c>
    </row>
    <row r="1316" spans="1:42" ht="15" customHeight="1" x14ac:dyDescent="0.25">
      <c r="A1316" s="2" t="s">
        <v>472</v>
      </c>
      <c r="B1316" s="125">
        <v>44613</v>
      </c>
      <c r="C1316" s="2" t="s">
        <v>26</v>
      </c>
      <c r="D1316" s="2" t="s">
        <v>25</v>
      </c>
      <c r="E1316" s="2" t="s">
        <v>249</v>
      </c>
      <c r="F1316" s="2" t="s">
        <v>1901</v>
      </c>
      <c r="G1316" s="2" t="s">
        <v>3</v>
      </c>
      <c r="H1316" s="2" t="s">
        <v>1902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3891.1086800000007</v>
      </c>
      <c r="R1316" s="1">
        <v>0</v>
      </c>
      <c r="S1316" s="1">
        <v>2862.8136500000001</v>
      </c>
      <c r="T1316" s="1">
        <v>0</v>
      </c>
      <c r="U1316" s="2" t="s">
        <v>0</v>
      </c>
      <c r="V1316" s="1">
        <v>0</v>
      </c>
      <c r="W1316" s="1">
        <v>886.46125000000018</v>
      </c>
      <c r="X1316" s="2" t="s">
        <v>0</v>
      </c>
      <c r="Y1316" s="1">
        <v>141.83378000000002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  <c r="AH1316" s="1">
        <v>0</v>
      </c>
      <c r="AI1316" s="1">
        <v>0</v>
      </c>
      <c r="AJ1316" s="2" t="s">
        <v>0</v>
      </c>
      <c r="AK1316" s="1">
        <v>0</v>
      </c>
      <c r="AL1316" s="1">
        <v>0</v>
      </c>
      <c r="AM1316" s="125" t="s">
        <v>1</v>
      </c>
      <c r="AN1316" s="2" t="s">
        <v>1</v>
      </c>
      <c r="AO1316" s="125" t="s">
        <v>1</v>
      </c>
      <c r="AP1316" s="2" t="s">
        <v>1</v>
      </c>
    </row>
    <row r="1317" spans="1:42" ht="15" customHeight="1" x14ac:dyDescent="0.25">
      <c r="A1317" s="2" t="s">
        <v>473</v>
      </c>
      <c r="B1317" s="125">
        <v>44613</v>
      </c>
      <c r="C1317" s="2" t="s">
        <v>6</v>
      </c>
      <c r="D1317" s="2" t="s">
        <v>23</v>
      </c>
      <c r="E1317" s="2" t="s">
        <v>192</v>
      </c>
      <c r="F1317" s="2" t="s">
        <v>1124</v>
      </c>
      <c r="G1317" s="2" t="s">
        <v>3</v>
      </c>
      <c r="H1317" s="2" t="s">
        <v>1631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1632</v>
      </c>
      <c r="P1317" s="2" t="s">
        <v>1633</v>
      </c>
      <c r="Q1317" s="1">
        <v>14.9611</v>
      </c>
      <c r="R1317" s="1">
        <v>0</v>
      </c>
      <c r="S1317" s="1">
        <v>14.9611</v>
      </c>
      <c r="T1317" s="1">
        <v>0</v>
      </c>
      <c r="U1317" s="2" t="s">
        <v>0</v>
      </c>
      <c r="V1317" s="1">
        <v>0</v>
      </c>
      <c r="W1317" s="1">
        <v>0</v>
      </c>
      <c r="X1317" s="2" t="s">
        <v>0</v>
      </c>
      <c r="Y1317" s="1">
        <v>0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  <c r="AH1317" s="1">
        <v>0</v>
      </c>
      <c r="AI1317" s="1">
        <v>0</v>
      </c>
      <c r="AJ1317" s="2" t="s">
        <v>0</v>
      </c>
      <c r="AK1317" s="1">
        <v>0</v>
      </c>
      <c r="AL1317" s="1">
        <v>0</v>
      </c>
      <c r="AM1317" s="125" t="s">
        <v>1</v>
      </c>
      <c r="AN1317" s="2" t="s">
        <v>1</v>
      </c>
      <c r="AO1317" s="125" t="s">
        <v>1</v>
      </c>
      <c r="AP1317" s="2" t="s">
        <v>1</v>
      </c>
    </row>
    <row r="1318" spans="1:42" ht="15" customHeight="1" x14ac:dyDescent="0.25">
      <c r="A1318" s="2" t="s">
        <v>474</v>
      </c>
      <c r="B1318" s="125">
        <v>44613</v>
      </c>
      <c r="C1318" s="2" t="s">
        <v>6</v>
      </c>
      <c r="D1318" s="2" t="s">
        <v>23</v>
      </c>
      <c r="E1318" s="2" t="s">
        <v>192</v>
      </c>
      <c r="F1318" s="2" t="s">
        <v>1124</v>
      </c>
      <c r="G1318" s="2" t="s">
        <v>3</v>
      </c>
      <c r="H1318" s="2" t="s">
        <v>1634</v>
      </c>
      <c r="I1318" s="1" t="s">
        <v>1</v>
      </c>
      <c r="J1318" s="1" t="s">
        <v>1</v>
      </c>
      <c r="K1318" s="1" t="s">
        <v>1</v>
      </c>
      <c r="L1318" s="1" t="s">
        <v>1</v>
      </c>
      <c r="M1318" s="1">
        <v>0</v>
      </c>
      <c r="N1318" s="2" t="s">
        <v>1</v>
      </c>
      <c r="O1318" s="2" t="s">
        <v>1276</v>
      </c>
      <c r="P1318" s="2" t="s">
        <v>1377</v>
      </c>
      <c r="Q1318" s="1">
        <v>181.63</v>
      </c>
      <c r="R1318" s="1">
        <v>0</v>
      </c>
      <c r="S1318" s="1">
        <v>181.63</v>
      </c>
      <c r="T1318" s="1">
        <v>0</v>
      </c>
      <c r="U1318" s="2" t="s">
        <v>0</v>
      </c>
      <c r="V1318" s="1">
        <v>0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  <c r="AH1318" s="1">
        <v>0</v>
      </c>
      <c r="AI1318" s="1">
        <v>0</v>
      </c>
      <c r="AJ1318" s="2" t="s">
        <v>0</v>
      </c>
      <c r="AK1318" s="1">
        <v>0</v>
      </c>
      <c r="AL1318" s="1">
        <v>0</v>
      </c>
      <c r="AM1318" s="125" t="s">
        <v>1</v>
      </c>
      <c r="AN1318" s="2" t="s">
        <v>1</v>
      </c>
      <c r="AO1318" s="125" t="s">
        <v>1</v>
      </c>
      <c r="AP1318" s="2" t="s">
        <v>1</v>
      </c>
    </row>
    <row r="1319" spans="1:42" ht="15" customHeight="1" x14ac:dyDescent="0.25">
      <c r="A1319" s="2" t="s">
        <v>475</v>
      </c>
      <c r="B1319" s="125">
        <v>44613</v>
      </c>
      <c r="C1319" s="2" t="s">
        <v>6</v>
      </c>
      <c r="D1319" s="2" t="s">
        <v>23</v>
      </c>
      <c r="E1319" s="2" t="s">
        <v>192</v>
      </c>
      <c r="F1319" s="2" t="s">
        <v>1124</v>
      </c>
      <c r="G1319" s="2" t="s">
        <v>3</v>
      </c>
      <c r="H1319" s="2" t="s">
        <v>1635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v>1078.2464980000002</v>
      </c>
      <c r="R1319" s="1">
        <v>0</v>
      </c>
      <c r="S1319" s="1">
        <v>777.23630000000003</v>
      </c>
      <c r="T1319" s="1">
        <v>0</v>
      </c>
      <c r="U1319" s="2" t="s">
        <v>0</v>
      </c>
      <c r="V1319" s="1">
        <v>0</v>
      </c>
      <c r="W1319" s="1">
        <v>259.49155000000002</v>
      </c>
      <c r="X1319" s="2" t="s">
        <v>0</v>
      </c>
      <c r="Y1319" s="1">
        <v>41.518648000000006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  <c r="AH1319" s="1">
        <v>0</v>
      </c>
      <c r="AI1319" s="1">
        <v>0</v>
      </c>
      <c r="AJ1319" s="2" t="s">
        <v>0</v>
      </c>
      <c r="AK1319" s="1">
        <v>0</v>
      </c>
      <c r="AL1319" s="1">
        <v>0</v>
      </c>
      <c r="AM1319" s="125" t="s">
        <v>1</v>
      </c>
      <c r="AN1319" s="2" t="s">
        <v>1</v>
      </c>
      <c r="AO1319" s="125" t="s">
        <v>1</v>
      </c>
      <c r="AP1319" s="2" t="s">
        <v>1</v>
      </c>
    </row>
    <row r="1320" spans="1:42" ht="15" customHeight="1" x14ac:dyDescent="0.25">
      <c r="A1320" s="2" t="s">
        <v>476</v>
      </c>
      <c r="B1320" s="125">
        <v>44613</v>
      </c>
      <c r="C1320" s="2" t="s">
        <v>6</v>
      </c>
      <c r="D1320" s="2" t="s">
        <v>23</v>
      </c>
      <c r="E1320" s="2" t="s">
        <v>192</v>
      </c>
      <c r="F1320" s="2" t="s">
        <v>1124</v>
      </c>
      <c r="G1320" s="2" t="s">
        <v>3</v>
      </c>
      <c r="H1320" s="2" t="s">
        <v>1636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355</v>
      </c>
      <c r="P1320" s="2" t="s">
        <v>1067</v>
      </c>
      <c r="Q1320" s="1">
        <v>9.9566999999999997</v>
      </c>
      <c r="R1320" s="1">
        <v>0</v>
      </c>
      <c r="S1320" s="1">
        <v>9.9566999999999997</v>
      </c>
      <c r="T1320" s="1">
        <v>0</v>
      </c>
      <c r="U1320" s="2" t="s">
        <v>0</v>
      </c>
      <c r="V1320" s="1">
        <v>0</v>
      </c>
      <c r="W1320" s="1">
        <v>0</v>
      </c>
      <c r="X1320" s="2" t="s">
        <v>0</v>
      </c>
      <c r="Y1320" s="1">
        <v>0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  <c r="AH1320" s="1">
        <v>0</v>
      </c>
      <c r="AI1320" s="1">
        <v>0</v>
      </c>
      <c r="AJ1320" s="2" t="s">
        <v>0</v>
      </c>
      <c r="AK1320" s="1">
        <v>0</v>
      </c>
      <c r="AL1320" s="1">
        <v>0</v>
      </c>
      <c r="AM1320" s="125" t="s">
        <v>1</v>
      </c>
      <c r="AN1320" s="2" t="s">
        <v>1</v>
      </c>
      <c r="AO1320" s="125" t="s">
        <v>1</v>
      </c>
      <c r="AP1320" s="2" t="s">
        <v>1</v>
      </c>
    </row>
    <row r="1321" spans="1:42" ht="15" customHeight="1" x14ac:dyDescent="0.25">
      <c r="A1321" s="2" t="s">
        <v>477</v>
      </c>
      <c r="B1321" s="125">
        <v>44613</v>
      </c>
      <c r="C1321" s="2" t="s">
        <v>6</v>
      </c>
      <c r="D1321" s="2" t="s">
        <v>23</v>
      </c>
      <c r="E1321" s="2" t="s">
        <v>192</v>
      </c>
      <c r="F1321" s="2" t="s">
        <v>1124</v>
      </c>
      <c r="G1321" s="2" t="s">
        <v>3</v>
      </c>
      <c r="H1321" s="2" t="s">
        <v>1637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v>4184.2815580000015</v>
      </c>
      <c r="R1321" s="1">
        <v>0</v>
      </c>
      <c r="S1321" s="1">
        <v>3146.8433500000015</v>
      </c>
      <c r="T1321" s="1">
        <v>0</v>
      </c>
      <c r="U1321" s="2" t="s">
        <v>0</v>
      </c>
      <c r="V1321" s="1">
        <v>0</v>
      </c>
      <c r="W1321" s="1">
        <v>894.3433</v>
      </c>
      <c r="X1321" s="2" t="s">
        <v>0</v>
      </c>
      <c r="Y1321" s="1">
        <v>143.094908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  <c r="AH1321" s="1">
        <v>0</v>
      </c>
      <c r="AI1321" s="1">
        <v>0</v>
      </c>
      <c r="AJ1321" s="2" t="s">
        <v>0</v>
      </c>
      <c r="AK1321" s="1">
        <v>0</v>
      </c>
      <c r="AL1321" s="1">
        <v>0</v>
      </c>
      <c r="AM1321" s="125" t="s">
        <v>1</v>
      </c>
      <c r="AN1321" s="2" t="s">
        <v>1</v>
      </c>
      <c r="AO1321" s="125" t="s">
        <v>1</v>
      </c>
      <c r="AP1321" s="2" t="s">
        <v>1</v>
      </c>
    </row>
    <row r="1322" spans="1:42" ht="15" customHeight="1" x14ac:dyDescent="0.25">
      <c r="A1322" s="2" t="s">
        <v>478</v>
      </c>
      <c r="B1322" s="125">
        <v>44613</v>
      </c>
      <c r="C1322" s="2" t="s">
        <v>6</v>
      </c>
      <c r="D1322" s="2" t="s">
        <v>23</v>
      </c>
      <c r="E1322" s="2" t="s">
        <v>192</v>
      </c>
      <c r="F1322" s="2" t="s">
        <v>1124</v>
      </c>
      <c r="G1322" s="2" t="s">
        <v>3</v>
      </c>
      <c r="H1322" s="2" t="s">
        <v>1638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1326</v>
      </c>
      <c r="P1322" s="2" t="s">
        <v>1327</v>
      </c>
      <c r="Q1322" s="1">
        <v>167.714212</v>
      </c>
      <c r="R1322" s="1">
        <v>0</v>
      </c>
      <c r="S1322" s="1">
        <v>118.49170000000001</v>
      </c>
      <c r="T1322" s="1">
        <v>42.433199999999999</v>
      </c>
      <c r="U1322" s="2" t="s">
        <v>8</v>
      </c>
      <c r="V1322" s="1">
        <v>6.7893119999999998</v>
      </c>
      <c r="W1322" s="1">
        <v>0</v>
      </c>
      <c r="X1322" s="2" t="s">
        <v>0</v>
      </c>
      <c r="Y1322" s="1">
        <v>0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  <c r="AH1322" s="1">
        <v>0</v>
      </c>
      <c r="AI1322" s="1">
        <v>0</v>
      </c>
      <c r="AJ1322" s="2" t="s">
        <v>0</v>
      </c>
      <c r="AK1322" s="1">
        <v>0</v>
      </c>
      <c r="AL1322" s="1">
        <v>0</v>
      </c>
      <c r="AM1322" s="125" t="s">
        <v>1</v>
      </c>
      <c r="AN1322" s="2" t="s">
        <v>1</v>
      </c>
      <c r="AO1322" s="125" t="s">
        <v>1</v>
      </c>
      <c r="AP1322" s="2" t="s">
        <v>1</v>
      </c>
    </row>
    <row r="1323" spans="1:42" ht="15" customHeight="1" x14ac:dyDescent="0.25">
      <c r="A1323" s="2" t="s">
        <v>479</v>
      </c>
      <c r="B1323" s="125">
        <v>44613</v>
      </c>
      <c r="C1323" s="2" t="s">
        <v>6</v>
      </c>
      <c r="D1323" s="2" t="s">
        <v>23</v>
      </c>
      <c r="E1323" s="2" t="s">
        <v>192</v>
      </c>
      <c r="F1323" s="2" t="s">
        <v>1124</v>
      </c>
      <c r="G1323" s="2" t="s">
        <v>3</v>
      </c>
      <c r="H1323" s="2" t="s">
        <v>1639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2</v>
      </c>
      <c r="P1323" s="2" t="s">
        <v>1</v>
      </c>
      <c r="Q1323" s="1">
        <v>1007.4767859999998</v>
      </c>
      <c r="R1323" s="1">
        <v>0</v>
      </c>
      <c r="S1323" s="1">
        <v>748.74080000000004</v>
      </c>
      <c r="T1323" s="1">
        <v>0</v>
      </c>
      <c r="U1323" s="2" t="s">
        <v>0</v>
      </c>
      <c r="V1323" s="1">
        <v>0</v>
      </c>
      <c r="W1323" s="1">
        <v>223.04825</v>
      </c>
      <c r="X1323" s="2" t="s">
        <v>8</v>
      </c>
      <c r="Y1323" s="1">
        <v>35.687736000000008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  <c r="AH1323" s="1">
        <v>0</v>
      </c>
      <c r="AI1323" s="1">
        <v>0</v>
      </c>
      <c r="AJ1323" s="2" t="s">
        <v>0</v>
      </c>
      <c r="AK1323" s="1">
        <v>0</v>
      </c>
      <c r="AL1323" s="1">
        <v>0</v>
      </c>
      <c r="AM1323" s="125" t="s">
        <v>1</v>
      </c>
      <c r="AN1323" s="2" t="s">
        <v>1</v>
      </c>
      <c r="AO1323" s="125" t="s">
        <v>1</v>
      </c>
      <c r="AP1323" s="2" t="s">
        <v>1</v>
      </c>
    </row>
    <row r="1324" spans="1:42" ht="15" customHeight="1" x14ac:dyDescent="0.25">
      <c r="A1324" s="2" t="s">
        <v>480</v>
      </c>
      <c r="B1324" s="125">
        <v>44613</v>
      </c>
      <c r="C1324" s="2" t="s">
        <v>26</v>
      </c>
      <c r="D1324" s="2" t="s">
        <v>23</v>
      </c>
      <c r="E1324" s="2" t="s">
        <v>354</v>
      </c>
      <c r="F1324" s="2" t="s">
        <v>1265</v>
      </c>
      <c r="G1324" s="2" t="s">
        <v>3</v>
      </c>
      <c r="H1324" s="2" t="s">
        <v>1903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2</v>
      </c>
      <c r="P1324" s="2" t="s">
        <v>1</v>
      </c>
      <c r="Q1324" s="1">
        <v>2283.8028380000005</v>
      </c>
      <c r="R1324" s="1">
        <v>0</v>
      </c>
      <c r="S1324" s="1">
        <v>1691.3162499999996</v>
      </c>
      <c r="T1324" s="1">
        <v>0</v>
      </c>
      <c r="U1324" s="2" t="s">
        <v>0</v>
      </c>
      <c r="V1324" s="1">
        <v>0</v>
      </c>
      <c r="W1324" s="1">
        <v>510.76430000000005</v>
      </c>
      <c r="X1324" s="2" t="s">
        <v>8</v>
      </c>
      <c r="Y1324" s="1">
        <v>81.72228800000002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  <c r="AH1324" s="1">
        <v>0</v>
      </c>
      <c r="AI1324" s="1">
        <v>0</v>
      </c>
      <c r="AJ1324" s="2" t="s">
        <v>0</v>
      </c>
      <c r="AK1324" s="1">
        <v>0</v>
      </c>
      <c r="AL1324" s="1">
        <v>0</v>
      </c>
      <c r="AM1324" s="125" t="s">
        <v>1</v>
      </c>
      <c r="AN1324" s="2" t="s">
        <v>1</v>
      </c>
      <c r="AO1324" s="125" t="s">
        <v>1</v>
      </c>
      <c r="AP1324" s="2" t="s">
        <v>1</v>
      </c>
    </row>
    <row r="1325" spans="1:42" ht="15" customHeight="1" x14ac:dyDescent="0.25">
      <c r="A1325" s="2" t="s">
        <v>481</v>
      </c>
      <c r="B1325" s="125">
        <v>44613</v>
      </c>
      <c r="C1325" s="2" t="s">
        <v>6</v>
      </c>
      <c r="D1325" s="2" t="s">
        <v>21</v>
      </c>
      <c r="E1325" s="2" t="s">
        <v>190</v>
      </c>
      <c r="F1325" s="2" t="s">
        <v>1682</v>
      </c>
      <c r="G1325" s="2" t="s">
        <v>3</v>
      </c>
      <c r="H1325" s="2" t="s">
        <v>1683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2</v>
      </c>
      <c r="P1325" s="2" t="s">
        <v>1</v>
      </c>
      <c r="Q1325" s="1">
        <v>316.16493000000003</v>
      </c>
      <c r="R1325" s="1">
        <v>0</v>
      </c>
      <c r="S1325" s="1">
        <v>242.68154999999999</v>
      </c>
      <c r="T1325" s="1">
        <v>0</v>
      </c>
      <c r="U1325" s="2" t="s">
        <v>0</v>
      </c>
      <c r="V1325" s="1">
        <v>0</v>
      </c>
      <c r="W1325" s="1">
        <v>63.347700000000003</v>
      </c>
      <c r="X1325" s="2" t="s">
        <v>0</v>
      </c>
      <c r="Y1325" s="1">
        <v>10.135680000000001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  <c r="AH1325" s="1">
        <v>0</v>
      </c>
      <c r="AI1325" s="1">
        <v>0</v>
      </c>
      <c r="AJ1325" s="2" t="s">
        <v>0</v>
      </c>
      <c r="AK1325" s="1">
        <v>0</v>
      </c>
      <c r="AL1325" s="1">
        <v>0</v>
      </c>
      <c r="AM1325" s="125" t="s">
        <v>1</v>
      </c>
      <c r="AN1325" s="2" t="s">
        <v>1</v>
      </c>
      <c r="AO1325" s="125" t="s">
        <v>1</v>
      </c>
      <c r="AP1325" s="2" t="s">
        <v>1</v>
      </c>
    </row>
    <row r="1326" spans="1:42" ht="15" customHeight="1" x14ac:dyDescent="0.25">
      <c r="A1326" s="2" t="s">
        <v>482</v>
      </c>
      <c r="B1326" s="125">
        <v>44613</v>
      </c>
      <c r="C1326" s="2" t="s">
        <v>6</v>
      </c>
      <c r="D1326" s="2" t="s">
        <v>21</v>
      </c>
      <c r="E1326" s="2" t="s">
        <v>190</v>
      </c>
      <c r="F1326" s="2" t="s">
        <v>1682</v>
      </c>
      <c r="G1326" s="2" t="s">
        <v>3</v>
      </c>
      <c r="H1326" s="2" t="s">
        <v>1684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1130</v>
      </c>
      <c r="P1326" s="2" t="s">
        <v>1146</v>
      </c>
      <c r="Q1326" s="1">
        <v>105.47095</v>
      </c>
      <c r="R1326" s="1">
        <v>0</v>
      </c>
      <c r="S1326" s="1">
        <v>38.817349999999998</v>
      </c>
      <c r="T1326" s="1">
        <v>57.46</v>
      </c>
      <c r="U1326" s="2" t="s">
        <v>8</v>
      </c>
      <c r="V1326" s="1">
        <v>9.1936</v>
      </c>
      <c r="W1326" s="1">
        <v>0</v>
      </c>
      <c r="X1326" s="2" t="s">
        <v>0</v>
      </c>
      <c r="Y1326" s="1">
        <v>0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  <c r="AH1326" s="1">
        <v>0</v>
      </c>
      <c r="AI1326" s="1">
        <v>0</v>
      </c>
      <c r="AJ1326" s="2" t="s">
        <v>0</v>
      </c>
      <c r="AK1326" s="1">
        <v>0</v>
      </c>
      <c r="AL1326" s="1">
        <v>0</v>
      </c>
      <c r="AM1326" s="125" t="s">
        <v>1</v>
      </c>
      <c r="AN1326" s="2" t="s">
        <v>1</v>
      </c>
      <c r="AO1326" s="125" t="s">
        <v>1</v>
      </c>
      <c r="AP1326" s="2" t="s">
        <v>1</v>
      </c>
    </row>
    <row r="1327" spans="1:42" ht="15" customHeight="1" x14ac:dyDescent="0.25">
      <c r="A1327" s="2" t="s">
        <v>483</v>
      </c>
      <c r="B1327" s="125">
        <v>44613</v>
      </c>
      <c r="C1327" s="2" t="s">
        <v>6</v>
      </c>
      <c r="D1327" s="2" t="s">
        <v>21</v>
      </c>
      <c r="E1327" s="2" t="s">
        <v>190</v>
      </c>
      <c r="F1327" s="2" t="s">
        <v>1682</v>
      </c>
      <c r="G1327" s="2" t="s">
        <v>3</v>
      </c>
      <c r="H1327" s="2" t="s">
        <v>1685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5988.7598660000003</v>
      </c>
      <c r="R1327" s="1">
        <v>0</v>
      </c>
      <c r="S1327" s="1">
        <v>4724.4170999999951</v>
      </c>
      <c r="T1327" s="1">
        <v>0</v>
      </c>
      <c r="U1327" s="2" t="s">
        <v>0</v>
      </c>
      <c r="V1327" s="1">
        <v>0</v>
      </c>
      <c r="W1327" s="1">
        <v>1089.9506500000002</v>
      </c>
      <c r="X1327" s="2" t="s">
        <v>0</v>
      </c>
      <c r="Y1327" s="1">
        <v>174.39211600000004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  <c r="AH1327" s="1">
        <v>0</v>
      </c>
      <c r="AI1327" s="1">
        <v>0</v>
      </c>
      <c r="AJ1327" s="2" t="s">
        <v>0</v>
      </c>
      <c r="AK1327" s="1">
        <v>0</v>
      </c>
      <c r="AL1327" s="1">
        <v>0</v>
      </c>
      <c r="AM1327" s="125" t="s">
        <v>1</v>
      </c>
      <c r="AN1327" s="2" t="s">
        <v>1</v>
      </c>
      <c r="AO1327" s="125" t="s">
        <v>1</v>
      </c>
      <c r="AP1327" s="2" t="s">
        <v>1</v>
      </c>
    </row>
    <row r="1328" spans="1:42" ht="15" customHeight="1" x14ac:dyDescent="0.25">
      <c r="A1328" s="2" t="s">
        <v>484</v>
      </c>
      <c r="B1328" s="125">
        <v>44613</v>
      </c>
      <c r="C1328" s="2" t="s">
        <v>26</v>
      </c>
      <c r="D1328" s="2" t="s">
        <v>879</v>
      </c>
      <c r="E1328" s="2" t="s">
        <v>881</v>
      </c>
      <c r="F1328" s="2" t="s">
        <v>1904</v>
      </c>
      <c r="G1328" s="2" t="s">
        <v>3</v>
      </c>
      <c r="H1328" s="2" t="s">
        <v>1905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107.6596</v>
      </c>
      <c r="R1328" s="1">
        <v>0</v>
      </c>
      <c r="S1328" s="1">
        <v>0</v>
      </c>
      <c r="T1328" s="1">
        <v>0</v>
      </c>
      <c r="U1328" s="2" t="s">
        <v>0</v>
      </c>
      <c r="V1328" s="1">
        <v>0</v>
      </c>
      <c r="W1328" s="1">
        <v>92.81</v>
      </c>
      <c r="X1328" s="2" t="s">
        <v>8</v>
      </c>
      <c r="Y1328" s="1">
        <v>14.849599999999999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  <c r="AH1328" s="1">
        <v>0</v>
      </c>
      <c r="AI1328" s="1">
        <v>0</v>
      </c>
      <c r="AJ1328" s="2" t="s">
        <v>0</v>
      </c>
      <c r="AK1328" s="1">
        <v>0</v>
      </c>
      <c r="AL1328" s="1">
        <v>0</v>
      </c>
      <c r="AM1328" s="125" t="s">
        <v>1</v>
      </c>
      <c r="AN1328" s="2" t="s">
        <v>1</v>
      </c>
      <c r="AO1328" s="125" t="s">
        <v>1</v>
      </c>
      <c r="AP1328" s="2" t="s">
        <v>1</v>
      </c>
    </row>
    <row r="1329" spans="1:42" ht="15" customHeight="1" x14ac:dyDescent="0.25">
      <c r="A1329" s="2" t="s">
        <v>485</v>
      </c>
      <c r="B1329" s="125">
        <v>44613</v>
      </c>
      <c r="C1329" s="2" t="s">
        <v>6</v>
      </c>
      <c r="D1329" s="2" t="s">
        <v>879</v>
      </c>
      <c r="E1329" s="2" t="s">
        <v>880</v>
      </c>
      <c r="F1329" s="2" t="s">
        <v>1333</v>
      </c>
      <c r="G1329" s="2" t="s">
        <v>3</v>
      </c>
      <c r="H1329" s="2" t="s">
        <v>2418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4722.2318879999975</v>
      </c>
      <c r="R1329" s="1">
        <v>0</v>
      </c>
      <c r="S1329" s="1">
        <v>3629.5824999999991</v>
      </c>
      <c r="T1329" s="1">
        <v>0</v>
      </c>
      <c r="U1329" s="2" t="s">
        <v>0</v>
      </c>
      <c r="V1329" s="1">
        <v>0</v>
      </c>
      <c r="W1329" s="1">
        <v>941.93910000000017</v>
      </c>
      <c r="X1329" s="2" t="s">
        <v>8</v>
      </c>
      <c r="Y1329" s="1">
        <v>150.71028799999999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  <c r="AH1329" s="1">
        <v>0</v>
      </c>
      <c r="AI1329" s="1">
        <v>0</v>
      </c>
      <c r="AJ1329" s="2" t="s">
        <v>0</v>
      </c>
      <c r="AK1329" s="1">
        <v>0</v>
      </c>
      <c r="AL1329" s="1">
        <v>0</v>
      </c>
      <c r="AM1329" s="125" t="s">
        <v>1</v>
      </c>
      <c r="AN1329" s="2" t="s">
        <v>1</v>
      </c>
      <c r="AO1329" s="125" t="s">
        <v>1</v>
      </c>
      <c r="AP1329" s="2" t="s">
        <v>1</v>
      </c>
    </row>
    <row r="1330" spans="1:42" ht="15" customHeight="1" x14ac:dyDescent="0.25">
      <c r="A1330" s="2" t="s">
        <v>486</v>
      </c>
      <c r="B1330" s="125">
        <v>44613</v>
      </c>
      <c r="C1330" s="2" t="s">
        <v>6</v>
      </c>
      <c r="D1330" s="2" t="s">
        <v>879</v>
      </c>
      <c r="E1330" s="2" t="s">
        <v>880</v>
      </c>
      <c r="F1330" s="2" t="s">
        <v>1333</v>
      </c>
      <c r="G1330" s="2" t="s">
        <v>12</v>
      </c>
      <c r="H1330" s="2" t="s">
        <v>1</v>
      </c>
      <c r="I1330" s="1" t="s">
        <v>1132</v>
      </c>
      <c r="J1330" s="1" t="s">
        <v>1</v>
      </c>
      <c r="K1330" s="1" t="s">
        <v>2419</v>
      </c>
      <c r="L1330" s="1" t="s">
        <v>1421</v>
      </c>
      <c r="M1330" s="1">
        <v>235.58</v>
      </c>
      <c r="N1330" s="2" t="s">
        <v>11</v>
      </c>
      <c r="O1330" s="2" t="s">
        <v>2420</v>
      </c>
      <c r="P1330" s="2" t="s">
        <v>2421</v>
      </c>
      <c r="Q1330" s="1">
        <v>-26.2044</v>
      </c>
      <c r="R1330" s="1">
        <v>0</v>
      </c>
      <c r="S1330" s="1">
        <v>0</v>
      </c>
      <c r="T1330" s="1">
        <v>0</v>
      </c>
      <c r="U1330" s="2" t="s">
        <v>0</v>
      </c>
      <c r="V1330" s="1">
        <v>0</v>
      </c>
      <c r="W1330" s="1">
        <v>-22.59</v>
      </c>
      <c r="X1330" s="2" t="s">
        <v>8</v>
      </c>
      <c r="Y1330" s="1">
        <v>-3.6143999999999998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  <c r="AH1330" s="1">
        <v>0</v>
      </c>
      <c r="AI1330" s="1">
        <v>0</v>
      </c>
      <c r="AJ1330" s="2" t="s">
        <v>0</v>
      </c>
      <c r="AK1330" s="1">
        <v>0</v>
      </c>
      <c r="AL1330" s="1">
        <v>0</v>
      </c>
      <c r="AM1330" s="125" t="s">
        <v>1</v>
      </c>
      <c r="AN1330" s="2" t="s">
        <v>1</v>
      </c>
      <c r="AO1330" s="125" t="s">
        <v>1</v>
      </c>
      <c r="AP1330" s="2" t="s">
        <v>1</v>
      </c>
    </row>
    <row r="1331" spans="1:42" ht="15" customHeight="1" x14ac:dyDescent="0.25">
      <c r="A1331" s="2" t="s">
        <v>487</v>
      </c>
      <c r="B1331" s="125">
        <v>44613</v>
      </c>
      <c r="C1331" s="2" t="s">
        <v>6</v>
      </c>
      <c r="D1331" s="2" t="s">
        <v>18</v>
      </c>
      <c r="E1331" s="2" t="s">
        <v>183</v>
      </c>
      <c r="F1331" s="2" t="s">
        <v>1118</v>
      </c>
      <c r="G1331" s="2" t="s">
        <v>3</v>
      </c>
      <c r="H1331" s="2" t="s">
        <v>2449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4057.0348880000006</v>
      </c>
      <c r="R1331" s="1">
        <v>0</v>
      </c>
      <c r="S1331" s="1">
        <v>2965.1141999999991</v>
      </c>
      <c r="T1331" s="1">
        <v>0</v>
      </c>
      <c r="U1331" s="2" t="s">
        <v>0</v>
      </c>
      <c r="V1331" s="1">
        <v>0</v>
      </c>
      <c r="W1331" s="1">
        <v>941.31089999999983</v>
      </c>
      <c r="X1331" s="2" t="s">
        <v>8</v>
      </c>
      <c r="Y1331" s="1">
        <v>150.60978800000004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  <c r="AH1331" s="1">
        <v>0</v>
      </c>
      <c r="AI1331" s="1">
        <v>0</v>
      </c>
      <c r="AJ1331" s="2" t="s">
        <v>0</v>
      </c>
      <c r="AK1331" s="1">
        <v>0</v>
      </c>
      <c r="AL1331" s="1">
        <v>0</v>
      </c>
      <c r="AM1331" s="125" t="s">
        <v>1</v>
      </c>
      <c r="AN1331" s="2" t="s">
        <v>1</v>
      </c>
      <c r="AO1331" s="125" t="s">
        <v>1</v>
      </c>
      <c r="AP1331" s="2" t="s">
        <v>1</v>
      </c>
    </row>
    <row r="1332" spans="1:42" ht="15" customHeight="1" x14ac:dyDescent="0.25">
      <c r="A1332" s="2" t="s">
        <v>488</v>
      </c>
      <c r="B1332" s="125">
        <v>44613</v>
      </c>
      <c r="C1332" s="2" t="s">
        <v>6</v>
      </c>
      <c r="D1332" s="2" t="s">
        <v>16</v>
      </c>
      <c r="E1332" s="2" t="s">
        <v>181</v>
      </c>
      <c r="F1332" s="2" t="s">
        <v>2468</v>
      </c>
      <c r="G1332" s="2" t="s">
        <v>3</v>
      </c>
      <c r="H1332" s="2" t="s">
        <v>2469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2885.1018100000001</v>
      </c>
      <c r="R1332" s="1">
        <v>0</v>
      </c>
      <c r="S1332" s="1">
        <v>2162.8932</v>
      </c>
      <c r="T1332" s="1">
        <v>0</v>
      </c>
      <c r="U1332" s="2" t="s">
        <v>0</v>
      </c>
      <c r="V1332" s="1">
        <v>0</v>
      </c>
      <c r="W1332" s="1">
        <v>622.59365000000014</v>
      </c>
      <c r="X1332" s="2" t="s">
        <v>8</v>
      </c>
      <c r="Y1332" s="1">
        <v>99.614960000000011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  <c r="AH1332" s="1">
        <v>0</v>
      </c>
      <c r="AI1332" s="1">
        <v>0</v>
      </c>
      <c r="AJ1332" s="2" t="s">
        <v>0</v>
      </c>
      <c r="AK1332" s="1">
        <v>0</v>
      </c>
      <c r="AL1332" s="1">
        <v>0</v>
      </c>
      <c r="AM1332" s="125" t="s">
        <v>1</v>
      </c>
      <c r="AN1332" s="2" t="s">
        <v>1</v>
      </c>
      <c r="AO1332" s="125" t="s">
        <v>1</v>
      </c>
      <c r="AP1332" s="2" t="s">
        <v>1</v>
      </c>
    </row>
    <row r="1333" spans="1:42" ht="15" customHeight="1" x14ac:dyDescent="0.25">
      <c r="A1333" s="2" t="s">
        <v>489</v>
      </c>
      <c r="B1333" s="125">
        <v>44613</v>
      </c>
      <c r="C1333" s="2" t="s">
        <v>6</v>
      </c>
      <c r="D1333" s="2" t="s">
        <v>13</v>
      </c>
      <c r="E1333" s="2" t="s">
        <v>179</v>
      </c>
      <c r="F1333" s="2" t="s">
        <v>2119</v>
      </c>
      <c r="G1333" s="2" t="s">
        <v>3</v>
      </c>
      <c r="H1333" s="2" t="s">
        <v>2120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958.13894999999968</v>
      </c>
      <c r="R1333" s="1">
        <v>0</v>
      </c>
      <c r="S1333" s="1">
        <v>848.1361499999997</v>
      </c>
      <c r="T1333" s="1">
        <v>0</v>
      </c>
      <c r="U1333" s="2" t="s">
        <v>0</v>
      </c>
      <c r="V1333" s="1">
        <v>0</v>
      </c>
      <c r="W1333" s="1">
        <v>94.83</v>
      </c>
      <c r="X1333" s="2" t="s">
        <v>0</v>
      </c>
      <c r="Y1333" s="1">
        <v>15.172799999999999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  <c r="AH1333" s="1">
        <v>0</v>
      </c>
      <c r="AI1333" s="1">
        <v>0</v>
      </c>
      <c r="AJ1333" s="2" t="s">
        <v>0</v>
      </c>
      <c r="AK1333" s="1">
        <v>0</v>
      </c>
      <c r="AL1333" s="1">
        <v>0</v>
      </c>
      <c r="AM1333" s="125" t="s">
        <v>1</v>
      </c>
      <c r="AN1333" s="2" t="s">
        <v>1</v>
      </c>
      <c r="AO1333" s="125" t="s">
        <v>1</v>
      </c>
      <c r="AP1333" s="2" t="s">
        <v>1</v>
      </c>
    </row>
    <row r="1334" spans="1:42" ht="15" customHeight="1" x14ac:dyDescent="0.25">
      <c r="A1334" s="2" t="s">
        <v>490</v>
      </c>
      <c r="B1334" s="125">
        <v>44613</v>
      </c>
      <c r="C1334" s="2" t="s">
        <v>6</v>
      </c>
      <c r="D1334" s="2" t="s">
        <v>9</v>
      </c>
      <c r="E1334" s="2" t="s">
        <v>2478</v>
      </c>
      <c r="F1334" s="2" t="s">
        <v>2482</v>
      </c>
      <c r="G1334" s="2" t="s">
        <v>3</v>
      </c>
      <c r="H1334" s="2" t="s">
        <v>2483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306.66230000000002</v>
      </c>
      <c r="R1334" s="1">
        <v>0</v>
      </c>
      <c r="S1334" s="1">
        <v>172.46264999999997</v>
      </c>
      <c r="T1334" s="1">
        <v>0</v>
      </c>
      <c r="U1334" s="2" t="s">
        <v>0</v>
      </c>
      <c r="V1334" s="1">
        <v>0</v>
      </c>
      <c r="W1334" s="1">
        <v>115.68935000000002</v>
      </c>
      <c r="X1334" s="2" t="s">
        <v>0</v>
      </c>
      <c r="Y1334" s="1">
        <v>18.510300000000004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  <c r="AH1334" s="1">
        <v>0</v>
      </c>
      <c r="AI1334" s="1">
        <v>0</v>
      </c>
      <c r="AJ1334" s="2" t="s">
        <v>0</v>
      </c>
      <c r="AK1334" s="1">
        <v>0</v>
      </c>
      <c r="AL1334" s="1">
        <v>0</v>
      </c>
      <c r="AM1334" s="125" t="s">
        <v>1</v>
      </c>
      <c r="AN1334" s="2" t="s">
        <v>1</v>
      </c>
      <c r="AO1334" s="125" t="s">
        <v>1</v>
      </c>
      <c r="AP1334" s="2" t="s">
        <v>1</v>
      </c>
    </row>
    <row r="1335" spans="1:42" ht="15" customHeight="1" x14ac:dyDescent="0.25">
      <c r="A1335" s="2" t="s">
        <v>491</v>
      </c>
      <c r="B1335" s="125">
        <v>44613</v>
      </c>
      <c r="C1335" s="2" t="s">
        <v>6</v>
      </c>
      <c r="D1335" s="2" t="s">
        <v>9</v>
      </c>
      <c r="E1335" s="2" t="s">
        <v>2478</v>
      </c>
      <c r="F1335" s="2" t="s">
        <v>2482</v>
      </c>
      <c r="G1335" s="2" t="s">
        <v>3</v>
      </c>
      <c r="H1335" s="2" t="s">
        <v>2484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54.805</v>
      </c>
      <c r="R1335" s="1">
        <v>0</v>
      </c>
      <c r="S1335" s="1">
        <v>29.575000000000003</v>
      </c>
      <c r="T1335" s="1">
        <v>0</v>
      </c>
      <c r="U1335" s="2" t="s">
        <v>0</v>
      </c>
      <c r="V1335" s="1">
        <v>0</v>
      </c>
      <c r="W1335" s="1">
        <v>21.75</v>
      </c>
      <c r="X1335" s="2" t="s">
        <v>0</v>
      </c>
      <c r="Y1335" s="1">
        <v>3.48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  <c r="AH1335" s="1">
        <v>0</v>
      </c>
      <c r="AI1335" s="1">
        <v>0</v>
      </c>
      <c r="AJ1335" s="2" t="s">
        <v>0</v>
      </c>
      <c r="AK1335" s="1">
        <v>0</v>
      </c>
      <c r="AL1335" s="1">
        <v>0</v>
      </c>
      <c r="AM1335" s="125" t="s">
        <v>1</v>
      </c>
      <c r="AN1335" s="2" t="s">
        <v>1</v>
      </c>
      <c r="AO1335" s="125" t="s">
        <v>1</v>
      </c>
      <c r="AP1335" s="2" t="s">
        <v>1</v>
      </c>
    </row>
    <row r="1336" spans="1:42" ht="15" customHeight="1" x14ac:dyDescent="0.25">
      <c r="A1336" s="2" t="s">
        <v>492</v>
      </c>
      <c r="B1336" s="125">
        <v>44613</v>
      </c>
      <c r="C1336" s="2" t="s">
        <v>6</v>
      </c>
      <c r="D1336" s="2" t="s">
        <v>9</v>
      </c>
      <c r="E1336" s="2" t="s">
        <v>2478</v>
      </c>
      <c r="F1336" s="2" t="s">
        <v>2482</v>
      </c>
      <c r="G1336" s="2" t="s">
        <v>3</v>
      </c>
      <c r="H1336" s="2" t="s">
        <v>2485</v>
      </c>
      <c r="I1336" s="1" t="s">
        <v>1</v>
      </c>
      <c r="J1336" s="1" t="s">
        <v>1</v>
      </c>
      <c r="K1336" s="1" t="s">
        <v>1</v>
      </c>
      <c r="L1336" s="1" t="s">
        <v>1</v>
      </c>
      <c r="M1336" s="1">
        <v>0</v>
      </c>
      <c r="N1336" s="2" t="s">
        <v>1</v>
      </c>
      <c r="O1336" s="2" t="s">
        <v>2</v>
      </c>
      <c r="P1336" s="2" t="s">
        <v>1</v>
      </c>
      <c r="Q1336" s="1">
        <v>89.240250000000003</v>
      </c>
      <c r="R1336" s="1">
        <v>0</v>
      </c>
      <c r="S1336" s="1">
        <v>52.438400000000009</v>
      </c>
      <c r="T1336" s="1">
        <v>0</v>
      </c>
      <c r="U1336" s="2" t="s">
        <v>0</v>
      </c>
      <c r="V1336" s="1">
        <v>0</v>
      </c>
      <c r="W1336" s="1">
        <v>31.725749999999998</v>
      </c>
      <c r="X1336" s="2" t="s">
        <v>8</v>
      </c>
      <c r="Y1336" s="1">
        <v>5.0761000000000003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  <c r="AH1336" s="1">
        <v>0</v>
      </c>
      <c r="AI1336" s="1">
        <v>0</v>
      </c>
      <c r="AJ1336" s="2" t="s">
        <v>0</v>
      </c>
      <c r="AK1336" s="1">
        <v>0</v>
      </c>
      <c r="AL1336" s="1">
        <v>0</v>
      </c>
      <c r="AM1336" s="125" t="s">
        <v>1</v>
      </c>
      <c r="AN1336" s="2" t="s">
        <v>1</v>
      </c>
      <c r="AO1336" s="125" t="s">
        <v>1</v>
      </c>
      <c r="AP1336" s="2" t="s">
        <v>1</v>
      </c>
    </row>
    <row r="1337" spans="1:42" ht="15" customHeight="1" x14ac:dyDescent="0.25">
      <c r="A1337" s="2" t="s">
        <v>493</v>
      </c>
      <c r="B1337" s="125">
        <v>44613</v>
      </c>
      <c r="C1337" s="2" t="s">
        <v>6</v>
      </c>
      <c r="D1337" s="2" t="s">
        <v>9</v>
      </c>
      <c r="E1337" s="2" t="s">
        <v>2478</v>
      </c>
      <c r="F1337" s="2" t="s">
        <v>2482</v>
      </c>
      <c r="G1337" s="2" t="s">
        <v>3</v>
      </c>
      <c r="H1337" s="2" t="s">
        <v>2486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515.0870000000001</v>
      </c>
      <c r="R1337" s="1">
        <v>0</v>
      </c>
      <c r="S1337" s="1">
        <v>305.10554999999999</v>
      </c>
      <c r="T1337" s="1">
        <v>0</v>
      </c>
      <c r="U1337" s="2" t="s">
        <v>0</v>
      </c>
      <c r="V1337" s="1">
        <v>0</v>
      </c>
      <c r="W1337" s="1">
        <v>181.01845</v>
      </c>
      <c r="X1337" s="2" t="s">
        <v>8</v>
      </c>
      <c r="Y1337" s="1">
        <v>28.963000000000001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  <c r="AH1337" s="1">
        <v>0</v>
      </c>
      <c r="AI1337" s="1">
        <v>0</v>
      </c>
      <c r="AJ1337" s="2" t="s">
        <v>0</v>
      </c>
      <c r="AK1337" s="1">
        <v>0</v>
      </c>
      <c r="AL1337" s="1">
        <v>0</v>
      </c>
      <c r="AM1337" s="125" t="s">
        <v>1</v>
      </c>
      <c r="AN1337" s="2" t="s">
        <v>1</v>
      </c>
      <c r="AO1337" s="125" t="s">
        <v>1</v>
      </c>
      <c r="AP1337" s="2" t="s">
        <v>1</v>
      </c>
    </row>
    <row r="1338" spans="1:42" ht="15" customHeight="1" x14ac:dyDescent="0.25">
      <c r="A1338" s="2" t="s">
        <v>494</v>
      </c>
      <c r="B1338" s="125">
        <v>44613</v>
      </c>
      <c r="C1338" s="2" t="s">
        <v>6</v>
      </c>
      <c r="D1338" s="2" t="s">
        <v>276</v>
      </c>
      <c r="E1338" s="2" t="s">
        <v>200</v>
      </c>
      <c r="F1338" s="2" t="s">
        <v>2278</v>
      </c>
      <c r="G1338" s="2" t="s">
        <v>3</v>
      </c>
      <c r="H1338" s="2" t="s">
        <v>2279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1264.5595500000004</v>
      </c>
      <c r="R1338" s="1">
        <v>0</v>
      </c>
      <c r="S1338" s="1">
        <v>1067.3749999999998</v>
      </c>
      <c r="T1338" s="1">
        <v>0</v>
      </c>
      <c r="U1338" s="2" t="s">
        <v>0</v>
      </c>
      <c r="V1338" s="1">
        <v>0</v>
      </c>
      <c r="W1338" s="1">
        <v>169.98664999999997</v>
      </c>
      <c r="X1338" s="2" t="s">
        <v>8</v>
      </c>
      <c r="Y1338" s="1">
        <v>27.197900000000001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  <c r="AH1338" s="1">
        <v>0</v>
      </c>
      <c r="AI1338" s="1">
        <v>0</v>
      </c>
      <c r="AJ1338" s="2" t="s">
        <v>0</v>
      </c>
      <c r="AK1338" s="1">
        <v>0</v>
      </c>
      <c r="AL1338" s="1">
        <v>0</v>
      </c>
      <c r="AM1338" s="125" t="s">
        <v>1</v>
      </c>
      <c r="AN1338" s="2" t="s">
        <v>1</v>
      </c>
      <c r="AO1338" s="125" t="s">
        <v>1</v>
      </c>
      <c r="AP1338" s="2" t="s">
        <v>1</v>
      </c>
    </row>
    <row r="1339" spans="1:42" ht="15" customHeight="1" x14ac:dyDescent="0.25">
      <c r="A1339" s="2" t="s">
        <v>495</v>
      </c>
      <c r="B1339" s="125">
        <v>44613</v>
      </c>
      <c r="C1339" s="2" t="s">
        <v>6</v>
      </c>
      <c r="D1339" s="2" t="s">
        <v>276</v>
      </c>
      <c r="E1339" s="2" t="s">
        <v>726</v>
      </c>
      <c r="F1339" s="2" t="s">
        <v>2386</v>
      </c>
      <c r="G1339" s="2" t="s">
        <v>3</v>
      </c>
      <c r="H1339" s="2" t="s">
        <v>2387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2</v>
      </c>
      <c r="P1339" s="2" t="s">
        <v>1</v>
      </c>
      <c r="Q1339" s="1">
        <v>1554.1020980000005</v>
      </c>
      <c r="R1339" s="1">
        <v>0</v>
      </c>
      <c r="S1339" s="1">
        <v>1154.6847500000001</v>
      </c>
      <c r="T1339" s="1">
        <v>0</v>
      </c>
      <c r="U1339" s="2" t="s">
        <v>0</v>
      </c>
      <c r="V1339" s="1">
        <v>0</v>
      </c>
      <c r="W1339" s="1">
        <v>344.32530000000003</v>
      </c>
      <c r="X1339" s="2" t="s">
        <v>0</v>
      </c>
      <c r="Y1339" s="1">
        <v>55.092047999999977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2">
        <v>0</v>
      </c>
      <c r="AG1339" s="2" t="s">
        <v>0</v>
      </c>
      <c r="AH1339" s="1">
        <v>0</v>
      </c>
      <c r="AI1339" s="1">
        <v>0</v>
      </c>
      <c r="AJ1339" s="2" t="s">
        <v>0</v>
      </c>
      <c r="AK1339" s="1">
        <v>0</v>
      </c>
      <c r="AL1339" s="1">
        <v>0</v>
      </c>
      <c r="AM1339" s="125" t="s">
        <v>1</v>
      </c>
      <c r="AN1339" s="2" t="s">
        <v>1</v>
      </c>
      <c r="AO1339" s="125" t="s">
        <v>1</v>
      </c>
      <c r="AP1339" s="2" t="s">
        <v>1</v>
      </c>
    </row>
    <row r="1340" spans="1:42" ht="15" customHeight="1" x14ac:dyDescent="0.25">
      <c r="A1340" s="2" t="s">
        <v>496</v>
      </c>
      <c r="B1340" s="125">
        <v>44613</v>
      </c>
      <c r="C1340" s="2" t="s">
        <v>6</v>
      </c>
      <c r="D1340" s="2" t="s">
        <v>5</v>
      </c>
      <c r="E1340" s="2" t="s">
        <v>174</v>
      </c>
      <c r="F1340" s="2" t="s">
        <v>1073</v>
      </c>
      <c r="G1340" s="2" t="s">
        <v>3</v>
      </c>
      <c r="H1340" s="2" t="s">
        <v>2786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2787</v>
      </c>
      <c r="P1340" s="2" t="s">
        <v>2788</v>
      </c>
      <c r="Q1340" s="1">
        <v>2.13</v>
      </c>
      <c r="R1340" s="1">
        <v>0</v>
      </c>
      <c r="S1340" s="1">
        <v>2.13</v>
      </c>
      <c r="T1340" s="1">
        <v>0</v>
      </c>
      <c r="U1340" s="2" t="s">
        <v>0</v>
      </c>
      <c r="V1340" s="1">
        <v>0</v>
      </c>
      <c r="W1340" s="1">
        <v>0</v>
      </c>
      <c r="X1340" s="2" t="s">
        <v>0</v>
      </c>
      <c r="Y1340" s="1">
        <v>0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  <c r="AH1340" s="1">
        <v>0</v>
      </c>
      <c r="AI1340" s="1">
        <v>0</v>
      </c>
      <c r="AJ1340" s="2" t="s">
        <v>0</v>
      </c>
      <c r="AK1340" s="1">
        <v>0</v>
      </c>
      <c r="AL1340" s="1">
        <v>0</v>
      </c>
      <c r="AM1340" s="125" t="s">
        <v>1</v>
      </c>
      <c r="AN1340" s="2" t="s">
        <v>1</v>
      </c>
      <c r="AO1340" s="125" t="s">
        <v>1</v>
      </c>
      <c r="AP1340" s="2" t="s">
        <v>1</v>
      </c>
    </row>
    <row r="1341" spans="1:42" ht="15" customHeight="1" x14ac:dyDescent="0.25">
      <c r="A1341" s="2" t="s">
        <v>497</v>
      </c>
      <c r="B1341" s="125">
        <v>44613</v>
      </c>
      <c r="C1341" s="2" t="s">
        <v>6</v>
      </c>
      <c r="D1341" s="2" t="s">
        <v>5</v>
      </c>
      <c r="E1341" s="2" t="s">
        <v>174</v>
      </c>
      <c r="F1341" s="2" t="s">
        <v>1073</v>
      </c>
      <c r="G1341" s="2" t="s">
        <v>3</v>
      </c>
      <c r="H1341" s="2" t="s">
        <v>2789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2790</v>
      </c>
      <c r="P1341" s="2" t="s">
        <v>2791</v>
      </c>
      <c r="Q1341" s="1">
        <v>82.93</v>
      </c>
      <c r="R1341" s="1">
        <v>0</v>
      </c>
      <c r="S1341" s="1">
        <v>82.93</v>
      </c>
      <c r="T1341" s="1">
        <v>0</v>
      </c>
      <c r="U1341" s="2" t="s">
        <v>0</v>
      </c>
      <c r="V1341" s="1">
        <v>0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  <c r="AH1341" s="1">
        <v>0</v>
      </c>
      <c r="AI1341" s="1">
        <v>0</v>
      </c>
      <c r="AJ1341" s="2" t="s">
        <v>0</v>
      </c>
      <c r="AK1341" s="1">
        <v>0</v>
      </c>
      <c r="AL1341" s="1">
        <v>0</v>
      </c>
      <c r="AM1341" s="125" t="s">
        <v>1</v>
      </c>
      <c r="AN1341" s="2" t="s">
        <v>1</v>
      </c>
      <c r="AO1341" s="125" t="s">
        <v>1</v>
      </c>
      <c r="AP1341" s="2" t="s">
        <v>1</v>
      </c>
    </row>
    <row r="1342" spans="1:42" ht="15" customHeight="1" x14ac:dyDescent="0.25">
      <c r="A1342" s="2" t="s">
        <v>498</v>
      </c>
      <c r="B1342" s="125">
        <v>44613</v>
      </c>
      <c r="C1342" s="2" t="s">
        <v>6</v>
      </c>
      <c r="D1342" s="2" t="s">
        <v>5</v>
      </c>
      <c r="E1342" s="2" t="s">
        <v>174</v>
      </c>
      <c r="F1342" s="2" t="s">
        <v>1073</v>
      </c>
      <c r="G1342" s="2" t="s">
        <v>3</v>
      </c>
      <c r="H1342" s="2" t="s">
        <v>2792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1327.4453040000003</v>
      </c>
      <c r="R1342" s="1">
        <v>0</v>
      </c>
      <c r="S1342" s="1">
        <v>1022.1798000000002</v>
      </c>
      <c r="T1342" s="1">
        <v>0</v>
      </c>
      <c r="U1342" s="2" t="s">
        <v>0</v>
      </c>
      <c r="V1342" s="1">
        <v>0</v>
      </c>
      <c r="W1342" s="1">
        <v>263.15989999999999</v>
      </c>
      <c r="X1342" s="2" t="s">
        <v>0</v>
      </c>
      <c r="Y1342" s="1">
        <v>42.105603999999992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  <c r="AH1342" s="1">
        <v>0</v>
      </c>
      <c r="AI1342" s="1">
        <v>0</v>
      </c>
      <c r="AJ1342" s="2" t="s">
        <v>0</v>
      </c>
      <c r="AK1342" s="1">
        <v>0</v>
      </c>
      <c r="AL1342" s="1">
        <v>0</v>
      </c>
      <c r="AM1342" s="125" t="s">
        <v>1</v>
      </c>
      <c r="AN1342" s="2" t="s">
        <v>1</v>
      </c>
      <c r="AO1342" s="125" t="s">
        <v>1</v>
      </c>
      <c r="AP1342" s="2" t="s">
        <v>1</v>
      </c>
    </row>
    <row r="1343" spans="1:42" ht="15" customHeight="1" x14ac:dyDescent="0.25">
      <c r="A1343" s="2" t="s">
        <v>499</v>
      </c>
      <c r="B1343" s="125">
        <v>44614</v>
      </c>
      <c r="C1343" s="2" t="s">
        <v>6</v>
      </c>
      <c r="D1343" s="2" t="s">
        <v>48</v>
      </c>
      <c r="E1343" s="2" t="s">
        <v>228</v>
      </c>
      <c r="F1343" s="2" t="s">
        <v>1433</v>
      </c>
      <c r="G1343" s="2" t="s">
        <v>3</v>
      </c>
      <c r="H1343" s="2" t="s">
        <v>1434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332.82555000000008</v>
      </c>
      <c r="R1343" s="1">
        <v>0</v>
      </c>
      <c r="S1343" s="1">
        <v>258.43475000000007</v>
      </c>
      <c r="T1343" s="1">
        <v>0</v>
      </c>
      <c r="U1343" s="2" t="s">
        <v>0</v>
      </c>
      <c r="V1343" s="1">
        <v>0</v>
      </c>
      <c r="W1343" s="1">
        <v>64.13</v>
      </c>
      <c r="X1343" s="2" t="s">
        <v>0</v>
      </c>
      <c r="Y1343" s="1">
        <v>10.2608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  <c r="AH1343" s="1">
        <v>0</v>
      </c>
      <c r="AI1343" s="1">
        <v>0</v>
      </c>
      <c r="AJ1343" s="2" t="s">
        <v>0</v>
      </c>
      <c r="AK1343" s="1">
        <v>0</v>
      </c>
      <c r="AL1343" s="1">
        <v>0</v>
      </c>
      <c r="AM1343" s="125" t="s">
        <v>1</v>
      </c>
      <c r="AN1343" s="2" t="s">
        <v>1</v>
      </c>
      <c r="AO1343" s="125" t="s">
        <v>1</v>
      </c>
      <c r="AP1343" s="2" t="s">
        <v>1</v>
      </c>
    </row>
    <row r="1344" spans="1:42" ht="15" customHeight="1" x14ac:dyDescent="0.25">
      <c r="A1344" s="2" t="s">
        <v>500</v>
      </c>
      <c r="B1344" s="125">
        <v>44614</v>
      </c>
      <c r="C1344" s="2" t="s">
        <v>6</v>
      </c>
      <c r="D1344" s="2" t="s">
        <v>48</v>
      </c>
      <c r="E1344" s="2" t="s">
        <v>228</v>
      </c>
      <c r="F1344" s="2" t="s">
        <v>1433</v>
      </c>
      <c r="G1344" s="2" t="s">
        <v>3</v>
      </c>
      <c r="H1344" s="2" t="s">
        <v>1435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1436</v>
      </c>
      <c r="P1344" s="2" t="s">
        <v>1437</v>
      </c>
      <c r="Q1344" s="1">
        <v>397.64319999999998</v>
      </c>
      <c r="R1344" s="1">
        <v>0</v>
      </c>
      <c r="S1344" s="1">
        <v>128.49999999999997</v>
      </c>
      <c r="T1344" s="1">
        <v>232.02</v>
      </c>
      <c r="U1344" s="2" t="s">
        <v>8</v>
      </c>
      <c r="V1344" s="1">
        <v>37.123199999999997</v>
      </c>
      <c r="W1344" s="1">
        <v>0</v>
      </c>
      <c r="X1344" s="2" t="s">
        <v>0</v>
      </c>
      <c r="Y1344" s="1">
        <v>0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  <c r="AH1344" s="1">
        <v>0</v>
      </c>
      <c r="AI1344" s="1">
        <v>0</v>
      </c>
      <c r="AJ1344" s="2" t="s">
        <v>0</v>
      </c>
      <c r="AK1344" s="1">
        <v>0</v>
      </c>
      <c r="AL1344" s="1">
        <v>0</v>
      </c>
      <c r="AM1344" s="125" t="s">
        <v>1</v>
      </c>
      <c r="AN1344" s="2" t="s">
        <v>1</v>
      </c>
      <c r="AO1344" s="125" t="s">
        <v>1</v>
      </c>
      <c r="AP1344" s="2" t="s">
        <v>1</v>
      </c>
    </row>
    <row r="1345" spans="1:42" ht="15" customHeight="1" x14ac:dyDescent="0.25">
      <c r="A1345" s="2" t="s">
        <v>501</v>
      </c>
      <c r="B1345" s="125">
        <v>44614</v>
      </c>
      <c r="C1345" s="2" t="s">
        <v>6</v>
      </c>
      <c r="D1345" s="2" t="s">
        <v>48</v>
      </c>
      <c r="E1345" s="2" t="s">
        <v>228</v>
      </c>
      <c r="F1345" s="2" t="s">
        <v>1433</v>
      </c>
      <c r="G1345" s="2" t="s">
        <v>3</v>
      </c>
      <c r="H1345" s="2" t="s">
        <v>1438</v>
      </c>
      <c r="I1345" s="1" t="s">
        <v>1</v>
      </c>
      <c r="J1345" s="1" t="s">
        <v>1</v>
      </c>
      <c r="K1345" s="1" t="s">
        <v>1</v>
      </c>
      <c r="L1345" s="1" t="s">
        <v>1</v>
      </c>
      <c r="M1345" s="1">
        <v>0</v>
      </c>
      <c r="N1345" s="2" t="s">
        <v>1</v>
      </c>
      <c r="O1345" s="2" t="s">
        <v>2</v>
      </c>
      <c r="P1345" s="2" t="s">
        <v>1</v>
      </c>
      <c r="Q1345" s="1">
        <v>4329.7293440000003</v>
      </c>
      <c r="R1345" s="1">
        <v>0</v>
      </c>
      <c r="S1345" s="1">
        <v>3316.8695000000007</v>
      </c>
      <c r="T1345" s="1">
        <v>0</v>
      </c>
      <c r="U1345" s="2" t="s">
        <v>0</v>
      </c>
      <c r="V1345" s="1">
        <v>0</v>
      </c>
      <c r="W1345" s="1">
        <v>873.15509999999983</v>
      </c>
      <c r="X1345" s="2" t="s">
        <v>8</v>
      </c>
      <c r="Y1345" s="1">
        <v>139.70474399999998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2">
        <v>0</v>
      </c>
      <c r="AG1345" s="2" t="s">
        <v>0</v>
      </c>
      <c r="AH1345" s="1">
        <v>0</v>
      </c>
      <c r="AI1345" s="1">
        <v>0</v>
      </c>
      <c r="AJ1345" s="2" t="s">
        <v>0</v>
      </c>
      <c r="AK1345" s="1">
        <v>0</v>
      </c>
      <c r="AL1345" s="1">
        <v>0</v>
      </c>
      <c r="AM1345" s="125" t="s">
        <v>1</v>
      </c>
      <c r="AN1345" s="2" t="s">
        <v>1</v>
      </c>
      <c r="AO1345" s="125" t="s">
        <v>1</v>
      </c>
      <c r="AP1345" s="2" t="s">
        <v>1</v>
      </c>
    </row>
    <row r="1346" spans="1:42" ht="15" customHeight="1" x14ac:dyDescent="0.25">
      <c r="A1346" s="2" t="s">
        <v>502</v>
      </c>
      <c r="B1346" s="125">
        <v>44614</v>
      </c>
      <c r="C1346" s="2" t="s">
        <v>1081</v>
      </c>
      <c r="D1346" s="2" t="s">
        <v>48</v>
      </c>
      <c r="E1346" s="2" t="s">
        <v>1082</v>
      </c>
      <c r="F1346" s="2" t="s">
        <v>1729</v>
      </c>
      <c r="G1346" s="2" t="s">
        <v>3</v>
      </c>
      <c r="H1346" s="2" t="s">
        <v>1730</v>
      </c>
      <c r="I1346" s="1" t="s">
        <v>1</v>
      </c>
      <c r="J1346" s="1" t="s">
        <v>1</v>
      </c>
      <c r="K1346" s="1" t="s">
        <v>1</v>
      </c>
      <c r="L1346" s="1" t="s">
        <v>1</v>
      </c>
      <c r="M1346" s="1">
        <v>0</v>
      </c>
      <c r="N1346" s="2" t="s">
        <v>1</v>
      </c>
      <c r="O1346" s="2" t="s">
        <v>2</v>
      </c>
      <c r="P1346" s="2" t="s">
        <v>1</v>
      </c>
      <c r="Q1346" s="1">
        <v>1878.1094560000001</v>
      </c>
      <c r="R1346" s="1">
        <v>0</v>
      </c>
      <c r="S1346" s="1">
        <v>1499.3690499999998</v>
      </c>
      <c r="T1346" s="1">
        <v>0</v>
      </c>
      <c r="U1346" s="2" t="s">
        <v>0</v>
      </c>
      <c r="V1346" s="1">
        <v>0</v>
      </c>
      <c r="W1346" s="1">
        <v>326.50035000000003</v>
      </c>
      <c r="X1346" s="2" t="s">
        <v>8</v>
      </c>
      <c r="Y1346" s="1">
        <v>52.240055999999989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2">
        <v>0</v>
      </c>
      <c r="AG1346" s="2" t="s">
        <v>0</v>
      </c>
      <c r="AH1346" s="1">
        <v>0</v>
      </c>
      <c r="AI1346" s="1">
        <v>0</v>
      </c>
      <c r="AJ1346" s="2" t="s">
        <v>0</v>
      </c>
      <c r="AK1346" s="1">
        <v>0</v>
      </c>
      <c r="AL1346" s="1">
        <v>0</v>
      </c>
      <c r="AM1346" s="125" t="s">
        <v>1</v>
      </c>
      <c r="AN1346" s="2" t="s">
        <v>1</v>
      </c>
      <c r="AO1346" s="125" t="s">
        <v>1</v>
      </c>
      <c r="AP1346" s="2" t="s">
        <v>1</v>
      </c>
    </row>
    <row r="1347" spans="1:42" ht="15" customHeight="1" x14ac:dyDescent="0.25">
      <c r="A1347" s="2" t="s">
        <v>503</v>
      </c>
      <c r="B1347" s="125">
        <v>44614</v>
      </c>
      <c r="C1347" s="2" t="s">
        <v>1081</v>
      </c>
      <c r="D1347" s="2" t="s">
        <v>48</v>
      </c>
      <c r="E1347" s="2" t="s">
        <v>1082</v>
      </c>
      <c r="F1347" s="2" t="s">
        <v>1674</v>
      </c>
      <c r="G1347" s="2" t="s">
        <v>3</v>
      </c>
      <c r="H1347" s="2" t="s">
        <v>1731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1732</v>
      </c>
      <c r="P1347" s="2" t="s">
        <v>1733</v>
      </c>
      <c r="Q1347" s="1">
        <v>40.9114</v>
      </c>
      <c r="R1347" s="1">
        <v>0</v>
      </c>
      <c r="S1347" s="1">
        <v>31.666200000000003</v>
      </c>
      <c r="T1347" s="1">
        <v>7.97</v>
      </c>
      <c r="U1347" s="2" t="s">
        <v>8</v>
      </c>
      <c r="V1347" s="1">
        <v>1.2751999999999999</v>
      </c>
      <c r="W1347" s="1">
        <v>0</v>
      </c>
      <c r="X1347" s="2" t="s">
        <v>0</v>
      </c>
      <c r="Y1347" s="1">
        <v>0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  <c r="AH1347" s="1">
        <v>0</v>
      </c>
      <c r="AI1347" s="1">
        <v>0</v>
      </c>
      <c r="AJ1347" s="2" t="s">
        <v>0</v>
      </c>
      <c r="AK1347" s="1">
        <v>0</v>
      </c>
      <c r="AL1347" s="1">
        <v>0</v>
      </c>
      <c r="AM1347" s="125" t="s">
        <v>1</v>
      </c>
      <c r="AN1347" s="2" t="s">
        <v>1</v>
      </c>
      <c r="AO1347" s="125" t="s">
        <v>1</v>
      </c>
      <c r="AP1347" s="2" t="s">
        <v>1</v>
      </c>
    </row>
    <row r="1348" spans="1:42" ht="15" customHeight="1" x14ac:dyDescent="0.25">
      <c r="A1348" s="2" t="s">
        <v>504</v>
      </c>
      <c r="B1348" s="125">
        <v>44614</v>
      </c>
      <c r="C1348" s="2" t="s">
        <v>1081</v>
      </c>
      <c r="D1348" s="2" t="s">
        <v>48</v>
      </c>
      <c r="E1348" s="2" t="s">
        <v>1082</v>
      </c>
      <c r="F1348" s="2" t="s">
        <v>1729</v>
      </c>
      <c r="G1348" s="2" t="s">
        <v>3</v>
      </c>
      <c r="H1348" s="2" t="s">
        <v>1734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2</v>
      </c>
      <c r="P1348" s="2" t="s">
        <v>1</v>
      </c>
      <c r="Q1348" s="1">
        <v>594.25004999999987</v>
      </c>
      <c r="R1348" s="1">
        <v>0</v>
      </c>
      <c r="S1348" s="1">
        <v>477.04365000000001</v>
      </c>
      <c r="T1348" s="1">
        <v>0</v>
      </c>
      <c r="U1348" s="2" t="s">
        <v>0</v>
      </c>
      <c r="V1348" s="1">
        <v>0</v>
      </c>
      <c r="W1348" s="1">
        <v>101.04</v>
      </c>
      <c r="X1348" s="2" t="s">
        <v>0</v>
      </c>
      <c r="Y1348" s="1">
        <v>16.166399999999999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  <c r="AH1348" s="1">
        <v>0</v>
      </c>
      <c r="AI1348" s="1">
        <v>0</v>
      </c>
      <c r="AJ1348" s="2" t="s">
        <v>0</v>
      </c>
      <c r="AK1348" s="1">
        <v>0</v>
      </c>
      <c r="AL1348" s="1">
        <v>0</v>
      </c>
      <c r="AM1348" s="125" t="s">
        <v>1</v>
      </c>
      <c r="AN1348" s="2" t="s">
        <v>1</v>
      </c>
      <c r="AO1348" s="125" t="s">
        <v>1</v>
      </c>
      <c r="AP1348" s="2" t="s">
        <v>1</v>
      </c>
    </row>
    <row r="1349" spans="1:42" ht="15" customHeight="1" x14ac:dyDescent="0.25">
      <c r="A1349" s="2" t="s">
        <v>505</v>
      </c>
      <c r="B1349" s="125">
        <v>44614</v>
      </c>
      <c r="C1349" s="2" t="s">
        <v>26</v>
      </c>
      <c r="D1349" s="2" t="s">
        <v>48</v>
      </c>
      <c r="E1349" s="2" t="s">
        <v>219</v>
      </c>
      <c r="F1349" s="2" t="s">
        <v>1906</v>
      </c>
      <c r="G1349" s="2" t="s">
        <v>3</v>
      </c>
      <c r="H1349" s="2" t="s">
        <v>1907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1341.7720740000004</v>
      </c>
      <c r="R1349" s="1">
        <v>0</v>
      </c>
      <c r="S1349" s="1">
        <v>964.71825000000035</v>
      </c>
      <c r="T1349" s="1">
        <v>0</v>
      </c>
      <c r="U1349" s="2" t="s">
        <v>0</v>
      </c>
      <c r="V1349" s="1">
        <v>0</v>
      </c>
      <c r="W1349" s="1">
        <v>325.04639999999995</v>
      </c>
      <c r="X1349" s="2" t="s">
        <v>0</v>
      </c>
      <c r="Y1349" s="1">
        <v>52.007424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  <c r="AH1349" s="1">
        <v>0</v>
      </c>
      <c r="AI1349" s="1">
        <v>0</v>
      </c>
      <c r="AJ1349" s="2" t="s">
        <v>0</v>
      </c>
      <c r="AK1349" s="1">
        <v>0</v>
      </c>
      <c r="AL1349" s="1">
        <v>0</v>
      </c>
      <c r="AM1349" s="125" t="s">
        <v>1</v>
      </c>
      <c r="AN1349" s="2" t="s">
        <v>1</v>
      </c>
      <c r="AO1349" s="125" t="s">
        <v>1</v>
      </c>
      <c r="AP1349" s="2" t="s">
        <v>1</v>
      </c>
    </row>
    <row r="1350" spans="1:42" ht="15" customHeight="1" x14ac:dyDescent="0.25">
      <c r="A1350" s="2" t="s">
        <v>506</v>
      </c>
      <c r="B1350" s="125">
        <v>44614</v>
      </c>
      <c r="C1350" s="2" t="s">
        <v>26</v>
      </c>
      <c r="D1350" s="2" t="s">
        <v>48</v>
      </c>
      <c r="E1350" s="2" t="s">
        <v>219</v>
      </c>
      <c r="F1350" s="2" t="s">
        <v>1908</v>
      </c>
      <c r="G1350" s="2" t="s">
        <v>3</v>
      </c>
      <c r="H1350" s="2" t="s">
        <v>1909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1095</v>
      </c>
      <c r="P1350" s="2" t="s">
        <v>1096</v>
      </c>
      <c r="Q1350" s="1">
        <v>98.367999999999995</v>
      </c>
      <c r="R1350" s="1">
        <v>0</v>
      </c>
      <c r="S1350" s="1">
        <v>42.92</v>
      </c>
      <c r="T1350" s="1">
        <v>47.8</v>
      </c>
      <c r="U1350" s="2" t="s">
        <v>8</v>
      </c>
      <c r="V1350" s="1">
        <v>7.6479999999999997</v>
      </c>
      <c r="W1350" s="1">
        <v>0</v>
      </c>
      <c r="X1350" s="2" t="s">
        <v>0</v>
      </c>
      <c r="Y1350" s="1">
        <v>0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  <c r="AH1350" s="1">
        <v>0</v>
      </c>
      <c r="AI1350" s="1">
        <v>0</v>
      </c>
      <c r="AJ1350" s="2" t="s">
        <v>0</v>
      </c>
      <c r="AK1350" s="1">
        <v>0</v>
      </c>
      <c r="AL1350" s="1">
        <v>0</v>
      </c>
      <c r="AM1350" s="125" t="s">
        <v>1</v>
      </c>
      <c r="AN1350" s="2" t="s">
        <v>1</v>
      </c>
      <c r="AO1350" s="125" t="s">
        <v>1</v>
      </c>
      <c r="AP1350" s="2" t="s">
        <v>1</v>
      </c>
    </row>
    <row r="1351" spans="1:42" ht="15" customHeight="1" x14ac:dyDescent="0.25">
      <c r="A1351" s="2" t="s">
        <v>507</v>
      </c>
      <c r="B1351" s="125">
        <v>44614</v>
      </c>
      <c r="C1351" s="2" t="s">
        <v>26</v>
      </c>
      <c r="D1351" s="2" t="s">
        <v>48</v>
      </c>
      <c r="E1351" s="2" t="s">
        <v>219</v>
      </c>
      <c r="F1351" s="2" t="s">
        <v>1906</v>
      </c>
      <c r="G1351" s="2" t="s">
        <v>3</v>
      </c>
      <c r="H1351" s="2" t="s">
        <v>1910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2</v>
      </c>
      <c r="P1351" s="2" t="s">
        <v>1</v>
      </c>
      <c r="Q1351" s="1">
        <v>481.35703000000001</v>
      </c>
      <c r="R1351" s="1">
        <v>0</v>
      </c>
      <c r="S1351" s="1">
        <v>365.99009999999993</v>
      </c>
      <c r="T1351" s="1">
        <v>0</v>
      </c>
      <c r="U1351" s="2" t="s">
        <v>0</v>
      </c>
      <c r="V1351" s="1">
        <v>0</v>
      </c>
      <c r="W1351" s="1">
        <v>99.454250000000002</v>
      </c>
      <c r="X1351" s="2" t="s">
        <v>8</v>
      </c>
      <c r="Y1351" s="1">
        <v>15.912679999999998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  <c r="AH1351" s="1">
        <v>0</v>
      </c>
      <c r="AI1351" s="1">
        <v>0</v>
      </c>
      <c r="AJ1351" s="2" t="s">
        <v>0</v>
      </c>
      <c r="AK1351" s="1">
        <v>0</v>
      </c>
      <c r="AL1351" s="1">
        <v>0</v>
      </c>
      <c r="AM1351" s="125" t="s">
        <v>1</v>
      </c>
      <c r="AN1351" s="2" t="s">
        <v>1</v>
      </c>
      <c r="AO1351" s="125" t="s">
        <v>1</v>
      </c>
      <c r="AP1351" s="2" t="s">
        <v>1</v>
      </c>
    </row>
    <row r="1352" spans="1:42" ht="15" customHeight="1" x14ac:dyDescent="0.25">
      <c r="A1352" s="2" t="s">
        <v>508</v>
      </c>
      <c r="B1352" s="125">
        <v>44614</v>
      </c>
      <c r="C1352" s="2" t="s">
        <v>26</v>
      </c>
      <c r="D1352" s="2" t="s">
        <v>41</v>
      </c>
      <c r="E1352" s="2" t="s">
        <v>210</v>
      </c>
      <c r="F1352" s="2" t="s">
        <v>1805</v>
      </c>
      <c r="G1352" s="2" t="s">
        <v>3</v>
      </c>
      <c r="H1352" s="2" t="s">
        <v>1911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2</v>
      </c>
      <c r="P1352" s="2" t="s">
        <v>1</v>
      </c>
      <c r="Q1352" s="1">
        <v>2947.5998259999997</v>
      </c>
      <c r="R1352" s="1">
        <v>0</v>
      </c>
      <c r="S1352" s="1">
        <v>1952.5729000000006</v>
      </c>
      <c r="T1352" s="1">
        <v>0</v>
      </c>
      <c r="U1352" s="2" t="s">
        <v>0</v>
      </c>
      <c r="V1352" s="1">
        <v>0</v>
      </c>
      <c r="W1352" s="1">
        <v>857.78184999999985</v>
      </c>
      <c r="X1352" s="2" t="s">
        <v>8</v>
      </c>
      <c r="Y1352" s="1">
        <v>137.24507599999993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  <c r="AH1352" s="1">
        <v>0</v>
      </c>
      <c r="AI1352" s="1">
        <v>0</v>
      </c>
      <c r="AJ1352" s="2" t="s">
        <v>0</v>
      </c>
      <c r="AK1352" s="1">
        <v>0</v>
      </c>
      <c r="AL1352" s="1">
        <v>0</v>
      </c>
      <c r="AM1352" s="125" t="s">
        <v>1</v>
      </c>
      <c r="AN1352" s="2" t="s">
        <v>1</v>
      </c>
      <c r="AO1352" s="125" t="s">
        <v>1</v>
      </c>
      <c r="AP1352" s="2" t="s">
        <v>1</v>
      </c>
    </row>
    <row r="1353" spans="1:42" ht="15" customHeight="1" x14ac:dyDescent="0.25">
      <c r="A1353" s="2" t="s">
        <v>509</v>
      </c>
      <c r="B1353" s="125">
        <v>44614</v>
      </c>
      <c r="C1353" s="2" t="s">
        <v>26</v>
      </c>
      <c r="D1353" s="2" t="s">
        <v>41</v>
      </c>
      <c r="E1353" s="2" t="s">
        <v>210</v>
      </c>
      <c r="F1353" s="2" t="s">
        <v>1807</v>
      </c>
      <c r="G1353" s="2" t="s">
        <v>12</v>
      </c>
      <c r="H1353" s="2" t="s">
        <v>1</v>
      </c>
      <c r="I1353" s="1" t="s">
        <v>1912</v>
      </c>
      <c r="J1353" s="1" t="s">
        <v>1</v>
      </c>
      <c r="K1353" s="1" t="s">
        <v>1913</v>
      </c>
      <c r="L1353" s="1" t="s">
        <v>1914</v>
      </c>
      <c r="M1353" s="1">
        <v>119.84</v>
      </c>
      <c r="N1353" s="2" t="s">
        <v>11</v>
      </c>
      <c r="O1353" s="2" t="s">
        <v>1915</v>
      </c>
      <c r="P1353" s="2" t="s">
        <v>1916</v>
      </c>
      <c r="Q1353" s="1">
        <v>-119.84455</v>
      </c>
      <c r="R1353" s="1">
        <v>0</v>
      </c>
      <c r="S1353" s="1">
        <v>0</v>
      </c>
      <c r="T1353" s="1">
        <v>0</v>
      </c>
      <c r="U1353" s="2" t="s">
        <v>0</v>
      </c>
      <c r="V1353" s="1">
        <v>0</v>
      </c>
      <c r="W1353" s="1">
        <v>-103.31425</v>
      </c>
      <c r="X1353" s="2" t="s">
        <v>8</v>
      </c>
      <c r="Y1353" s="1">
        <v>-16.5303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  <c r="AH1353" s="1">
        <v>0</v>
      </c>
      <c r="AI1353" s="1">
        <v>0</v>
      </c>
      <c r="AJ1353" s="2" t="s">
        <v>0</v>
      </c>
      <c r="AK1353" s="1">
        <v>0</v>
      </c>
      <c r="AL1353" s="1">
        <v>0</v>
      </c>
      <c r="AM1353" s="125" t="s">
        <v>1</v>
      </c>
      <c r="AN1353" s="2" t="s">
        <v>1</v>
      </c>
      <c r="AO1353" s="125" t="s">
        <v>1</v>
      </c>
      <c r="AP1353" s="2" t="s">
        <v>1</v>
      </c>
    </row>
    <row r="1354" spans="1:42" ht="15" customHeight="1" x14ac:dyDescent="0.25">
      <c r="A1354" s="2" t="s">
        <v>510</v>
      </c>
      <c r="B1354" s="125">
        <v>44614</v>
      </c>
      <c r="C1354" s="2" t="s">
        <v>26</v>
      </c>
      <c r="D1354" s="2" t="s">
        <v>41</v>
      </c>
      <c r="E1354" s="2" t="s">
        <v>210</v>
      </c>
      <c r="F1354" s="2" t="s">
        <v>1807</v>
      </c>
      <c r="G1354" s="2" t="s">
        <v>12</v>
      </c>
      <c r="H1354" s="2" t="s">
        <v>1</v>
      </c>
      <c r="I1354" s="1" t="s">
        <v>1917</v>
      </c>
      <c r="J1354" s="1" t="s">
        <v>1</v>
      </c>
      <c r="K1354" s="1" t="s">
        <v>1918</v>
      </c>
      <c r="L1354" s="1" t="s">
        <v>1914</v>
      </c>
      <c r="M1354" s="1">
        <v>220.98</v>
      </c>
      <c r="N1354" s="2" t="s">
        <v>11</v>
      </c>
      <c r="O1354" s="2" t="s">
        <v>1919</v>
      </c>
      <c r="P1354" s="2" t="s">
        <v>1920</v>
      </c>
      <c r="Q1354" s="1">
        <v>-26.85</v>
      </c>
      <c r="R1354" s="1">
        <v>0</v>
      </c>
      <c r="S1354" s="1">
        <v>-26.85</v>
      </c>
      <c r="T1354" s="1">
        <v>0</v>
      </c>
      <c r="U1354" s="2" t="s">
        <v>0</v>
      </c>
      <c r="V1354" s="1">
        <v>0</v>
      </c>
      <c r="W1354" s="1">
        <v>0</v>
      </c>
      <c r="X1354" s="2" t="s">
        <v>0</v>
      </c>
      <c r="Y1354" s="1">
        <v>0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  <c r="AH1354" s="1">
        <v>0</v>
      </c>
      <c r="AI1354" s="1">
        <v>0</v>
      </c>
      <c r="AJ1354" s="2" t="s">
        <v>0</v>
      </c>
      <c r="AK1354" s="1">
        <v>0</v>
      </c>
      <c r="AL1354" s="1">
        <v>0</v>
      </c>
      <c r="AM1354" s="125" t="s">
        <v>1</v>
      </c>
      <c r="AN1354" s="2" t="s">
        <v>1</v>
      </c>
      <c r="AO1354" s="125" t="s">
        <v>1</v>
      </c>
      <c r="AP1354" s="2" t="s">
        <v>1</v>
      </c>
    </row>
    <row r="1355" spans="1:42" ht="15" customHeight="1" x14ac:dyDescent="0.25">
      <c r="A1355" s="2" t="s">
        <v>511</v>
      </c>
      <c r="B1355" s="125">
        <v>44614</v>
      </c>
      <c r="C1355" s="2" t="s">
        <v>34</v>
      </c>
      <c r="D1355" s="2" t="s">
        <v>41</v>
      </c>
      <c r="E1355" s="2" t="s">
        <v>215</v>
      </c>
      <c r="F1355" s="2" t="s">
        <v>2183</v>
      </c>
      <c r="G1355" s="2" t="s">
        <v>3</v>
      </c>
      <c r="H1355" s="2" t="s">
        <v>2184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678.79909999999995</v>
      </c>
      <c r="R1355" s="1">
        <v>0</v>
      </c>
      <c r="S1355" s="1">
        <v>655.53470000000004</v>
      </c>
      <c r="T1355" s="1">
        <v>0</v>
      </c>
      <c r="U1355" s="2" t="s">
        <v>0</v>
      </c>
      <c r="V1355" s="1">
        <v>0</v>
      </c>
      <c r="W1355" s="1">
        <v>20.055500000000002</v>
      </c>
      <c r="X1355" s="2" t="s">
        <v>0</v>
      </c>
      <c r="Y1355" s="1">
        <v>3.2088999999999999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  <c r="AH1355" s="1">
        <v>0</v>
      </c>
      <c r="AI1355" s="1">
        <v>0</v>
      </c>
      <c r="AJ1355" s="2" t="s">
        <v>0</v>
      </c>
      <c r="AK1355" s="1">
        <v>0</v>
      </c>
      <c r="AL1355" s="1">
        <v>0</v>
      </c>
      <c r="AM1355" s="125" t="s">
        <v>1</v>
      </c>
      <c r="AN1355" s="2" t="s">
        <v>1</v>
      </c>
      <c r="AO1355" s="125" t="s">
        <v>1</v>
      </c>
      <c r="AP1355" s="2" t="s">
        <v>1</v>
      </c>
    </row>
    <row r="1356" spans="1:42" ht="15" customHeight="1" x14ac:dyDescent="0.25">
      <c r="A1356" s="2" t="s">
        <v>512</v>
      </c>
      <c r="B1356" s="125">
        <v>44614</v>
      </c>
      <c r="C1356" s="2" t="s">
        <v>34</v>
      </c>
      <c r="D1356" s="2" t="s">
        <v>41</v>
      </c>
      <c r="E1356" s="2" t="s">
        <v>215</v>
      </c>
      <c r="F1356" s="2" t="s">
        <v>2185</v>
      </c>
      <c r="G1356" s="2" t="s">
        <v>3</v>
      </c>
      <c r="H1356" s="2" t="s">
        <v>2186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1329</v>
      </c>
      <c r="P1356" s="2" t="s">
        <v>2187</v>
      </c>
      <c r="Q1356" s="1">
        <v>45.329050000000002</v>
      </c>
      <c r="R1356" s="1">
        <v>0</v>
      </c>
      <c r="S1356" s="1">
        <v>41.373450000000005</v>
      </c>
      <c r="T1356" s="1">
        <v>3.41</v>
      </c>
      <c r="U1356" s="2" t="s">
        <v>8</v>
      </c>
      <c r="V1356" s="1">
        <v>0.54559999999999997</v>
      </c>
      <c r="W1356" s="1">
        <v>0</v>
      </c>
      <c r="X1356" s="2" t="s">
        <v>0</v>
      </c>
      <c r="Y1356" s="1">
        <v>0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  <c r="AH1356" s="1">
        <v>0</v>
      </c>
      <c r="AI1356" s="1">
        <v>0</v>
      </c>
      <c r="AJ1356" s="2" t="s">
        <v>0</v>
      </c>
      <c r="AK1356" s="1">
        <v>0</v>
      </c>
      <c r="AL1356" s="1">
        <v>0</v>
      </c>
      <c r="AM1356" s="125" t="s">
        <v>1</v>
      </c>
      <c r="AN1356" s="2" t="s">
        <v>1</v>
      </c>
      <c r="AO1356" s="125" t="s">
        <v>1</v>
      </c>
      <c r="AP1356" s="2" t="s">
        <v>1</v>
      </c>
    </row>
    <row r="1357" spans="1:42" ht="15" customHeight="1" x14ac:dyDescent="0.25">
      <c r="A1357" s="2" t="s">
        <v>513</v>
      </c>
      <c r="B1357" s="125">
        <v>44614</v>
      </c>
      <c r="C1357" s="2" t="s">
        <v>34</v>
      </c>
      <c r="D1357" s="2" t="s">
        <v>41</v>
      </c>
      <c r="E1357" s="2" t="s">
        <v>215</v>
      </c>
      <c r="F1357" s="2" t="s">
        <v>2183</v>
      </c>
      <c r="G1357" s="2" t="s">
        <v>3</v>
      </c>
      <c r="H1357" s="2" t="s">
        <v>2188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2</v>
      </c>
      <c r="P1357" s="2" t="s">
        <v>1</v>
      </c>
      <c r="Q1357" s="1">
        <v>1722.9141499999998</v>
      </c>
      <c r="R1357" s="1">
        <v>0</v>
      </c>
      <c r="S1357" s="1">
        <v>1585.99935</v>
      </c>
      <c r="T1357" s="1">
        <v>0</v>
      </c>
      <c r="U1357" s="2" t="s">
        <v>0</v>
      </c>
      <c r="V1357" s="1">
        <v>0</v>
      </c>
      <c r="W1357" s="1">
        <v>118.03</v>
      </c>
      <c r="X1357" s="2" t="s">
        <v>0</v>
      </c>
      <c r="Y1357" s="1">
        <v>18.884799999999998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  <c r="AH1357" s="1">
        <v>0</v>
      </c>
      <c r="AI1357" s="1">
        <v>0</v>
      </c>
      <c r="AJ1357" s="2" t="s">
        <v>0</v>
      </c>
      <c r="AK1357" s="1">
        <v>0</v>
      </c>
      <c r="AL1357" s="1">
        <v>0</v>
      </c>
      <c r="AM1357" s="125" t="s">
        <v>1</v>
      </c>
      <c r="AN1357" s="2" t="s">
        <v>1</v>
      </c>
      <c r="AO1357" s="125" t="s">
        <v>1</v>
      </c>
      <c r="AP1357" s="2" t="s">
        <v>1</v>
      </c>
    </row>
    <row r="1358" spans="1:42" ht="15" customHeight="1" x14ac:dyDescent="0.25">
      <c r="A1358" s="2" t="s">
        <v>514</v>
      </c>
      <c r="B1358" s="125">
        <v>44614</v>
      </c>
      <c r="C1358" s="2" t="s">
        <v>34</v>
      </c>
      <c r="D1358" s="2" t="s">
        <v>41</v>
      </c>
      <c r="E1358" s="2" t="s">
        <v>215</v>
      </c>
      <c r="F1358" s="2" t="s">
        <v>2185</v>
      </c>
      <c r="G1358" s="2" t="s">
        <v>3</v>
      </c>
      <c r="H1358" s="2" t="s">
        <v>2189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1060</v>
      </c>
      <c r="P1358" s="2" t="s">
        <v>2190</v>
      </c>
      <c r="Q1358" s="1">
        <v>5.98</v>
      </c>
      <c r="R1358" s="1">
        <v>0</v>
      </c>
      <c r="S1358" s="1">
        <v>5.98</v>
      </c>
      <c r="T1358" s="1">
        <v>0</v>
      </c>
      <c r="U1358" s="2" t="s">
        <v>0</v>
      </c>
      <c r="V1358" s="1">
        <v>0</v>
      </c>
      <c r="W1358" s="1">
        <v>0</v>
      </c>
      <c r="X1358" s="2" t="s">
        <v>0</v>
      </c>
      <c r="Y1358" s="1">
        <v>0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  <c r="AH1358" s="1">
        <v>0</v>
      </c>
      <c r="AI1358" s="1">
        <v>0</v>
      </c>
      <c r="AJ1358" s="2" t="s">
        <v>0</v>
      </c>
      <c r="AK1358" s="1">
        <v>0</v>
      </c>
      <c r="AL1358" s="1">
        <v>0</v>
      </c>
      <c r="AM1358" s="125" t="s">
        <v>1</v>
      </c>
      <c r="AN1358" s="2" t="s">
        <v>1</v>
      </c>
      <c r="AO1358" s="125" t="s">
        <v>1</v>
      </c>
      <c r="AP1358" s="2" t="s">
        <v>1</v>
      </c>
    </row>
    <row r="1359" spans="1:42" ht="15" customHeight="1" x14ac:dyDescent="0.25">
      <c r="A1359" s="2" t="s">
        <v>515</v>
      </c>
      <c r="B1359" s="125">
        <v>44614</v>
      </c>
      <c r="C1359" s="2" t="s">
        <v>34</v>
      </c>
      <c r="D1359" s="2" t="s">
        <v>41</v>
      </c>
      <c r="E1359" s="2" t="s">
        <v>215</v>
      </c>
      <c r="F1359" s="2" t="s">
        <v>2185</v>
      </c>
      <c r="G1359" s="2" t="s">
        <v>3</v>
      </c>
      <c r="H1359" s="2" t="s">
        <v>2191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1060</v>
      </c>
      <c r="P1359" s="2" t="s">
        <v>2190</v>
      </c>
      <c r="Q1359" s="1">
        <v>16.96255</v>
      </c>
      <c r="R1359" s="1">
        <v>0</v>
      </c>
      <c r="S1359" s="1">
        <v>16.96255</v>
      </c>
      <c r="T1359" s="1">
        <v>0</v>
      </c>
      <c r="U1359" s="2" t="s">
        <v>0</v>
      </c>
      <c r="V1359" s="1">
        <v>0</v>
      </c>
      <c r="W1359" s="1">
        <v>0</v>
      </c>
      <c r="X1359" s="2" t="s">
        <v>0</v>
      </c>
      <c r="Y1359" s="1">
        <v>0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  <c r="AH1359" s="1">
        <v>0</v>
      </c>
      <c r="AI1359" s="1">
        <v>0</v>
      </c>
      <c r="AJ1359" s="2" t="s">
        <v>0</v>
      </c>
      <c r="AK1359" s="1">
        <v>0</v>
      </c>
      <c r="AL1359" s="1">
        <v>0</v>
      </c>
      <c r="AM1359" s="125" t="s">
        <v>1</v>
      </c>
      <c r="AN1359" s="2" t="s">
        <v>1</v>
      </c>
      <c r="AO1359" s="125" t="s">
        <v>1</v>
      </c>
      <c r="AP1359" s="2" t="s">
        <v>1</v>
      </c>
    </row>
    <row r="1360" spans="1:42" ht="15" customHeight="1" x14ac:dyDescent="0.25">
      <c r="A1360" s="2" t="s">
        <v>516</v>
      </c>
      <c r="B1360" s="125">
        <v>44614</v>
      </c>
      <c r="C1360" s="2" t="s">
        <v>34</v>
      </c>
      <c r="D1360" s="2" t="s">
        <v>41</v>
      </c>
      <c r="E1360" s="2" t="s">
        <v>215</v>
      </c>
      <c r="F1360" s="2" t="s">
        <v>2183</v>
      </c>
      <c r="G1360" s="2" t="s">
        <v>3</v>
      </c>
      <c r="H1360" s="2" t="s">
        <v>2192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2</v>
      </c>
      <c r="P1360" s="2" t="s">
        <v>1</v>
      </c>
      <c r="Q1360" s="1">
        <v>333.89499999999998</v>
      </c>
      <c r="R1360" s="1">
        <v>0</v>
      </c>
      <c r="S1360" s="1">
        <v>273.13350000000003</v>
      </c>
      <c r="T1360" s="1">
        <v>0</v>
      </c>
      <c r="U1360" s="2" t="s">
        <v>0</v>
      </c>
      <c r="V1360" s="1">
        <v>0</v>
      </c>
      <c r="W1360" s="1">
        <v>52.380599999999994</v>
      </c>
      <c r="X1360" s="2" t="s">
        <v>0</v>
      </c>
      <c r="Y1360" s="1">
        <v>8.3809000000000005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  <c r="AH1360" s="1">
        <v>0</v>
      </c>
      <c r="AI1360" s="1">
        <v>0</v>
      </c>
      <c r="AJ1360" s="2" t="s">
        <v>0</v>
      </c>
      <c r="AK1360" s="1">
        <v>0</v>
      </c>
      <c r="AL1360" s="1">
        <v>0</v>
      </c>
      <c r="AM1360" s="125" t="s">
        <v>1</v>
      </c>
      <c r="AN1360" s="2" t="s">
        <v>1</v>
      </c>
      <c r="AO1360" s="125" t="s">
        <v>1</v>
      </c>
      <c r="AP1360" s="2" t="s">
        <v>1</v>
      </c>
    </row>
    <row r="1361" spans="1:42" ht="15" customHeight="1" x14ac:dyDescent="0.25">
      <c r="A1361" s="2" t="s">
        <v>517</v>
      </c>
      <c r="B1361" s="125">
        <v>44614</v>
      </c>
      <c r="C1361" s="2" t="s">
        <v>1081</v>
      </c>
      <c r="D1361" s="2" t="s">
        <v>41</v>
      </c>
      <c r="E1361" s="2" t="s">
        <v>1083</v>
      </c>
      <c r="F1361" s="2" t="s">
        <v>1729</v>
      </c>
      <c r="G1361" s="2" t="s">
        <v>3</v>
      </c>
      <c r="H1361" s="2" t="s">
        <v>2325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2284.3941700000005</v>
      </c>
      <c r="R1361" s="1">
        <v>0</v>
      </c>
      <c r="S1361" s="1">
        <v>1823.8650000000002</v>
      </c>
      <c r="T1361" s="1">
        <v>0</v>
      </c>
      <c r="U1361" s="2" t="s">
        <v>0</v>
      </c>
      <c r="V1361" s="1">
        <v>0</v>
      </c>
      <c r="W1361" s="1">
        <v>397.00795000000011</v>
      </c>
      <c r="X1361" s="2" t="s">
        <v>0</v>
      </c>
      <c r="Y1361" s="1">
        <v>63.521219999999992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  <c r="AH1361" s="1">
        <v>0</v>
      </c>
      <c r="AI1361" s="1">
        <v>0</v>
      </c>
      <c r="AJ1361" s="2" t="s">
        <v>0</v>
      </c>
      <c r="AK1361" s="1">
        <v>0</v>
      </c>
      <c r="AL1361" s="1">
        <v>0</v>
      </c>
      <c r="AM1361" s="125" t="s">
        <v>1</v>
      </c>
      <c r="AN1361" s="2" t="s">
        <v>1</v>
      </c>
      <c r="AO1361" s="125" t="s">
        <v>1</v>
      </c>
      <c r="AP1361" s="2" t="s">
        <v>1</v>
      </c>
    </row>
    <row r="1362" spans="1:42" ht="15" customHeight="1" x14ac:dyDescent="0.25">
      <c r="A1362" s="2" t="s">
        <v>518</v>
      </c>
      <c r="B1362" s="125">
        <v>44614</v>
      </c>
      <c r="C1362" s="2" t="s">
        <v>6</v>
      </c>
      <c r="D1362" s="2" t="s">
        <v>41</v>
      </c>
      <c r="E1362" s="2" t="s">
        <v>1058</v>
      </c>
      <c r="F1362" s="2" t="s">
        <v>1219</v>
      </c>
      <c r="G1362" s="2" t="s">
        <v>3</v>
      </c>
      <c r="H1362" s="2" t="s">
        <v>2696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97</v>
      </c>
      <c r="P1362" s="2" t="s">
        <v>1</v>
      </c>
      <c r="Q1362" s="1">
        <v>1676.3632</v>
      </c>
      <c r="R1362" s="1">
        <v>0</v>
      </c>
      <c r="S1362" s="1">
        <v>1671.7</v>
      </c>
      <c r="T1362" s="1">
        <v>0</v>
      </c>
      <c r="U1362" s="2" t="s">
        <v>0</v>
      </c>
      <c r="V1362" s="1">
        <v>0</v>
      </c>
      <c r="W1362" s="1">
        <v>4.0199999999999996</v>
      </c>
      <c r="X1362" s="2" t="s">
        <v>8</v>
      </c>
      <c r="Y1362" s="1">
        <v>0.64319999999999999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  <c r="AH1362" s="1">
        <v>0</v>
      </c>
      <c r="AI1362" s="1">
        <v>0</v>
      </c>
      <c r="AJ1362" s="2" t="s">
        <v>0</v>
      </c>
      <c r="AK1362" s="1">
        <v>0</v>
      </c>
      <c r="AL1362" s="1">
        <v>0</v>
      </c>
      <c r="AM1362" s="125" t="s">
        <v>1</v>
      </c>
      <c r="AN1362" s="2" t="s">
        <v>1</v>
      </c>
      <c r="AO1362" s="125" t="s">
        <v>1</v>
      </c>
      <c r="AP1362" s="2" t="s">
        <v>1</v>
      </c>
    </row>
    <row r="1363" spans="1:42" ht="15" customHeight="1" x14ac:dyDescent="0.25">
      <c r="A1363" s="2" t="s">
        <v>519</v>
      </c>
      <c r="B1363" s="125">
        <v>44614</v>
      </c>
      <c r="C1363" s="2" t="s">
        <v>6</v>
      </c>
      <c r="D1363" s="2" t="s">
        <v>41</v>
      </c>
      <c r="E1363" s="2" t="s">
        <v>2704</v>
      </c>
      <c r="F1363" s="2" t="s">
        <v>2717</v>
      </c>
      <c r="G1363" s="2" t="s">
        <v>3</v>
      </c>
      <c r="H1363" s="2" t="s">
        <v>2718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2261.2264</v>
      </c>
      <c r="R1363" s="1">
        <v>0</v>
      </c>
      <c r="S1363" s="1">
        <v>2087.7600000000002</v>
      </c>
      <c r="T1363" s="1">
        <v>0</v>
      </c>
      <c r="U1363" s="2" t="s">
        <v>0</v>
      </c>
      <c r="V1363" s="1">
        <v>0</v>
      </c>
      <c r="W1363" s="1">
        <v>149.54</v>
      </c>
      <c r="X1363" s="2" t="s">
        <v>8</v>
      </c>
      <c r="Y1363" s="1">
        <v>23.926400000000001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  <c r="AH1363" s="1">
        <v>0</v>
      </c>
      <c r="AI1363" s="1">
        <v>0</v>
      </c>
      <c r="AJ1363" s="2" t="s">
        <v>0</v>
      </c>
      <c r="AK1363" s="1">
        <v>0</v>
      </c>
      <c r="AL1363" s="1">
        <v>0</v>
      </c>
      <c r="AM1363" s="125" t="s">
        <v>1</v>
      </c>
      <c r="AN1363" s="2" t="s">
        <v>1</v>
      </c>
      <c r="AO1363" s="125" t="s">
        <v>1</v>
      </c>
      <c r="AP1363" s="2" t="s">
        <v>1</v>
      </c>
    </row>
    <row r="1364" spans="1:42" ht="15" customHeight="1" x14ac:dyDescent="0.25">
      <c r="A1364" s="2" t="s">
        <v>520</v>
      </c>
      <c r="B1364" s="125">
        <v>44614</v>
      </c>
      <c r="C1364" s="2" t="s">
        <v>6</v>
      </c>
      <c r="D1364" s="2" t="s">
        <v>37</v>
      </c>
      <c r="E1364" s="2" t="s">
        <v>208</v>
      </c>
      <c r="F1364" s="2" t="s">
        <v>1509</v>
      </c>
      <c r="G1364" s="2" t="s">
        <v>3</v>
      </c>
      <c r="H1364" s="2" t="s">
        <v>1510</v>
      </c>
      <c r="I1364" s="1" t="s">
        <v>1</v>
      </c>
      <c r="J1364" s="1" t="s">
        <v>1</v>
      </c>
      <c r="K1364" s="1" t="s">
        <v>1</v>
      </c>
      <c r="L1364" s="1" t="s">
        <v>1</v>
      </c>
      <c r="M1364" s="1">
        <v>0</v>
      </c>
      <c r="N1364" s="2" t="s">
        <v>1</v>
      </c>
      <c r="O1364" s="2" t="s">
        <v>2</v>
      </c>
      <c r="P1364" s="2" t="s">
        <v>1</v>
      </c>
      <c r="Q1364" s="1">
        <v>3421.3014459999981</v>
      </c>
      <c r="R1364" s="1">
        <v>0</v>
      </c>
      <c r="S1364" s="1">
        <v>2461.7142999999992</v>
      </c>
      <c r="T1364" s="1">
        <v>0</v>
      </c>
      <c r="U1364" s="2" t="s">
        <v>0</v>
      </c>
      <c r="V1364" s="1">
        <v>0</v>
      </c>
      <c r="W1364" s="1">
        <v>827.23035000000016</v>
      </c>
      <c r="X1364" s="2" t="s">
        <v>8</v>
      </c>
      <c r="Y1364" s="1">
        <v>132.35679600000003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  <c r="AH1364" s="1">
        <v>0</v>
      </c>
      <c r="AI1364" s="1">
        <v>0</v>
      </c>
      <c r="AJ1364" s="2" t="s">
        <v>0</v>
      </c>
      <c r="AK1364" s="1">
        <v>0</v>
      </c>
      <c r="AL1364" s="1">
        <v>0</v>
      </c>
      <c r="AM1364" s="125" t="s">
        <v>1</v>
      </c>
      <c r="AN1364" s="2" t="s">
        <v>1</v>
      </c>
      <c r="AO1364" s="125" t="s">
        <v>1</v>
      </c>
      <c r="AP1364" s="2" t="s">
        <v>1</v>
      </c>
    </row>
    <row r="1365" spans="1:42" ht="15" customHeight="1" x14ac:dyDescent="0.25">
      <c r="A1365" s="2" t="s">
        <v>521</v>
      </c>
      <c r="B1365" s="125">
        <v>44614</v>
      </c>
      <c r="C1365" s="2" t="s">
        <v>26</v>
      </c>
      <c r="D1365" s="2" t="s">
        <v>37</v>
      </c>
      <c r="E1365" s="2" t="s">
        <v>4</v>
      </c>
      <c r="F1365" s="2" t="s">
        <v>1882</v>
      </c>
      <c r="G1365" s="2" t="s">
        <v>3</v>
      </c>
      <c r="H1365" s="2" t="s">
        <v>1921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2</v>
      </c>
      <c r="P1365" s="2" t="s">
        <v>1</v>
      </c>
      <c r="Q1365" s="1">
        <v>92.484800000000007</v>
      </c>
      <c r="R1365" s="1">
        <v>0</v>
      </c>
      <c r="S1365" s="1">
        <v>30.97</v>
      </c>
      <c r="T1365" s="1">
        <v>0</v>
      </c>
      <c r="U1365" s="2" t="s">
        <v>0</v>
      </c>
      <c r="V1365" s="1">
        <v>0</v>
      </c>
      <c r="W1365" s="1">
        <v>53.03</v>
      </c>
      <c r="X1365" s="2" t="s">
        <v>8</v>
      </c>
      <c r="Y1365" s="1">
        <v>8.4847999999999999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  <c r="AH1365" s="1">
        <v>0</v>
      </c>
      <c r="AI1365" s="1">
        <v>0</v>
      </c>
      <c r="AJ1365" s="2" t="s">
        <v>0</v>
      </c>
      <c r="AK1365" s="1">
        <v>0</v>
      </c>
      <c r="AL1365" s="1">
        <v>0</v>
      </c>
      <c r="AM1365" s="125" t="s">
        <v>1</v>
      </c>
      <c r="AN1365" s="2" t="s">
        <v>1</v>
      </c>
      <c r="AO1365" s="125" t="s">
        <v>1</v>
      </c>
      <c r="AP1365" s="2" t="s">
        <v>1</v>
      </c>
    </row>
    <row r="1366" spans="1:42" ht="15" customHeight="1" x14ac:dyDescent="0.25">
      <c r="A1366" s="2" t="s">
        <v>522</v>
      </c>
      <c r="B1366" s="125">
        <v>44614</v>
      </c>
      <c r="C1366" s="2" t="s">
        <v>26</v>
      </c>
      <c r="D1366" s="2" t="s">
        <v>37</v>
      </c>
      <c r="E1366" s="2" t="s">
        <v>4</v>
      </c>
      <c r="F1366" s="2" t="s">
        <v>1884</v>
      </c>
      <c r="G1366" s="2" t="s">
        <v>3</v>
      </c>
      <c r="H1366" s="2" t="s">
        <v>1922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1062</v>
      </c>
      <c r="P1366" s="2" t="s">
        <v>725</v>
      </c>
      <c r="Q1366" s="1">
        <v>36.990499999999997</v>
      </c>
      <c r="R1366" s="1">
        <v>0</v>
      </c>
      <c r="S1366" s="1">
        <v>36.990499999999997</v>
      </c>
      <c r="T1366" s="1">
        <v>0</v>
      </c>
      <c r="U1366" s="2" t="s">
        <v>0</v>
      </c>
      <c r="V1366" s="1">
        <v>0</v>
      </c>
      <c r="W1366" s="1">
        <v>0</v>
      </c>
      <c r="X1366" s="2" t="s">
        <v>0</v>
      </c>
      <c r="Y1366" s="1">
        <v>0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  <c r="AH1366" s="1">
        <v>0</v>
      </c>
      <c r="AI1366" s="1">
        <v>0</v>
      </c>
      <c r="AJ1366" s="2" t="s">
        <v>0</v>
      </c>
      <c r="AK1366" s="1">
        <v>0</v>
      </c>
      <c r="AL1366" s="1">
        <v>0</v>
      </c>
      <c r="AM1366" s="125" t="s">
        <v>1</v>
      </c>
      <c r="AN1366" s="2" t="s">
        <v>1</v>
      </c>
      <c r="AO1366" s="125" t="s">
        <v>1</v>
      </c>
      <c r="AP1366" s="2" t="s">
        <v>1</v>
      </c>
    </row>
    <row r="1367" spans="1:42" x14ac:dyDescent="0.25">
      <c r="A1367" s="2" t="s">
        <v>523</v>
      </c>
      <c r="B1367" s="125">
        <v>44614</v>
      </c>
      <c r="C1367" s="2" t="s">
        <v>26</v>
      </c>
      <c r="D1367" s="2" t="s">
        <v>37</v>
      </c>
      <c r="E1367" s="2" t="s">
        <v>4</v>
      </c>
      <c r="F1367" s="2" t="s">
        <v>1882</v>
      </c>
      <c r="G1367" s="2" t="s">
        <v>3</v>
      </c>
      <c r="H1367" s="2" t="s">
        <v>1923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2090.521068</v>
      </c>
      <c r="R1367" s="1">
        <v>0</v>
      </c>
      <c r="S1367" s="1">
        <v>1413.9049</v>
      </c>
      <c r="T1367" s="1">
        <v>0</v>
      </c>
      <c r="U1367" s="2" t="s">
        <v>0</v>
      </c>
      <c r="V1367" s="1">
        <v>0</v>
      </c>
      <c r="W1367" s="1">
        <v>583.28980000000013</v>
      </c>
      <c r="X1367" s="2" t="s">
        <v>8</v>
      </c>
      <c r="Y1367" s="1">
        <v>93.326367999999988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  <c r="AH1367" s="1">
        <v>0</v>
      </c>
      <c r="AI1367" s="1">
        <v>0</v>
      </c>
      <c r="AJ1367" s="2" t="s">
        <v>0</v>
      </c>
      <c r="AK1367" s="1">
        <v>0</v>
      </c>
      <c r="AL1367" s="1">
        <v>0</v>
      </c>
      <c r="AM1367" s="125" t="s">
        <v>1</v>
      </c>
      <c r="AN1367" s="2" t="s">
        <v>1</v>
      </c>
      <c r="AO1367" s="125" t="s">
        <v>1</v>
      </c>
      <c r="AP1367" s="2" t="s">
        <v>1</v>
      </c>
    </row>
    <row r="1368" spans="1:42" x14ac:dyDescent="0.25">
      <c r="A1368" s="2" t="s">
        <v>524</v>
      </c>
      <c r="B1368" s="125">
        <v>44614</v>
      </c>
      <c r="C1368" s="2" t="s">
        <v>34</v>
      </c>
      <c r="D1368" s="2" t="s">
        <v>37</v>
      </c>
      <c r="E1368" s="2" t="s">
        <v>206</v>
      </c>
      <c r="F1368" s="2" t="s">
        <v>2226</v>
      </c>
      <c r="G1368" s="2" t="s">
        <v>3</v>
      </c>
      <c r="H1368" s="2" t="s">
        <v>2227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2</v>
      </c>
      <c r="P1368" s="2" t="s">
        <v>1</v>
      </c>
      <c r="Q1368" s="1">
        <v>620.47059999999988</v>
      </c>
      <c r="R1368" s="1">
        <v>0</v>
      </c>
      <c r="S1368" s="1">
        <v>574.25619999999981</v>
      </c>
      <c r="T1368" s="1">
        <v>0</v>
      </c>
      <c r="U1368" s="2" t="s">
        <v>0</v>
      </c>
      <c r="V1368" s="1">
        <v>0</v>
      </c>
      <c r="W1368" s="1">
        <v>39.839999999999996</v>
      </c>
      <c r="X1368" s="2" t="s">
        <v>0</v>
      </c>
      <c r="Y1368" s="1">
        <v>6.3743999999999996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  <c r="AH1368" s="1">
        <v>0</v>
      </c>
      <c r="AI1368" s="1">
        <v>0</v>
      </c>
      <c r="AJ1368" s="2" t="s">
        <v>0</v>
      </c>
      <c r="AK1368" s="1">
        <v>0</v>
      </c>
      <c r="AL1368" s="1">
        <v>0</v>
      </c>
      <c r="AM1368" s="125" t="s">
        <v>1</v>
      </c>
      <c r="AN1368" s="2" t="s">
        <v>1</v>
      </c>
      <c r="AO1368" s="125" t="s">
        <v>1</v>
      </c>
      <c r="AP1368" s="2" t="s">
        <v>1</v>
      </c>
    </row>
    <row r="1369" spans="1:42" x14ac:dyDescent="0.25">
      <c r="A1369" s="2" t="s">
        <v>525</v>
      </c>
      <c r="B1369" s="125">
        <v>44614</v>
      </c>
      <c r="C1369" s="2" t="s">
        <v>34</v>
      </c>
      <c r="D1369" s="2" t="s">
        <v>37</v>
      </c>
      <c r="E1369" s="2" t="s">
        <v>206</v>
      </c>
      <c r="F1369" s="2" t="s">
        <v>2228</v>
      </c>
      <c r="G1369" s="2" t="s">
        <v>3</v>
      </c>
      <c r="H1369" s="2" t="s">
        <v>2229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1094</v>
      </c>
      <c r="P1369" s="2" t="s">
        <v>2230</v>
      </c>
      <c r="Q1369" s="1">
        <v>56.0336</v>
      </c>
      <c r="R1369" s="1">
        <v>0</v>
      </c>
      <c r="S1369" s="1">
        <v>42.16</v>
      </c>
      <c r="T1369" s="1">
        <v>11.96</v>
      </c>
      <c r="U1369" s="2" t="s">
        <v>8</v>
      </c>
      <c r="V1369" s="1">
        <v>1.9136</v>
      </c>
      <c r="W1369" s="1">
        <v>0</v>
      </c>
      <c r="X1369" s="2" t="s">
        <v>0</v>
      </c>
      <c r="Y1369" s="1">
        <v>0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  <c r="AH1369" s="1">
        <v>0</v>
      </c>
      <c r="AI1369" s="1">
        <v>0</v>
      </c>
      <c r="AJ1369" s="2" t="s">
        <v>0</v>
      </c>
      <c r="AK1369" s="1">
        <v>0</v>
      </c>
      <c r="AL1369" s="1">
        <v>0</v>
      </c>
      <c r="AM1369" s="125" t="s">
        <v>1</v>
      </c>
      <c r="AN1369" s="2" t="s">
        <v>1</v>
      </c>
      <c r="AO1369" s="125" t="s">
        <v>1</v>
      </c>
      <c r="AP1369" s="2" t="s">
        <v>1</v>
      </c>
    </row>
    <row r="1370" spans="1:42" x14ac:dyDescent="0.25">
      <c r="A1370" s="2" t="s">
        <v>526</v>
      </c>
      <c r="B1370" s="125">
        <v>44614</v>
      </c>
      <c r="C1370" s="2" t="s">
        <v>34</v>
      </c>
      <c r="D1370" s="2" t="s">
        <v>37</v>
      </c>
      <c r="E1370" s="2" t="s">
        <v>206</v>
      </c>
      <c r="F1370" s="2" t="s">
        <v>2226</v>
      </c>
      <c r="G1370" s="2" t="s">
        <v>3</v>
      </c>
      <c r="H1370" s="2" t="s">
        <v>2231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1419.7594999999999</v>
      </c>
      <c r="R1370" s="1">
        <v>0</v>
      </c>
      <c r="S1370" s="1">
        <v>1233.1688999999999</v>
      </c>
      <c r="T1370" s="1">
        <v>0</v>
      </c>
      <c r="U1370" s="2" t="s">
        <v>0</v>
      </c>
      <c r="V1370" s="1">
        <v>0</v>
      </c>
      <c r="W1370" s="1">
        <v>160.85390000000001</v>
      </c>
      <c r="X1370" s="2" t="s">
        <v>0</v>
      </c>
      <c r="Y1370" s="1">
        <v>25.736699999999999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  <c r="AH1370" s="1">
        <v>0</v>
      </c>
      <c r="AI1370" s="1">
        <v>0</v>
      </c>
      <c r="AJ1370" s="2" t="s">
        <v>0</v>
      </c>
      <c r="AK1370" s="1">
        <v>0</v>
      </c>
      <c r="AL1370" s="1">
        <v>0</v>
      </c>
      <c r="AM1370" s="125" t="s">
        <v>1</v>
      </c>
      <c r="AN1370" s="2" t="s">
        <v>1</v>
      </c>
      <c r="AO1370" s="125" t="s">
        <v>1</v>
      </c>
      <c r="AP1370" s="2" t="s">
        <v>1</v>
      </c>
    </row>
    <row r="1371" spans="1:42" x14ac:dyDescent="0.25">
      <c r="A1371" s="2" t="s">
        <v>527</v>
      </c>
      <c r="B1371" s="125">
        <v>44614</v>
      </c>
      <c r="C1371" s="2" t="s">
        <v>1081</v>
      </c>
      <c r="D1371" s="2" t="s">
        <v>37</v>
      </c>
      <c r="E1371" s="2" t="s">
        <v>1084</v>
      </c>
      <c r="F1371" s="2" t="s">
        <v>1729</v>
      </c>
      <c r="G1371" s="2" t="s">
        <v>3</v>
      </c>
      <c r="H1371" s="2" t="s">
        <v>2349</v>
      </c>
      <c r="I1371" s="1" t="s">
        <v>1</v>
      </c>
      <c r="J1371" s="1" t="s">
        <v>1</v>
      </c>
      <c r="K1371" s="1" t="s">
        <v>1</v>
      </c>
      <c r="L1371" s="1" t="s">
        <v>1</v>
      </c>
      <c r="M1371" s="1">
        <v>0</v>
      </c>
      <c r="N1371" s="2" t="s">
        <v>1</v>
      </c>
      <c r="O1371" s="2" t="s">
        <v>2</v>
      </c>
      <c r="P1371" s="2" t="s">
        <v>1</v>
      </c>
      <c r="Q1371" s="1">
        <v>4692.452519999998</v>
      </c>
      <c r="R1371" s="1">
        <v>0</v>
      </c>
      <c r="S1371" s="1">
        <v>3700.5997500000021</v>
      </c>
      <c r="T1371" s="1">
        <v>0</v>
      </c>
      <c r="U1371" s="2" t="s">
        <v>0</v>
      </c>
      <c r="V1371" s="1">
        <v>0</v>
      </c>
      <c r="W1371" s="1">
        <v>855.04544999999962</v>
      </c>
      <c r="X1371" s="2" t="s">
        <v>0</v>
      </c>
      <c r="Y1371" s="1">
        <v>136.80732000000003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  <c r="AH1371" s="1">
        <v>0</v>
      </c>
      <c r="AI1371" s="1">
        <v>0</v>
      </c>
      <c r="AJ1371" s="2" t="s">
        <v>0</v>
      </c>
      <c r="AK1371" s="1">
        <v>0</v>
      </c>
      <c r="AL1371" s="1">
        <v>0</v>
      </c>
      <c r="AM1371" s="125" t="s">
        <v>1</v>
      </c>
      <c r="AN1371" s="2" t="s">
        <v>1</v>
      </c>
      <c r="AO1371" s="125" t="s">
        <v>1</v>
      </c>
      <c r="AP1371" s="2" t="s">
        <v>1</v>
      </c>
    </row>
    <row r="1372" spans="1:42" x14ac:dyDescent="0.25">
      <c r="A1372" s="2" t="s">
        <v>528</v>
      </c>
      <c r="B1372" s="125">
        <v>44614</v>
      </c>
      <c r="C1372" s="2" t="s">
        <v>6</v>
      </c>
      <c r="D1372" s="2" t="s">
        <v>32</v>
      </c>
      <c r="E1372" s="2" t="s">
        <v>202</v>
      </c>
      <c r="F1372" s="2" t="s">
        <v>1555</v>
      </c>
      <c r="G1372" s="2" t="s">
        <v>3</v>
      </c>
      <c r="H1372" s="2" t="s">
        <v>1556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5774.3137519999964</v>
      </c>
      <c r="R1372" s="1">
        <v>0</v>
      </c>
      <c r="S1372" s="1">
        <v>4356.7475999999979</v>
      </c>
      <c r="T1372" s="1">
        <v>0</v>
      </c>
      <c r="U1372" s="2" t="s">
        <v>0</v>
      </c>
      <c r="V1372" s="1">
        <v>0</v>
      </c>
      <c r="W1372" s="1">
        <v>1214.33</v>
      </c>
      <c r="X1372" s="2" t="s">
        <v>8</v>
      </c>
      <c r="Y1372" s="1">
        <v>194.29</v>
      </c>
      <c r="Z1372" s="1">
        <v>0</v>
      </c>
      <c r="AA1372" s="2" t="s">
        <v>0</v>
      </c>
      <c r="AB1372" s="1">
        <v>0</v>
      </c>
      <c r="AC1372" s="1">
        <v>8.2799999999999994</v>
      </c>
      <c r="AD1372" s="2" t="s">
        <v>0</v>
      </c>
      <c r="AE1372" s="1">
        <v>0.66</v>
      </c>
      <c r="AF1372" s="2">
        <v>0</v>
      </c>
      <c r="AG1372" s="2" t="s">
        <v>0</v>
      </c>
      <c r="AH1372" s="1">
        <v>0</v>
      </c>
      <c r="AI1372" s="1">
        <v>0</v>
      </c>
      <c r="AJ1372" s="2" t="s">
        <v>0</v>
      </c>
      <c r="AK1372" s="1">
        <v>0</v>
      </c>
      <c r="AL1372" s="1">
        <v>0</v>
      </c>
      <c r="AM1372" s="125" t="s">
        <v>1</v>
      </c>
      <c r="AN1372" s="2" t="s">
        <v>1</v>
      </c>
      <c r="AO1372" s="125" t="s">
        <v>1</v>
      </c>
      <c r="AP1372" s="2" t="s">
        <v>1</v>
      </c>
    </row>
    <row r="1373" spans="1:42" x14ac:dyDescent="0.25">
      <c r="A1373" s="2" t="s">
        <v>529</v>
      </c>
      <c r="B1373" s="125">
        <v>44614</v>
      </c>
      <c r="C1373" s="2" t="s">
        <v>26</v>
      </c>
      <c r="D1373" s="2" t="s">
        <v>32</v>
      </c>
      <c r="E1373" s="2" t="s">
        <v>31</v>
      </c>
      <c r="F1373" s="2" t="s">
        <v>1805</v>
      </c>
      <c r="G1373" s="2" t="s">
        <v>3</v>
      </c>
      <c r="H1373" s="2" t="s">
        <v>1924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1682.8686559999999</v>
      </c>
      <c r="R1373" s="1">
        <v>0</v>
      </c>
      <c r="S1373" s="1">
        <v>1282.5653000000002</v>
      </c>
      <c r="T1373" s="1">
        <v>0</v>
      </c>
      <c r="U1373" s="2" t="s">
        <v>0</v>
      </c>
      <c r="V1373" s="1">
        <v>0</v>
      </c>
      <c r="W1373" s="1">
        <v>345.08910000000003</v>
      </c>
      <c r="X1373" s="2" t="s">
        <v>8</v>
      </c>
      <c r="Y1373" s="1">
        <v>55.214255999999999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  <c r="AH1373" s="1">
        <v>0</v>
      </c>
      <c r="AI1373" s="1">
        <v>0</v>
      </c>
      <c r="AJ1373" s="2" t="s">
        <v>0</v>
      </c>
      <c r="AK1373" s="1">
        <v>0</v>
      </c>
      <c r="AL1373" s="1">
        <v>0</v>
      </c>
      <c r="AM1373" s="125" t="s">
        <v>1</v>
      </c>
      <c r="AN1373" s="2" t="s">
        <v>1</v>
      </c>
      <c r="AO1373" s="125" t="s">
        <v>1</v>
      </c>
      <c r="AP1373" s="2" t="s">
        <v>1</v>
      </c>
    </row>
    <row r="1374" spans="1:42" x14ac:dyDescent="0.25">
      <c r="A1374" s="2" t="s">
        <v>530</v>
      </c>
      <c r="B1374" s="125">
        <v>44614</v>
      </c>
      <c r="C1374" s="2" t="s">
        <v>6</v>
      </c>
      <c r="D1374" s="2" t="s">
        <v>25</v>
      </c>
      <c r="E1374" s="2" t="s">
        <v>196</v>
      </c>
      <c r="F1374" s="2" t="s">
        <v>1520</v>
      </c>
      <c r="G1374" s="2" t="s">
        <v>3</v>
      </c>
      <c r="H1374" s="2" t="s">
        <v>1595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2</v>
      </c>
      <c r="P1374" s="2" t="s">
        <v>1</v>
      </c>
      <c r="Q1374" s="1">
        <v>3405.5430440000005</v>
      </c>
      <c r="R1374" s="1">
        <v>0</v>
      </c>
      <c r="S1374" s="1">
        <v>2537.67695</v>
      </c>
      <c r="T1374" s="1">
        <v>0</v>
      </c>
      <c r="U1374" s="2" t="s">
        <v>0</v>
      </c>
      <c r="V1374" s="1">
        <v>0</v>
      </c>
      <c r="W1374" s="1">
        <v>748.16044999999997</v>
      </c>
      <c r="X1374" s="2" t="s">
        <v>8</v>
      </c>
      <c r="Y1374" s="1">
        <v>119.70564400000001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  <c r="AH1374" s="1">
        <v>0</v>
      </c>
      <c r="AI1374" s="1">
        <v>0</v>
      </c>
      <c r="AJ1374" s="2" t="s">
        <v>0</v>
      </c>
      <c r="AK1374" s="1">
        <v>0</v>
      </c>
      <c r="AL1374" s="1">
        <v>0</v>
      </c>
      <c r="AM1374" s="125" t="s">
        <v>1</v>
      </c>
      <c r="AN1374" s="2" t="s">
        <v>1</v>
      </c>
      <c r="AO1374" s="125" t="s">
        <v>1</v>
      </c>
      <c r="AP1374" s="2" t="s">
        <v>1</v>
      </c>
    </row>
    <row r="1375" spans="1:42" x14ac:dyDescent="0.25">
      <c r="A1375" s="2" t="s">
        <v>531</v>
      </c>
      <c r="B1375" s="125">
        <v>44614</v>
      </c>
      <c r="C1375" s="2" t="s">
        <v>26</v>
      </c>
      <c r="D1375" s="2" t="s">
        <v>25</v>
      </c>
      <c r="E1375" s="2" t="s">
        <v>249</v>
      </c>
      <c r="F1375" s="2" t="s">
        <v>1925</v>
      </c>
      <c r="G1375" s="2" t="s">
        <v>3</v>
      </c>
      <c r="H1375" s="2" t="s">
        <v>1926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</v>
      </c>
      <c r="P1375" s="2" t="s">
        <v>1</v>
      </c>
      <c r="Q1375" s="1">
        <v>3399.582633999999</v>
      </c>
      <c r="R1375" s="1">
        <v>0</v>
      </c>
      <c r="S1375" s="1">
        <v>2378.2618499999994</v>
      </c>
      <c r="T1375" s="1">
        <v>0</v>
      </c>
      <c r="U1375" s="2" t="s">
        <v>0</v>
      </c>
      <c r="V1375" s="1">
        <v>0</v>
      </c>
      <c r="W1375" s="1">
        <v>880.44889999999987</v>
      </c>
      <c r="X1375" s="2" t="s">
        <v>8</v>
      </c>
      <c r="Y1375" s="1">
        <v>140.87188399999994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  <c r="AH1375" s="1">
        <v>0</v>
      </c>
      <c r="AI1375" s="1">
        <v>0</v>
      </c>
      <c r="AJ1375" s="2" t="s">
        <v>0</v>
      </c>
      <c r="AK1375" s="1">
        <v>0</v>
      </c>
      <c r="AL1375" s="1">
        <v>0</v>
      </c>
      <c r="AM1375" s="125" t="s">
        <v>1</v>
      </c>
      <c r="AN1375" s="2" t="s">
        <v>1</v>
      </c>
      <c r="AO1375" s="125" t="s">
        <v>1</v>
      </c>
      <c r="AP1375" s="2" t="s">
        <v>1</v>
      </c>
    </row>
    <row r="1376" spans="1:42" x14ac:dyDescent="0.25">
      <c r="A1376" s="2" t="s">
        <v>532</v>
      </c>
      <c r="B1376" s="125">
        <v>44614</v>
      </c>
      <c r="C1376" s="2" t="s">
        <v>6</v>
      </c>
      <c r="D1376" s="2" t="s">
        <v>23</v>
      </c>
      <c r="E1376" s="2" t="s">
        <v>192</v>
      </c>
      <c r="F1376" s="2" t="s">
        <v>1126</v>
      </c>
      <c r="G1376" s="2" t="s">
        <v>3</v>
      </c>
      <c r="H1376" s="2" t="s">
        <v>1640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659.48260000000005</v>
      </c>
      <c r="R1376" s="1">
        <v>0</v>
      </c>
      <c r="S1376" s="1">
        <v>558.42340000000002</v>
      </c>
      <c r="T1376" s="1">
        <v>0</v>
      </c>
      <c r="U1376" s="2" t="s">
        <v>0</v>
      </c>
      <c r="V1376" s="1">
        <v>0</v>
      </c>
      <c r="W1376" s="1">
        <v>87.12</v>
      </c>
      <c r="X1376" s="2" t="s">
        <v>8</v>
      </c>
      <c r="Y1376" s="1">
        <v>13.9392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  <c r="AH1376" s="1">
        <v>0</v>
      </c>
      <c r="AI1376" s="1">
        <v>0</v>
      </c>
      <c r="AJ1376" s="2" t="s">
        <v>0</v>
      </c>
      <c r="AK1376" s="1">
        <v>0</v>
      </c>
      <c r="AL1376" s="1">
        <v>0</v>
      </c>
      <c r="AM1376" s="125" t="s">
        <v>1</v>
      </c>
      <c r="AN1376" s="2" t="s">
        <v>1</v>
      </c>
      <c r="AO1376" s="125" t="s">
        <v>1</v>
      </c>
      <c r="AP1376" s="2" t="s">
        <v>1</v>
      </c>
    </row>
    <row r="1377" spans="1:42" x14ac:dyDescent="0.25">
      <c r="A1377" s="2" t="s">
        <v>533</v>
      </c>
      <c r="B1377" s="125">
        <v>44614</v>
      </c>
      <c r="C1377" s="2" t="s">
        <v>6</v>
      </c>
      <c r="D1377" s="2" t="s">
        <v>23</v>
      </c>
      <c r="E1377" s="2" t="s">
        <v>192</v>
      </c>
      <c r="F1377" s="2" t="s">
        <v>1126</v>
      </c>
      <c r="G1377" s="2" t="s">
        <v>3</v>
      </c>
      <c r="H1377" s="2" t="s">
        <v>1641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355</v>
      </c>
      <c r="P1377" s="2" t="s">
        <v>1067</v>
      </c>
      <c r="Q1377" s="1">
        <v>13.544700000000001</v>
      </c>
      <c r="R1377" s="1">
        <v>0</v>
      </c>
      <c r="S1377" s="1">
        <v>13.544700000000001</v>
      </c>
      <c r="T1377" s="1">
        <v>0</v>
      </c>
      <c r="U1377" s="2" t="s">
        <v>0</v>
      </c>
      <c r="V1377" s="1">
        <v>0</v>
      </c>
      <c r="W1377" s="1">
        <v>0</v>
      </c>
      <c r="X1377" s="2" t="s">
        <v>0</v>
      </c>
      <c r="Y1377" s="1">
        <v>0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  <c r="AH1377" s="1">
        <v>0</v>
      </c>
      <c r="AI1377" s="1">
        <v>0</v>
      </c>
      <c r="AJ1377" s="2" t="s">
        <v>0</v>
      </c>
      <c r="AK1377" s="1">
        <v>0</v>
      </c>
      <c r="AL1377" s="1">
        <v>0</v>
      </c>
      <c r="AM1377" s="125" t="s">
        <v>1</v>
      </c>
      <c r="AN1377" s="2" t="s">
        <v>1</v>
      </c>
      <c r="AO1377" s="125" t="s">
        <v>1</v>
      </c>
      <c r="AP1377" s="2" t="s">
        <v>1</v>
      </c>
    </row>
    <row r="1378" spans="1:42" x14ac:dyDescent="0.25">
      <c r="A1378" s="2" t="s">
        <v>534</v>
      </c>
      <c r="B1378" s="125">
        <v>44614</v>
      </c>
      <c r="C1378" s="2" t="s">
        <v>6</v>
      </c>
      <c r="D1378" s="2" t="s">
        <v>23</v>
      </c>
      <c r="E1378" s="2" t="s">
        <v>192</v>
      </c>
      <c r="F1378" s="2" t="s">
        <v>1126</v>
      </c>
      <c r="G1378" s="2" t="s">
        <v>3</v>
      </c>
      <c r="H1378" s="2" t="s">
        <v>1642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4599.2577219999994</v>
      </c>
      <c r="R1378" s="1">
        <v>0</v>
      </c>
      <c r="S1378" s="1">
        <v>3439.0079999999994</v>
      </c>
      <c r="T1378" s="1">
        <v>0</v>
      </c>
      <c r="U1378" s="2" t="s">
        <v>0</v>
      </c>
      <c r="V1378" s="1">
        <v>0</v>
      </c>
      <c r="W1378" s="1">
        <v>1000.2152499999999</v>
      </c>
      <c r="X1378" s="2" t="s">
        <v>0</v>
      </c>
      <c r="Y1378" s="1">
        <v>160.03447199999997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  <c r="AH1378" s="1">
        <v>0</v>
      </c>
      <c r="AI1378" s="1">
        <v>0</v>
      </c>
      <c r="AJ1378" s="2" t="s">
        <v>0</v>
      </c>
      <c r="AK1378" s="1">
        <v>0</v>
      </c>
      <c r="AL1378" s="1">
        <v>0</v>
      </c>
      <c r="AM1378" s="125" t="s">
        <v>1</v>
      </c>
      <c r="AN1378" s="2" t="s">
        <v>1</v>
      </c>
      <c r="AO1378" s="125" t="s">
        <v>1</v>
      </c>
      <c r="AP1378" s="2" t="s">
        <v>1</v>
      </c>
    </row>
    <row r="1379" spans="1:42" x14ac:dyDescent="0.25">
      <c r="A1379" s="2" t="s">
        <v>535</v>
      </c>
      <c r="B1379" s="125">
        <v>44614</v>
      </c>
      <c r="C1379" s="2" t="s">
        <v>26</v>
      </c>
      <c r="D1379" s="2" t="s">
        <v>23</v>
      </c>
      <c r="E1379" s="2" t="s">
        <v>354</v>
      </c>
      <c r="F1379" s="2" t="s">
        <v>1272</v>
      </c>
      <c r="G1379" s="2" t="s">
        <v>3</v>
      </c>
      <c r="H1379" s="2" t="s">
        <v>1927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2</v>
      </c>
      <c r="P1379" s="2" t="s">
        <v>1</v>
      </c>
      <c r="Q1379" s="1">
        <f>1050.97011+0.05</f>
        <v>1051.0201099999999</v>
      </c>
      <c r="R1379" s="1">
        <v>0</v>
      </c>
      <c r="S1379" s="1">
        <f>723.5099+0.05</f>
        <v>723.55989999999997</v>
      </c>
      <c r="T1379" s="1">
        <v>0</v>
      </c>
      <c r="U1379" s="2" t="s">
        <v>0</v>
      </c>
      <c r="V1379" s="1">
        <v>0</v>
      </c>
      <c r="W1379" s="1">
        <v>282.29325</v>
      </c>
      <c r="X1379" s="2" t="s">
        <v>0</v>
      </c>
      <c r="Y1379" s="1">
        <v>45.166959999999989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  <c r="AH1379" s="1">
        <v>0</v>
      </c>
      <c r="AI1379" s="1">
        <v>0</v>
      </c>
      <c r="AJ1379" s="2" t="s">
        <v>0</v>
      </c>
      <c r="AK1379" s="1">
        <v>0</v>
      </c>
      <c r="AL1379" s="1">
        <v>0</v>
      </c>
      <c r="AM1379" s="125" t="s">
        <v>1</v>
      </c>
      <c r="AN1379" s="2" t="s">
        <v>1</v>
      </c>
      <c r="AO1379" s="125" t="s">
        <v>1</v>
      </c>
      <c r="AP1379" s="2" t="s">
        <v>1</v>
      </c>
    </row>
    <row r="1380" spans="1:42" x14ac:dyDescent="0.25">
      <c r="A1380" s="2" t="s">
        <v>536</v>
      </c>
      <c r="B1380" s="125">
        <v>44614</v>
      </c>
      <c r="C1380" s="2" t="s">
        <v>6</v>
      </c>
      <c r="D1380" s="2" t="s">
        <v>21</v>
      </c>
      <c r="E1380" s="2" t="s">
        <v>190</v>
      </c>
      <c r="F1380" s="2" t="s">
        <v>1686</v>
      </c>
      <c r="G1380" s="2" t="s">
        <v>3</v>
      </c>
      <c r="H1380" s="2" t="s">
        <v>1687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1761.429678</v>
      </c>
      <c r="R1380" s="1">
        <v>0</v>
      </c>
      <c r="S1380" s="1">
        <v>1324.0507500000003</v>
      </c>
      <c r="T1380" s="1">
        <v>0</v>
      </c>
      <c r="U1380" s="2" t="s">
        <v>0</v>
      </c>
      <c r="V1380" s="1">
        <v>0</v>
      </c>
      <c r="W1380" s="1">
        <v>377.05080000000004</v>
      </c>
      <c r="X1380" s="2" t="s">
        <v>8</v>
      </c>
      <c r="Y1380" s="1">
        <v>60.328128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  <c r="AH1380" s="1">
        <v>0</v>
      </c>
      <c r="AI1380" s="1">
        <v>0</v>
      </c>
      <c r="AJ1380" s="2" t="s">
        <v>0</v>
      </c>
      <c r="AK1380" s="1">
        <v>0</v>
      </c>
      <c r="AL1380" s="1">
        <v>0</v>
      </c>
      <c r="AM1380" s="125" t="s">
        <v>1</v>
      </c>
      <c r="AN1380" s="2" t="s">
        <v>1</v>
      </c>
      <c r="AO1380" s="125" t="s">
        <v>1</v>
      </c>
      <c r="AP1380" s="2" t="s">
        <v>1</v>
      </c>
    </row>
    <row r="1381" spans="1:42" x14ac:dyDescent="0.25">
      <c r="A1381" s="2" t="s">
        <v>537</v>
      </c>
      <c r="B1381" s="125">
        <v>44614</v>
      </c>
      <c r="C1381" s="2" t="s">
        <v>6</v>
      </c>
      <c r="D1381" s="2" t="s">
        <v>21</v>
      </c>
      <c r="E1381" s="2" t="s">
        <v>190</v>
      </c>
      <c r="F1381" s="2" t="s">
        <v>1686</v>
      </c>
      <c r="G1381" s="2" t="s">
        <v>3</v>
      </c>
      <c r="H1381" s="2" t="s">
        <v>1688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1108</v>
      </c>
      <c r="P1381" s="2" t="s">
        <v>1109</v>
      </c>
      <c r="Q1381" s="1">
        <v>95.781199999999998</v>
      </c>
      <c r="R1381" s="1">
        <v>0</v>
      </c>
      <c r="S1381" s="1">
        <v>0</v>
      </c>
      <c r="T1381" s="1">
        <v>82.57</v>
      </c>
      <c r="U1381" s="2" t="s">
        <v>8</v>
      </c>
      <c r="V1381" s="1">
        <v>13.2112</v>
      </c>
      <c r="W1381" s="1">
        <v>0</v>
      </c>
      <c r="X1381" s="2" t="s">
        <v>0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  <c r="AH1381" s="1">
        <v>0</v>
      </c>
      <c r="AI1381" s="1">
        <v>0</v>
      </c>
      <c r="AJ1381" s="2" t="s">
        <v>0</v>
      </c>
      <c r="AK1381" s="1">
        <v>0</v>
      </c>
      <c r="AL1381" s="1">
        <v>0</v>
      </c>
      <c r="AM1381" s="125" t="s">
        <v>1</v>
      </c>
      <c r="AN1381" s="2" t="s">
        <v>1</v>
      </c>
      <c r="AO1381" s="125" t="s">
        <v>1</v>
      </c>
      <c r="AP1381" s="2" t="s">
        <v>1</v>
      </c>
    </row>
    <row r="1382" spans="1:42" x14ac:dyDescent="0.25">
      <c r="A1382" s="2" t="s">
        <v>538</v>
      </c>
      <c r="B1382" s="125">
        <v>44614</v>
      </c>
      <c r="C1382" s="2" t="s">
        <v>6</v>
      </c>
      <c r="D1382" s="2" t="s">
        <v>21</v>
      </c>
      <c r="E1382" s="2" t="s">
        <v>190</v>
      </c>
      <c r="F1382" s="2" t="s">
        <v>1686</v>
      </c>
      <c r="G1382" s="2" t="s">
        <v>3</v>
      </c>
      <c r="H1382" s="2" t="s">
        <v>1689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2</v>
      </c>
      <c r="P1382" s="2" t="s">
        <v>1</v>
      </c>
      <c r="Q1382" s="1">
        <v>6293.2001819999969</v>
      </c>
      <c r="R1382" s="1">
        <v>0</v>
      </c>
      <c r="S1382" s="1">
        <v>4757.6196</v>
      </c>
      <c r="T1382" s="1">
        <v>0</v>
      </c>
      <c r="U1382" s="2" t="s">
        <v>0</v>
      </c>
      <c r="V1382" s="1">
        <v>0</v>
      </c>
      <c r="W1382" s="1">
        <v>1323.7763500000005</v>
      </c>
      <c r="X1382" s="2" t="s">
        <v>8</v>
      </c>
      <c r="Y1382" s="1">
        <v>211.80423199999996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  <c r="AH1382" s="1">
        <v>0</v>
      </c>
      <c r="AI1382" s="1">
        <v>0</v>
      </c>
      <c r="AJ1382" s="2" t="s">
        <v>0</v>
      </c>
      <c r="AK1382" s="1">
        <v>0</v>
      </c>
      <c r="AL1382" s="1">
        <v>0</v>
      </c>
      <c r="AM1382" s="125" t="s">
        <v>1</v>
      </c>
      <c r="AN1382" s="2" t="s">
        <v>1</v>
      </c>
      <c r="AO1382" s="125" t="s">
        <v>1</v>
      </c>
      <c r="AP1382" s="2" t="s">
        <v>1</v>
      </c>
    </row>
    <row r="1383" spans="1:42" x14ac:dyDescent="0.25">
      <c r="A1383" s="2" t="s">
        <v>539</v>
      </c>
      <c r="B1383" s="125">
        <v>44614</v>
      </c>
      <c r="C1383" s="2" t="s">
        <v>6</v>
      </c>
      <c r="D1383" s="2" t="s">
        <v>21</v>
      </c>
      <c r="E1383" s="2" t="s">
        <v>190</v>
      </c>
      <c r="F1383" s="2" t="s">
        <v>1686</v>
      </c>
      <c r="G1383" s="2" t="s">
        <v>12</v>
      </c>
      <c r="H1383" s="2" t="s">
        <v>1</v>
      </c>
      <c r="I1383" s="1" t="s">
        <v>1261</v>
      </c>
      <c r="J1383" s="1" t="s">
        <v>1</v>
      </c>
      <c r="K1383" s="1" t="s">
        <v>1690</v>
      </c>
      <c r="L1383" s="1" t="s">
        <v>1691</v>
      </c>
      <c r="M1383" s="1">
        <v>95.78</v>
      </c>
      <c r="N1383" s="2" t="s">
        <v>11</v>
      </c>
      <c r="O1383" s="2" t="s">
        <v>1692</v>
      </c>
      <c r="P1383" s="2" t="s">
        <v>1693</v>
      </c>
      <c r="Q1383" s="1">
        <v>-95.781199999999998</v>
      </c>
      <c r="R1383" s="1">
        <v>0</v>
      </c>
      <c r="S1383" s="1">
        <v>0</v>
      </c>
      <c r="T1383" s="1">
        <v>0</v>
      </c>
      <c r="U1383" s="2" t="s">
        <v>0</v>
      </c>
      <c r="V1383" s="1">
        <v>0</v>
      </c>
      <c r="W1383" s="1">
        <v>-82.57</v>
      </c>
      <c r="X1383" s="2" t="s">
        <v>8</v>
      </c>
      <c r="Y1383" s="1">
        <v>-13.2112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  <c r="AH1383" s="1">
        <v>0</v>
      </c>
      <c r="AI1383" s="1">
        <v>0</v>
      </c>
      <c r="AJ1383" s="2" t="s">
        <v>0</v>
      </c>
      <c r="AK1383" s="1">
        <v>0</v>
      </c>
      <c r="AL1383" s="1">
        <v>0</v>
      </c>
      <c r="AM1383" s="125" t="s">
        <v>1</v>
      </c>
      <c r="AN1383" s="2" t="s">
        <v>1</v>
      </c>
      <c r="AO1383" s="125" t="s">
        <v>1</v>
      </c>
      <c r="AP1383" s="2" t="s">
        <v>1</v>
      </c>
    </row>
    <row r="1384" spans="1:42" x14ac:dyDescent="0.25">
      <c r="A1384" s="2" t="s">
        <v>540</v>
      </c>
      <c r="B1384" s="125">
        <v>44614</v>
      </c>
      <c r="C1384" s="2" t="s">
        <v>26</v>
      </c>
      <c r="D1384" s="2" t="s">
        <v>879</v>
      </c>
      <c r="E1384" s="2" t="s">
        <v>881</v>
      </c>
      <c r="F1384" s="2" t="s">
        <v>1928</v>
      </c>
      <c r="G1384" s="2" t="s">
        <v>3</v>
      </c>
      <c r="H1384" s="2" t="s">
        <v>1929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2</v>
      </c>
      <c r="P1384" s="2" t="s">
        <v>1</v>
      </c>
      <c r="Q1384" s="1">
        <v>62.532000000000004</v>
      </c>
      <c r="R1384" s="1">
        <v>0</v>
      </c>
      <c r="S1384" s="1">
        <v>24.309999999999995</v>
      </c>
      <c r="T1384" s="1">
        <v>0</v>
      </c>
      <c r="U1384" s="2" t="s">
        <v>0</v>
      </c>
      <c r="V1384" s="1">
        <v>0</v>
      </c>
      <c r="W1384" s="1">
        <v>32.950000000000003</v>
      </c>
      <c r="X1384" s="2" t="s">
        <v>0</v>
      </c>
      <c r="Y1384" s="1">
        <v>5.2720000000000002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  <c r="AH1384" s="1">
        <v>0</v>
      </c>
      <c r="AI1384" s="1">
        <v>0</v>
      </c>
      <c r="AJ1384" s="2" t="s">
        <v>0</v>
      </c>
      <c r="AK1384" s="1">
        <v>0</v>
      </c>
      <c r="AL1384" s="1">
        <v>0</v>
      </c>
      <c r="AM1384" s="125" t="s">
        <v>1</v>
      </c>
      <c r="AN1384" s="2" t="s">
        <v>1</v>
      </c>
      <c r="AO1384" s="125" t="s">
        <v>1</v>
      </c>
      <c r="AP1384" s="2" t="s">
        <v>1</v>
      </c>
    </row>
    <row r="1385" spans="1:42" x14ac:dyDescent="0.25">
      <c r="A1385" s="2" t="s">
        <v>541</v>
      </c>
      <c r="B1385" s="125">
        <v>44614</v>
      </c>
      <c r="C1385" s="2" t="s">
        <v>6</v>
      </c>
      <c r="D1385" s="2" t="s">
        <v>879</v>
      </c>
      <c r="E1385" s="2" t="s">
        <v>880</v>
      </c>
      <c r="F1385" s="2" t="s">
        <v>1338</v>
      </c>
      <c r="G1385" s="2" t="s">
        <v>3</v>
      </c>
      <c r="H1385" s="2" t="s">
        <v>2422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5601.6259159999991</v>
      </c>
      <c r="R1385" s="1">
        <v>0</v>
      </c>
      <c r="S1385" s="1">
        <v>4140.6341499999999</v>
      </c>
      <c r="T1385" s="1">
        <v>0</v>
      </c>
      <c r="U1385" s="2" t="s">
        <v>0</v>
      </c>
      <c r="V1385" s="1">
        <v>0</v>
      </c>
      <c r="W1385" s="1">
        <v>1259.4756499999999</v>
      </c>
      <c r="X1385" s="2" t="s">
        <v>0</v>
      </c>
      <c r="Y1385" s="1">
        <v>201.51611600000001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  <c r="AH1385" s="1">
        <v>0</v>
      </c>
      <c r="AI1385" s="1">
        <v>0</v>
      </c>
      <c r="AJ1385" s="2" t="s">
        <v>0</v>
      </c>
      <c r="AK1385" s="1">
        <v>0</v>
      </c>
      <c r="AL1385" s="1">
        <v>0</v>
      </c>
      <c r="AM1385" s="125" t="s">
        <v>1</v>
      </c>
      <c r="AN1385" s="2" t="s">
        <v>1</v>
      </c>
      <c r="AO1385" s="125" t="s">
        <v>1</v>
      </c>
      <c r="AP1385" s="2" t="s">
        <v>1</v>
      </c>
    </row>
    <row r="1386" spans="1:42" x14ac:dyDescent="0.25">
      <c r="A1386" s="2" t="s">
        <v>542</v>
      </c>
      <c r="B1386" s="125">
        <v>44614</v>
      </c>
      <c r="C1386" s="2" t="s">
        <v>6</v>
      </c>
      <c r="D1386" s="2" t="s">
        <v>879</v>
      </c>
      <c r="E1386" s="2" t="s">
        <v>880</v>
      </c>
      <c r="F1386" s="2" t="s">
        <v>1338</v>
      </c>
      <c r="G1386" s="2" t="s">
        <v>3</v>
      </c>
      <c r="H1386" s="2" t="s">
        <v>2423</v>
      </c>
      <c r="I1386" s="1" t="s">
        <v>1</v>
      </c>
      <c r="J1386" s="1" t="s">
        <v>1</v>
      </c>
      <c r="K1386" s="1" t="s">
        <v>1</v>
      </c>
      <c r="L1386" s="1" t="s">
        <v>1</v>
      </c>
      <c r="M1386" s="1">
        <v>0</v>
      </c>
      <c r="N1386" s="2" t="s">
        <v>1</v>
      </c>
      <c r="O1386" s="2" t="s">
        <v>1530</v>
      </c>
      <c r="P1386" s="2" t="s">
        <v>1531</v>
      </c>
      <c r="Q1386" s="1">
        <v>43.010300000000001</v>
      </c>
      <c r="R1386" s="1">
        <v>0</v>
      </c>
      <c r="S1386" s="1">
        <v>43.010300000000001</v>
      </c>
      <c r="T1386" s="1">
        <v>0</v>
      </c>
      <c r="U1386" s="2" t="s">
        <v>0</v>
      </c>
      <c r="V1386" s="1">
        <v>0</v>
      </c>
      <c r="W1386" s="1">
        <v>0</v>
      </c>
      <c r="X1386" s="2" t="s">
        <v>0</v>
      </c>
      <c r="Y1386" s="1">
        <v>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">
        <v>0</v>
      </c>
      <c r="AI1386" s="1">
        <v>0</v>
      </c>
      <c r="AJ1386" s="2" t="s">
        <v>0</v>
      </c>
      <c r="AK1386" s="1">
        <v>0</v>
      </c>
      <c r="AL1386" s="1">
        <v>0</v>
      </c>
      <c r="AM1386" s="125" t="s">
        <v>1</v>
      </c>
      <c r="AN1386" s="2" t="s">
        <v>1</v>
      </c>
      <c r="AO1386" s="125" t="s">
        <v>1</v>
      </c>
      <c r="AP1386" s="2" t="s">
        <v>1</v>
      </c>
    </row>
    <row r="1387" spans="1:42" x14ac:dyDescent="0.25">
      <c r="A1387" s="2" t="s">
        <v>543</v>
      </c>
      <c r="B1387" s="125">
        <v>44614</v>
      </c>
      <c r="C1387" s="2" t="s">
        <v>6</v>
      </c>
      <c r="D1387" s="2" t="s">
        <v>879</v>
      </c>
      <c r="E1387" s="2" t="s">
        <v>880</v>
      </c>
      <c r="F1387" s="2" t="s">
        <v>1338</v>
      </c>
      <c r="G1387" s="2" t="s">
        <v>3</v>
      </c>
      <c r="H1387" s="2" t="s">
        <v>2424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2425</v>
      </c>
      <c r="P1387" s="2" t="s">
        <v>2426</v>
      </c>
      <c r="Q1387" s="1">
        <v>22.389800000000001</v>
      </c>
      <c r="R1387" s="1">
        <v>0</v>
      </c>
      <c r="S1387" s="1">
        <v>22.389800000000001</v>
      </c>
      <c r="T1387" s="1">
        <v>0</v>
      </c>
      <c r="U1387" s="2" t="s">
        <v>0</v>
      </c>
      <c r="V1387" s="1">
        <v>0</v>
      </c>
      <c r="W1387" s="1">
        <v>0</v>
      </c>
      <c r="X1387" s="2" t="s">
        <v>0</v>
      </c>
      <c r="Y1387" s="1">
        <v>0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  <c r="AH1387" s="1">
        <v>0</v>
      </c>
      <c r="AI1387" s="1">
        <v>0</v>
      </c>
      <c r="AJ1387" s="2" t="s">
        <v>0</v>
      </c>
      <c r="AK1387" s="1">
        <v>0</v>
      </c>
      <c r="AL1387" s="1">
        <v>0</v>
      </c>
      <c r="AM1387" s="125" t="s">
        <v>1</v>
      </c>
      <c r="AN1387" s="2" t="s">
        <v>1</v>
      </c>
      <c r="AO1387" s="125" t="s">
        <v>1</v>
      </c>
      <c r="AP1387" s="2" t="s">
        <v>1</v>
      </c>
    </row>
    <row r="1388" spans="1:42" x14ac:dyDescent="0.25">
      <c r="A1388" s="2" t="s">
        <v>544</v>
      </c>
      <c r="B1388" s="125">
        <v>44614</v>
      </c>
      <c r="C1388" s="2" t="s">
        <v>6</v>
      </c>
      <c r="D1388" s="2" t="s">
        <v>18</v>
      </c>
      <c r="E1388" s="2" t="s">
        <v>183</v>
      </c>
      <c r="F1388" s="2" t="s">
        <v>1119</v>
      </c>
      <c r="G1388" s="2" t="s">
        <v>3</v>
      </c>
      <c r="H1388" s="2" t="s">
        <v>2450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623.59550000000002</v>
      </c>
      <c r="R1388" s="1">
        <v>0</v>
      </c>
      <c r="S1388" s="1">
        <v>447.51330000000007</v>
      </c>
      <c r="T1388" s="1">
        <v>0</v>
      </c>
      <c r="U1388" s="2" t="s">
        <v>0</v>
      </c>
      <c r="V1388" s="1">
        <v>0</v>
      </c>
      <c r="W1388" s="1">
        <v>151.79499999999999</v>
      </c>
      <c r="X1388" s="2" t="s">
        <v>8</v>
      </c>
      <c r="Y1388" s="1">
        <v>24.287200000000002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  <c r="AH1388" s="1">
        <v>0</v>
      </c>
      <c r="AI1388" s="1">
        <v>0</v>
      </c>
      <c r="AJ1388" s="2" t="s">
        <v>0</v>
      </c>
      <c r="AK1388" s="1">
        <v>0</v>
      </c>
      <c r="AL1388" s="1">
        <v>0</v>
      </c>
      <c r="AM1388" s="125" t="s">
        <v>1</v>
      </c>
      <c r="AN1388" s="2" t="s">
        <v>1</v>
      </c>
      <c r="AO1388" s="125" t="s">
        <v>1</v>
      </c>
      <c r="AP1388" s="2" t="s">
        <v>1</v>
      </c>
    </row>
    <row r="1389" spans="1:42" x14ac:dyDescent="0.25">
      <c r="A1389" s="2" t="s">
        <v>545</v>
      </c>
      <c r="B1389" s="125">
        <v>44614</v>
      </c>
      <c r="C1389" s="2" t="s">
        <v>6</v>
      </c>
      <c r="D1389" s="2" t="s">
        <v>16</v>
      </c>
      <c r="E1389" s="2" t="s">
        <v>181</v>
      </c>
      <c r="F1389" s="2" t="s">
        <v>2470</v>
      </c>
      <c r="G1389" s="2" t="s">
        <v>3</v>
      </c>
      <c r="H1389" s="2" t="s">
        <v>2471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264.46529999999996</v>
      </c>
      <c r="R1389" s="1">
        <v>0</v>
      </c>
      <c r="S1389" s="1">
        <v>179.16615000000002</v>
      </c>
      <c r="T1389" s="1">
        <v>0</v>
      </c>
      <c r="U1389" s="2" t="s">
        <v>0</v>
      </c>
      <c r="V1389" s="1">
        <v>0</v>
      </c>
      <c r="W1389" s="1">
        <v>73.533749999999998</v>
      </c>
      <c r="X1389" s="2" t="s">
        <v>8</v>
      </c>
      <c r="Y1389" s="1">
        <v>11.7654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  <c r="AH1389" s="1">
        <v>0</v>
      </c>
      <c r="AI1389" s="1">
        <v>0</v>
      </c>
      <c r="AJ1389" s="2" t="s">
        <v>0</v>
      </c>
      <c r="AK1389" s="1">
        <v>0</v>
      </c>
      <c r="AL1389" s="1">
        <v>0</v>
      </c>
      <c r="AM1389" s="125" t="s">
        <v>1</v>
      </c>
      <c r="AN1389" s="2" t="s">
        <v>1</v>
      </c>
      <c r="AO1389" s="125" t="s">
        <v>1</v>
      </c>
      <c r="AP1389" s="2" t="s">
        <v>1</v>
      </c>
    </row>
    <row r="1390" spans="1:42" x14ac:dyDescent="0.25">
      <c r="A1390" s="2" t="s">
        <v>546</v>
      </c>
      <c r="B1390" s="125">
        <v>44614</v>
      </c>
      <c r="C1390" s="2" t="s">
        <v>6</v>
      </c>
      <c r="D1390" s="2" t="s">
        <v>13</v>
      </c>
      <c r="E1390" s="2" t="s">
        <v>179</v>
      </c>
      <c r="F1390" s="2" t="s">
        <v>2121</v>
      </c>
      <c r="G1390" s="2" t="s">
        <v>3</v>
      </c>
      <c r="H1390" s="2" t="s">
        <v>2122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2787.0397000000007</v>
      </c>
      <c r="R1390" s="1">
        <v>0</v>
      </c>
      <c r="S1390" s="1">
        <v>2659.6200000000013</v>
      </c>
      <c r="T1390" s="1">
        <v>0</v>
      </c>
      <c r="U1390" s="2" t="s">
        <v>0</v>
      </c>
      <c r="V1390" s="1">
        <v>0</v>
      </c>
      <c r="W1390" s="1">
        <v>109.84450000000001</v>
      </c>
      <c r="X1390" s="2" t="s">
        <v>0</v>
      </c>
      <c r="Y1390" s="1">
        <v>17.575199999999999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  <c r="AH1390" s="1">
        <v>0</v>
      </c>
      <c r="AI1390" s="1">
        <v>0</v>
      </c>
      <c r="AJ1390" s="2" t="s">
        <v>0</v>
      </c>
      <c r="AK1390" s="1">
        <v>0</v>
      </c>
      <c r="AL1390" s="1">
        <v>0</v>
      </c>
      <c r="AM1390" s="125" t="s">
        <v>1</v>
      </c>
      <c r="AN1390" s="2" t="s">
        <v>1</v>
      </c>
      <c r="AO1390" s="125" t="s">
        <v>1</v>
      </c>
      <c r="AP1390" s="2" t="s">
        <v>1</v>
      </c>
    </row>
    <row r="1391" spans="1:42" x14ac:dyDescent="0.25">
      <c r="A1391" s="2" t="s">
        <v>547</v>
      </c>
      <c r="B1391" s="125">
        <v>44614</v>
      </c>
      <c r="C1391" s="2" t="s">
        <v>6</v>
      </c>
      <c r="D1391" s="2" t="s">
        <v>9</v>
      </c>
      <c r="E1391" s="2" t="s">
        <v>2478</v>
      </c>
      <c r="F1391" s="2" t="s">
        <v>2487</v>
      </c>
      <c r="G1391" s="2" t="s">
        <v>3</v>
      </c>
      <c r="H1391" s="2" t="s">
        <v>2488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2</v>
      </c>
      <c r="P1391" s="2" t="s">
        <v>1</v>
      </c>
      <c r="Q1391" s="1">
        <v>387.55439999999999</v>
      </c>
      <c r="R1391" s="1">
        <v>0</v>
      </c>
      <c r="S1391" s="1">
        <v>123.52680000000007</v>
      </c>
      <c r="T1391" s="1">
        <v>0</v>
      </c>
      <c r="U1391" s="2" t="s">
        <v>0</v>
      </c>
      <c r="V1391" s="1">
        <v>0</v>
      </c>
      <c r="W1391" s="1">
        <v>227.60999999999999</v>
      </c>
      <c r="X1391" s="2" t="s">
        <v>8</v>
      </c>
      <c r="Y1391" s="1">
        <v>36.417600000000007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2">
        <v>0</v>
      </c>
      <c r="AG1391" s="2" t="s">
        <v>0</v>
      </c>
      <c r="AH1391" s="1">
        <v>0</v>
      </c>
      <c r="AI1391" s="1">
        <v>0</v>
      </c>
      <c r="AJ1391" s="2" t="s">
        <v>0</v>
      </c>
      <c r="AK1391" s="1">
        <v>0</v>
      </c>
      <c r="AL1391" s="1">
        <v>0</v>
      </c>
      <c r="AM1391" s="125" t="s">
        <v>1</v>
      </c>
      <c r="AN1391" s="2" t="s">
        <v>1</v>
      </c>
      <c r="AO1391" s="125" t="s">
        <v>1</v>
      </c>
      <c r="AP1391" s="2" t="s">
        <v>1</v>
      </c>
    </row>
    <row r="1392" spans="1:42" x14ac:dyDescent="0.25">
      <c r="A1392" s="2" t="s">
        <v>548</v>
      </c>
      <c r="B1392" s="125">
        <v>44614</v>
      </c>
      <c r="C1392" s="2" t="s">
        <v>6</v>
      </c>
      <c r="D1392" s="2" t="s">
        <v>9</v>
      </c>
      <c r="E1392" s="2" t="s">
        <v>2478</v>
      </c>
      <c r="F1392" s="2" t="s">
        <v>2487</v>
      </c>
      <c r="G1392" s="2" t="s">
        <v>3</v>
      </c>
      <c r="H1392" s="2" t="s">
        <v>2489</v>
      </c>
      <c r="I1392" s="1" t="s">
        <v>1</v>
      </c>
      <c r="J1392" s="1" t="s">
        <v>1</v>
      </c>
      <c r="K1392" s="1" t="s">
        <v>1</v>
      </c>
      <c r="L1392" s="1" t="s">
        <v>1</v>
      </c>
      <c r="M1392" s="1">
        <v>0</v>
      </c>
      <c r="N1392" s="2" t="s">
        <v>1</v>
      </c>
      <c r="O1392" s="2" t="s">
        <v>2</v>
      </c>
      <c r="P1392" s="2" t="s">
        <v>1</v>
      </c>
      <c r="Q1392" s="1">
        <v>301.20275000000004</v>
      </c>
      <c r="R1392" s="1">
        <v>0</v>
      </c>
      <c r="S1392" s="1">
        <v>147.80805000000007</v>
      </c>
      <c r="T1392" s="1">
        <v>0</v>
      </c>
      <c r="U1392" s="2" t="s">
        <v>0</v>
      </c>
      <c r="V1392" s="1">
        <v>0</v>
      </c>
      <c r="W1392" s="1">
        <v>132.23679999999999</v>
      </c>
      <c r="X1392" s="2" t="s">
        <v>0</v>
      </c>
      <c r="Y1392" s="1">
        <v>21.157900000000001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  <c r="AH1392" s="1">
        <v>0</v>
      </c>
      <c r="AI1392" s="1">
        <v>0</v>
      </c>
      <c r="AJ1392" s="2" t="s">
        <v>0</v>
      </c>
      <c r="AK1392" s="1">
        <v>0</v>
      </c>
      <c r="AL1392" s="1">
        <v>0</v>
      </c>
      <c r="AM1392" s="125" t="s">
        <v>1</v>
      </c>
      <c r="AN1392" s="2" t="s">
        <v>1</v>
      </c>
      <c r="AO1392" s="125" t="s">
        <v>1</v>
      </c>
      <c r="AP1392" s="2" t="s">
        <v>1</v>
      </c>
    </row>
    <row r="1393" spans="1:42" x14ac:dyDescent="0.25">
      <c r="A1393" s="2" t="s">
        <v>549</v>
      </c>
      <c r="B1393" s="125">
        <v>44614</v>
      </c>
      <c r="C1393" s="2" t="s">
        <v>6</v>
      </c>
      <c r="D1393" s="2" t="s">
        <v>9</v>
      </c>
      <c r="E1393" s="2" t="s">
        <v>2478</v>
      </c>
      <c r="F1393" s="2" t="s">
        <v>2487</v>
      </c>
      <c r="G1393" s="2" t="s">
        <v>3</v>
      </c>
      <c r="H1393" s="2" t="s">
        <v>2490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2491</v>
      </c>
      <c r="P1393" s="2" t="s">
        <v>2492</v>
      </c>
      <c r="Q1393" s="1">
        <v>7.9691999999999998</v>
      </c>
      <c r="R1393" s="1">
        <v>0</v>
      </c>
      <c r="S1393" s="1">
        <v>0</v>
      </c>
      <c r="T1393" s="1">
        <v>0</v>
      </c>
      <c r="U1393" s="2" t="s">
        <v>0</v>
      </c>
      <c r="V1393" s="1">
        <v>0</v>
      </c>
      <c r="W1393" s="1">
        <v>6.87</v>
      </c>
      <c r="X1393" s="2" t="s">
        <v>8</v>
      </c>
      <c r="Y1393" s="1">
        <v>1.0992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  <c r="AH1393" s="1">
        <v>0</v>
      </c>
      <c r="AI1393" s="1">
        <v>0</v>
      </c>
      <c r="AJ1393" s="2" t="s">
        <v>0</v>
      </c>
      <c r="AK1393" s="1">
        <v>0</v>
      </c>
      <c r="AL1393" s="1">
        <v>0</v>
      </c>
      <c r="AM1393" s="125" t="s">
        <v>1</v>
      </c>
      <c r="AN1393" s="2" t="s">
        <v>1</v>
      </c>
      <c r="AO1393" s="125" t="s">
        <v>1</v>
      </c>
      <c r="AP1393" s="2" t="s">
        <v>1</v>
      </c>
    </row>
    <row r="1394" spans="1:42" x14ac:dyDescent="0.25">
      <c r="A1394" s="2" t="s">
        <v>550</v>
      </c>
      <c r="B1394" s="125">
        <v>44614</v>
      </c>
      <c r="C1394" s="2" t="s">
        <v>6</v>
      </c>
      <c r="D1394" s="2" t="s">
        <v>276</v>
      </c>
      <c r="E1394" s="2" t="s">
        <v>200</v>
      </c>
      <c r="F1394" s="2" t="s">
        <v>2280</v>
      </c>
      <c r="G1394" s="2" t="s">
        <v>3</v>
      </c>
      <c r="H1394" s="2" t="s">
        <v>2281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2</v>
      </c>
      <c r="P1394" s="2" t="s">
        <v>1</v>
      </c>
      <c r="Q1394" s="1">
        <v>861.78930000000003</v>
      </c>
      <c r="R1394" s="1">
        <v>0</v>
      </c>
      <c r="S1394" s="1">
        <v>770.72724999999991</v>
      </c>
      <c r="T1394" s="1">
        <v>0</v>
      </c>
      <c r="U1394" s="2" t="s">
        <v>0</v>
      </c>
      <c r="V1394" s="1">
        <v>0</v>
      </c>
      <c r="W1394" s="1">
        <v>78.501850000000005</v>
      </c>
      <c r="X1394" s="2" t="s">
        <v>8</v>
      </c>
      <c r="Y1394" s="1">
        <v>12.5602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  <c r="AH1394" s="1">
        <v>0</v>
      </c>
      <c r="AI1394" s="1">
        <v>0</v>
      </c>
      <c r="AJ1394" s="2" t="s">
        <v>0</v>
      </c>
      <c r="AK1394" s="1">
        <v>0</v>
      </c>
      <c r="AL1394" s="1">
        <v>0</v>
      </c>
      <c r="AM1394" s="125" t="s">
        <v>1</v>
      </c>
      <c r="AN1394" s="2" t="s">
        <v>1</v>
      </c>
      <c r="AO1394" s="125" t="s">
        <v>1</v>
      </c>
      <c r="AP1394" s="2" t="s">
        <v>1</v>
      </c>
    </row>
    <row r="1395" spans="1:42" x14ac:dyDescent="0.25">
      <c r="A1395" s="2" t="s">
        <v>551</v>
      </c>
      <c r="B1395" s="125">
        <v>44614</v>
      </c>
      <c r="C1395" s="2" t="s">
        <v>6</v>
      </c>
      <c r="D1395" s="2" t="s">
        <v>276</v>
      </c>
      <c r="E1395" s="2" t="s">
        <v>726</v>
      </c>
      <c r="F1395" s="2" t="s">
        <v>2388</v>
      </c>
      <c r="G1395" s="2" t="s">
        <v>3</v>
      </c>
      <c r="H1395" s="2" t="s">
        <v>2389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2</v>
      </c>
      <c r="P1395" s="2" t="s">
        <v>1</v>
      </c>
      <c r="Q1395" s="1">
        <v>1097.8000280000001</v>
      </c>
      <c r="R1395" s="1">
        <v>0</v>
      </c>
      <c r="S1395" s="1">
        <v>845.49620000000004</v>
      </c>
      <c r="T1395" s="1">
        <v>0</v>
      </c>
      <c r="U1395" s="2" t="s">
        <v>0</v>
      </c>
      <c r="V1395" s="1">
        <v>0</v>
      </c>
      <c r="W1395" s="1">
        <v>217.50330000000002</v>
      </c>
      <c r="X1395" s="2" t="s">
        <v>8</v>
      </c>
      <c r="Y1395" s="1">
        <v>34.800528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  <c r="AH1395" s="1">
        <v>0</v>
      </c>
      <c r="AI1395" s="1">
        <v>0</v>
      </c>
      <c r="AJ1395" s="2" t="s">
        <v>0</v>
      </c>
      <c r="AK1395" s="1">
        <v>0</v>
      </c>
      <c r="AL1395" s="1">
        <v>0</v>
      </c>
      <c r="AM1395" s="125" t="s">
        <v>1</v>
      </c>
      <c r="AN1395" s="2" t="s">
        <v>1</v>
      </c>
      <c r="AO1395" s="125" t="s">
        <v>1</v>
      </c>
      <c r="AP1395" s="2" t="s">
        <v>1</v>
      </c>
    </row>
    <row r="1396" spans="1:42" x14ac:dyDescent="0.25">
      <c r="A1396" s="2" t="s">
        <v>552</v>
      </c>
      <c r="B1396" s="125">
        <v>44614</v>
      </c>
      <c r="C1396" s="2" t="s">
        <v>6</v>
      </c>
      <c r="D1396" s="2" t="s">
        <v>5</v>
      </c>
      <c r="E1396" s="2" t="s">
        <v>174</v>
      </c>
      <c r="F1396" s="2" t="s">
        <v>1074</v>
      </c>
      <c r="G1396" s="2" t="s">
        <v>3</v>
      </c>
      <c r="H1396" s="2" t="s">
        <v>2793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2</v>
      </c>
      <c r="P1396" s="2" t="s">
        <v>1</v>
      </c>
      <c r="Q1396" s="1">
        <v>919.87021600000003</v>
      </c>
      <c r="R1396" s="1">
        <v>0</v>
      </c>
      <c r="S1396" s="1">
        <v>717.40385000000003</v>
      </c>
      <c r="T1396" s="1">
        <v>0</v>
      </c>
      <c r="U1396" s="2" t="s">
        <v>0</v>
      </c>
      <c r="V1396" s="1">
        <v>0</v>
      </c>
      <c r="W1396" s="1">
        <v>174.53995</v>
      </c>
      <c r="X1396" s="2" t="s">
        <v>0</v>
      </c>
      <c r="Y1396" s="1">
        <v>27.926416000000003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  <c r="AH1396" s="1">
        <v>0</v>
      </c>
      <c r="AI1396" s="1">
        <v>0</v>
      </c>
      <c r="AJ1396" s="2" t="s">
        <v>0</v>
      </c>
      <c r="AK1396" s="1">
        <v>0</v>
      </c>
      <c r="AL1396" s="1">
        <v>0</v>
      </c>
      <c r="AM1396" s="125" t="s">
        <v>1</v>
      </c>
      <c r="AN1396" s="2" t="s">
        <v>1</v>
      </c>
      <c r="AO1396" s="125" t="s">
        <v>1</v>
      </c>
      <c r="AP1396" s="2" t="s">
        <v>1</v>
      </c>
    </row>
    <row r="1397" spans="1:42" x14ac:dyDescent="0.25">
      <c r="A1397" s="2" t="s">
        <v>553</v>
      </c>
      <c r="B1397" s="125">
        <v>44614</v>
      </c>
      <c r="C1397" s="2" t="s">
        <v>6</v>
      </c>
      <c r="D1397" s="2" t="s">
        <v>5</v>
      </c>
      <c r="E1397" s="2" t="s">
        <v>174</v>
      </c>
      <c r="F1397" s="2" t="s">
        <v>1074</v>
      </c>
      <c r="G1397" s="2" t="s">
        <v>3</v>
      </c>
      <c r="H1397" s="2" t="s">
        <v>2794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1080</v>
      </c>
      <c r="P1397" s="2" t="s">
        <v>2795</v>
      </c>
      <c r="Q1397" s="1">
        <v>37.957799999999999</v>
      </c>
      <c r="R1397" s="1">
        <v>0</v>
      </c>
      <c r="S1397" s="1">
        <v>37.957799999999999</v>
      </c>
      <c r="T1397" s="1">
        <v>0</v>
      </c>
      <c r="U1397" s="2" t="s">
        <v>0</v>
      </c>
      <c r="V1397" s="1">
        <v>0</v>
      </c>
      <c r="W1397" s="1">
        <v>0</v>
      </c>
      <c r="X1397" s="2" t="s">
        <v>0</v>
      </c>
      <c r="Y1397" s="1">
        <v>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  <c r="AH1397" s="1">
        <v>0</v>
      </c>
      <c r="AI1397" s="1">
        <v>0</v>
      </c>
      <c r="AJ1397" s="2" t="s">
        <v>0</v>
      </c>
      <c r="AK1397" s="1">
        <v>0</v>
      </c>
      <c r="AL1397" s="1">
        <v>0</v>
      </c>
      <c r="AM1397" s="125" t="s">
        <v>1</v>
      </c>
      <c r="AN1397" s="2" t="s">
        <v>1</v>
      </c>
      <c r="AO1397" s="125" t="s">
        <v>1</v>
      </c>
      <c r="AP1397" s="2" t="s">
        <v>1</v>
      </c>
    </row>
    <row r="1398" spans="1:42" x14ac:dyDescent="0.25">
      <c r="A1398" s="2" t="s">
        <v>554</v>
      </c>
      <c r="B1398" s="125">
        <v>44614</v>
      </c>
      <c r="C1398" s="2" t="s">
        <v>6</v>
      </c>
      <c r="D1398" s="2" t="s">
        <v>5</v>
      </c>
      <c r="E1398" s="2" t="s">
        <v>174</v>
      </c>
      <c r="F1398" s="2" t="s">
        <v>1074</v>
      </c>
      <c r="G1398" s="2" t="s">
        <v>3</v>
      </c>
      <c r="H1398" s="2" t="s">
        <v>2796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739.35550000000001</v>
      </c>
      <c r="R1398" s="1">
        <v>0</v>
      </c>
      <c r="S1398" s="1">
        <v>395.80989999999991</v>
      </c>
      <c r="T1398" s="1">
        <v>0</v>
      </c>
      <c r="U1398" s="2" t="s">
        <v>0</v>
      </c>
      <c r="V1398" s="1">
        <v>0</v>
      </c>
      <c r="W1398" s="1">
        <v>296.16000000000003</v>
      </c>
      <c r="X1398" s="2" t="s">
        <v>8</v>
      </c>
      <c r="Y1398" s="1">
        <v>47.385599999999997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  <c r="AH1398" s="1">
        <v>0</v>
      </c>
      <c r="AI1398" s="1">
        <v>0</v>
      </c>
      <c r="AJ1398" s="2" t="s">
        <v>0</v>
      </c>
      <c r="AK1398" s="1">
        <v>0</v>
      </c>
      <c r="AL1398" s="1">
        <v>0</v>
      </c>
      <c r="AM1398" s="125" t="s">
        <v>1</v>
      </c>
      <c r="AN1398" s="2" t="s">
        <v>1</v>
      </c>
      <c r="AO1398" s="125" t="s">
        <v>1</v>
      </c>
      <c r="AP1398" s="2" t="s">
        <v>1</v>
      </c>
    </row>
    <row r="1399" spans="1:42" x14ac:dyDescent="0.25">
      <c r="A1399" s="2" t="s">
        <v>555</v>
      </c>
      <c r="B1399" s="125">
        <v>44615</v>
      </c>
      <c r="C1399" s="2" t="s">
        <v>6</v>
      </c>
      <c r="D1399" s="2" t="s">
        <v>48</v>
      </c>
      <c r="E1399" s="2" t="s">
        <v>228</v>
      </c>
      <c r="F1399" s="2" t="s">
        <v>1439</v>
      </c>
      <c r="G1399" s="2" t="s">
        <v>3</v>
      </c>
      <c r="H1399" s="2" t="s">
        <v>1440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2</v>
      </c>
      <c r="P1399" s="2" t="s">
        <v>1</v>
      </c>
      <c r="Q1399" s="1">
        <v>869.33874999999989</v>
      </c>
      <c r="R1399" s="1">
        <v>0</v>
      </c>
      <c r="S1399" s="1">
        <v>502.02990000000011</v>
      </c>
      <c r="T1399" s="1">
        <v>0</v>
      </c>
      <c r="U1399" s="2" t="s">
        <v>0</v>
      </c>
      <c r="V1399" s="1">
        <v>0</v>
      </c>
      <c r="W1399" s="1">
        <v>316.64554999999996</v>
      </c>
      <c r="X1399" s="2" t="s">
        <v>0</v>
      </c>
      <c r="Y1399" s="1">
        <v>50.663299999999992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  <c r="AH1399" s="1">
        <v>0</v>
      </c>
      <c r="AI1399" s="1">
        <v>0</v>
      </c>
      <c r="AJ1399" s="2" t="s">
        <v>0</v>
      </c>
      <c r="AK1399" s="1">
        <v>0</v>
      </c>
      <c r="AL1399" s="1">
        <v>0</v>
      </c>
      <c r="AM1399" s="125" t="s">
        <v>1</v>
      </c>
      <c r="AN1399" s="2" t="s">
        <v>1</v>
      </c>
      <c r="AO1399" s="125" t="s">
        <v>1</v>
      </c>
      <c r="AP1399" s="2" t="s">
        <v>1</v>
      </c>
    </row>
    <row r="1400" spans="1:42" x14ac:dyDescent="0.25">
      <c r="A1400" s="2" t="s">
        <v>556</v>
      </c>
      <c r="B1400" s="125">
        <v>44615</v>
      </c>
      <c r="C1400" s="2" t="s">
        <v>6</v>
      </c>
      <c r="D1400" s="2" t="s">
        <v>48</v>
      </c>
      <c r="E1400" s="2" t="s">
        <v>228</v>
      </c>
      <c r="F1400" s="2" t="s">
        <v>1439</v>
      </c>
      <c r="G1400" s="2" t="s">
        <v>3</v>
      </c>
      <c r="H1400" s="2" t="s">
        <v>1441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1130</v>
      </c>
      <c r="P1400" s="2" t="s">
        <v>1146</v>
      </c>
      <c r="Q1400" s="1">
        <v>68.914000000000001</v>
      </c>
      <c r="R1400" s="1">
        <v>0</v>
      </c>
      <c r="S1400" s="1">
        <v>0.88000000000000256</v>
      </c>
      <c r="T1400" s="1">
        <v>58.65</v>
      </c>
      <c r="U1400" s="2" t="s">
        <v>8</v>
      </c>
      <c r="V1400" s="1">
        <v>9.3840000000000003</v>
      </c>
      <c r="W1400" s="1">
        <v>0</v>
      </c>
      <c r="X1400" s="2" t="s">
        <v>0</v>
      </c>
      <c r="Y1400" s="1">
        <v>0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  <c r="AH1400" s="1">
        <v>0</v>
      </c>
      <c r="AI1400" s="1">
        <v>0</v>
      </c>
      <c r="AJ1400" s="2" t="s">
        <v>0</v>
      </c>
      <c r="AK1400" s="1">
        <v>0</v>
      </c>
      <c r="AL1400" s="1">
        <v>0</v>
      </c>
      <c r="AM1400" s="125" t="s">
        <v>1</v>
      </c>
      <c r="AN1400" s="2" t="s">
        <v>1</v>
      </c>
      <c r="AO1400" s="125" t="s">
        <v>1</v>
      </c>
      <c r="AP1400" s="2" t="s">
        <v>1</v>
      </c>
    </row>
    <row r="1401" spans="1:42" x14ac:dyDescent="0.25">
      <c r="A1401" s="2" t="s">
        <v>557</v>
      </c>
      <c r="B1401" s="125">
        <v>44615</v>
      </c>
      <c r="C1401" s="2" t="s">
        <v>6</v>
      </c>
      <c r="D1401" s="2" t="s">
        <v>48</v>
      </c>
      <c r="E1401" s="2" t="s">
        <v>228</v>
      </c>
      <c r="F1401" s="2" t="s">
        <v>1439</v>
      </c>
      <c r="G1401" s="2" t="s">
        <v>3</v>
      </c>
      <c r="H1401" s="2" t="s">
        <v>1442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2793.5786500000008</v>
      </c>
      <c r="R1401" s="1">
        <v>0</v>
      </c>
      <c r="S1401" s="1">
        <v>2070.6996500000009</v>
      </c>
      <c r="T1401" s="1">
        <v>0</v>
      </c>
      <c r="U1401" s="2" t="s">
        <v>0</v>
      </c>
      <c r="V1401" s="1">
        <v>0</v>
      </c>
      <c r="W1401" s="1">
        <v>623.17160000000001</v>
      </c>
      <c r="X1401" s="2" t="s">
        <v>0</v>
      </c>
      <c r="Y1401" s="1">
        <v>99.707400000000007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  <c r="AH1401" s="1">
        <v>0</v>
      </c>
      <c r="AI1401" s="1">
        <v>0</v>
      </c>
      <c r="AJ1401" s="2" t="s">
        <v>0</v>
      </c>
      <c r="AK1401" s="1">
        <v>0</v>
      </c>
      <c r="AL1401" s="1">
        <v>0</v>
      </c>
      <c r="AM1401" s="125" t="s">
        <v>1</v>
      </c>
      <c r="AN1401" s="2" t="s">
        <v>1</v>
      </c>
      <c r="AO1401" s="125" t="s">
        <v>1</v>
      </c>
      <c r="AP1401" s="2" t="s">
        <v>1</v>
      </c>
    </row>
    <row r="1402" spans="1:42" x14ac:dyDescent="0.25">
      <c r="A1402" s="2" t="s">
        <v>558</v>
      </c>
      <c r="B1402" s="125">
        <v>44615</v>
      </c>
      <c r="C1402" s="2" t="s">
        <v>1081</v>
      </c>
      <c r="D1402" s="2" t="s">
        <v>48</v>
      </c>
      <c r="E1402" s="2" t="s">
        <v>1082</v>
      </c>
      <c r="F1402" s="2" t="s">
        <v>1735</v>
      </c>
      <c r="G1402" s="2" t="s">
        <v>3</v>
      </c>
      <c r="H1402" s="2" t="s">
        <v>1736</v>
      </c>
      <c r="I1402" s="1" t="s">
        <v>1</v>
      </c>
      <c r="J1402" s="1" t="s">
        <v>1</v>
      </c>
      <c r="K1402" s="1" t="s">
        <v>1</v>
      </c>
      <c r="L1402" s="1" t="s">
        <v>1</v>
      </c>
      <c r="M1402" s="1">
        <v>0</v>
      </c>
      <c r="N1402" s="2" t="s">
        <v>1</v>
      </c>
      <c r="O1402" s="2" t="s">
        <v>2</v>
      </c>
      <c r="P1402" s="2" t="s">
        <v>1</v>
      </c>
      <c r="Q1402" s="1">
        <v>3075.2997440000013</v>
      </c>
      <c r="R1402" s="1">
        <v>0</v>
      </c>
      <c r="S1402" s="1">
        <v>2259.3967500000012</v>
      </c>
      <c r="T1402" s="1">
        <v>0</v>
      </c>
      <c r="U1402" s="2" t="s">
        <v>0</v>
      </c>
      <c r="V1402" s="1">
        <v>0</v>
      </c>
      <c r="W1402" s="1">
        <v>703.36464999999998</v>
      </c>
      <c r="X1402" s="2" t="s">
        <v>0</v>
      </c>
      <c r="Y1402" s="1">
        <v>112.53834400000001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2">
        <v>0</v>
      </c>
      <c r="AG1402" s="2" t="s">
        <v>0</v>
      </c>
      <c r="AH1402" s="1">
        <v>0</v>
      </c>
      <c r="AI1402" s="1">
        <v>0</v>
      </c>
      <c r="AJ1402" s="2" t="s">
        <v>0</v>
      </c>
      <c r="AK1402" s="1">
        <v>0</v>
      </c>
      <c r="AL1402" s="1">
        <v>0</v>
      </c>
      <c r="AM1402" s="125" t="s">
        <v>1</v>
      </c>
      <c r="AN1402" s="2" t="s">
        <v>1</v>
      </c>
      <c r="AO1402" s="125" t="s">
        <v>1</v>
      </c>
      <c r="AP1402" s="2" t="s">
        <v>1</v>
      </c>
    </row>
    <row r="1403" spans="1:42" x14ac:dyDescent="0.25">
      <c r="A1403" s="2" t="s">
        <v>559</v>
      </c>
      <c r="B1403" s="125">
        <v>44615</v>
      </c>
      <c r="C1403" s="2" t="s">
        <v>26</v>
      </c>
      <c r="D1403" s="2" t="s">
        <v>48</v>
      </c>
      <c r="E1403" s="2" t="s">
        <v>219</v>
      </c>
      <c r="F1403" s="2" t="s">
        <v>1930</v>
      </c>
      <c r="G1403" s="2" t="s">
        <v>3</v>
      </c>
      <c r="H1403" s="2" t="s">
        <v>1931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1763.4083639999999</v>
      </c>
      <c r="R1403" s="1">
        <v>0</v>
      </c>
      <c r="S1403" s="1">
        <v>1246.0226499999997</v>
      </c>
      <c r="T1403" s="1">
        <v>0</v>
      </c>
      <c r="U1403" s="2" t="s">
        <v>0</v>
      </c>
      <c r="V1403" s="1">
        <v>0</v>
      </c>
      <c r="W1403" s="1">
        <v>446.02215000000001</v>
      </c>
      <c r="X1403" s="2" t="s">
        <v>8</v>
      </c>
      <c r="Y1403" s="1">
        <v>71.363563999999997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  <c r="AH1403" s="1">
        <v>0</v>
      </c>
      <c r="AI1403" s="1">
        <v>0</v>
      </c>
      <c r="AJ1403" s="2" t="s">
        <v>0</v>
      </c>
      <c r="AK1403" s="1">
        <v>0</v>
      </c>
      <c r="AL1403" s="1">
        <v>0</v>
      </c>
      <c r="AM1403" s="125" t="s">
        <v>1</v>
      </c>
      <c r="AN1403" s="2" t="s">
        <v>1</v>
      </c>
      <c r="AO1403" s="125" t="s">
        <v>1</v>
      </c>
      <c r="AP1403" s="2" t="s">
        <v>1</v>
      </c>
    </row>
    <row r="1404" spans="1:42" x14ac:dyDescent="0.25">
      <c r="A1404" s="2" t="s">
        <v>560</v>
      </c>
      <c r="B1404" s="125">
        <v>44615</v>
      </c>
      <c r="C1404" s="2" t="s">
        <v>6</v>
      </c>
      <c r="D1404" s="2" t="s">
        <v>41</v>
      </c>
      <c r="E1404" s="2" t="s">
        <v>217</v>
      </c>
      <c r="F1404" s="2" t="s">
        <v>1479</v>
      </c>
      <c r="G1404" s="2" t="s">
        <v>3</v>
      </c>
      <c r="H1404" s="2" t="s">
        <v>1480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16.8004</v>
      </c>
      <c r="R1404" s="1">
        <v>0</v>
      </c>
      <c r="S1404" s="1">
        <v>5.8500000000000014</v>
      </c>
      <c r="T1404" s="1">
        <v>0</v>
      </c>
      <c r="U1404" s="2" t="s">
        <v>0</v>
      </c>
      <c r="V1404" s="1">
        <v>0</v>
      </c>
      <c r="W1404" s="1">
        <v>9.44</v>
      </c>
      <c r="X1404" s="2" t="s">
        <v>8</v>
      </c>
      <c r="Y1404" s="1">
        <v>1.5104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  <c r="AH1404" s="1">
        <v>0</v>
      </c>
      <c r="AI1404" s="1">
        <v>0</v>
      </c>
      <c r="AJ1404" s="2" t="s">
        <v>0</v>
      </c>
      <c r="AK1404" s="1">
        <v>0</v>
      </c>
      <c r="AL1404" s="1">
        <v>0</v>
      </c>
      <c r="AM1404" s="125" t="s">
        <v>1</v>
      </c>
      <c r="AN1404" s="2" t="s">
        <v>1</v>
      </c>
      <c r="AO1404" s="125" t="s">
        <v>1</v>
      </c>
      <c r="AP1404" s="2" t="s">
        <v>1</v>
      </c>
    </row>
    <row r="1405" spans="1:42" x14ac:dyDescent="0.25">
      <c r="A1405" s="2" t="s">
        <v>561</v>
      </c>
      <c r="B1405" s="125">
        <v>44615</v>
      </c>
      <c r="C1405" s="2" t="s">
        <v>6</v>
      </c>
      <c r="D1405" s="2" t="s">
        <v>41</v>
      </c>
      <c r="E1405" s="2" t="s">
        <v>217</v>
      </c>
      <c r="F1405" s="2" t="s">
        <v>1479</v>
      </c>
      <c r="G1405" s="2" t="s">
        <v>12</v>
      </c>
      <c r="H1405" s="2" t="s">
        <v>1</v>
      </c>
      <c r="I1405" s="1" t="s">
        <v>1481</v>
      </c>
      <c r="J1405" s="1" t="s">
        <v>1</v>
      </c>
      <c r="K1405" s="1" t="s">
        <v>1482</v>
      </c>
      <c r="L1405" s="1" t="s">
        <v>1483</v>
      </c>
      <c r="M1405" s="1">
        <v>5.19</v>
      </c>
      <c r="N1405" s="2" t="s">
        <v>11</v>
      </c>
      <c r="O1405" s="2" t="s">
        <v>1422</v>
      </c>
      <c r="P1405" s="2" t="s">
        <v>1423</v>
      </c>
      <c r="Q1405" s="1">
        <v>-5.19</v>
      </c>
      <c r="R1405" s="1">
        <v>0</v>
      </c>
      <c r="S1405" s="1">
        <v>-5.19</v>
      </c>
      <c r="T1405" s="1">
        <v>0</v>
      </c>
      <c r="U1405" s="2" t="s">
        <v>0</v>
      </c>
      <c r="V1405" s="1">
        <v>0</v>
      </c>
      <c r="W1405" s="1">
        <v>0</v>
      </c>
      <c r="X1405" s="2" t="s">
        <v>0</v>
      </c>
      <c r="Y1405" s="1">
        <v>0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  <c r="AH1405" s="1">
        <v>0</v>
      </c>
      <c r="AI1405" s="1">
        <v>0</v>
      </c>
      <c r="AJ1405" s="2" t="s">
        <v>0</v>
      </c>
      <c r="AK1405" s="1">
        <v>0</v>
      </c>
      <c r="AL1405" s="1">
        <v>0</v>
      </c>
      <c r="AM1405" s="125" t="s">
        <v>1</v>
      </c>
      <c r="AN1405" s="2" t="s">
        <v>1</v>
      </c>
      <c r="AO1405" s="125" t="s">
        <v>1</v>
      </c>
      <c r="AP1405" s="2" t="s">
        <v>1</v>
      </c>
    </row>
    <row r="1406" spans="1:42" x14ac:dyDescent="0.25">
      <c r="A1406" s="2" t="s">
        <v>562</v>
      </c>
      <c r="B1406" s="125">
        <v>44615</v>
      </c>
      <c r="C1406" s="2" t="s">
        <v>6</v>
      </c>
      <c r="D1406" s="2" t="s">
        <v>41</v>
      </c>
      <c r="E1406" s="2" t="s">
        <v>217</v>
      </c>
      <c r="F1406" s="2" t="s">
        <v>1479</v>
      </c>
      <c r="G1406" s="2" t="s">
        <v>12</v>
      </c>
      <c r="H1406" s="2" t="s">
        <v>1</v>
      </c>
      <c r="I1406" s="1" t="s">
        <v>1484</v>
      </c>
      <c r="J1406" s="1" t="s">
        <v>1</v>
      </c>
      <c r="K1406" s="1" t="s">
        <v>1485</v>
      </c>
      <c r="L1406" s="1" t="s">
        <v>1483</v>
      </c>
      <c r="M1406" s="1">
        <v>7.17</v>
      </c>
      <c r="N1406" s="2" t="s">
        <v>11</v>
      </c>
      <c r="O1406" s="2" t="s">
        <v>1422</v>
      </c>
      <c r="P1406" s="2" t="s">
        <v>1423</v>
      </c>
      <c r="Q1406" s="1">
        <v>-7.1688000000000001</v>
      </c>
      <c r="R1406" s="1">
        <v>0</v>
      </c>
      <c r="S1406" s="1">
        <v>0</v>
      </c>
      <c r="T1406" s="1">
        <v>0</v>
      </c>
      <c r="U1406" s="2" t="s">
        <v>0</v>
      </c>
      <c r="V1406" s="1">
        <v>0</v>
      </c>
      <c r="W1406" s="1">
        <v>-6.18</v>
      </c>
      <c r="X1406" s="2" t="s">
        <v>8</v>
      </c>
      <c r="Y1406" s="1">
        <v>-0.98880000000000001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  <c r="AH1406" s="1">
        <v>0</v>
      </c>
      <c r="AI1406" s="1">
        <v>0</v>
      </c>
      <c r="AJ1406" s="2" t="s">
        <v>0</v>
      </c>
      <c r="AK1406" s="1">
        <v>0</v>
      </c>
      <c r="AL1406" s="1">
        <v>0</v>
      </c>
      <c r="AM1406" s="125" t="s">
        <v>1</v>
      </c>
      <c r="AN1406" s="2" t="s">
        <v>1</v>
      </c>
      <c r="AO1406" s="125" t="s">
        <v>1</v>
      </c>
      <c r="AP1406" s="2" t="s">
        <v>1</v>
      </c>
    </row>
    <row r="1407" spans="1:42" x14ac:dyDescent="0.25">
      <c r="A1407" s="2" t="s">
        <v>563</v>
      </c>
      <c r="B1407" s="125">
        <v>44615</v>
      </c>
      <c r="C1407" s="2" t="s">
        <v>26</v>
      </c>
      <c r="D1407" s="2" t="s">
        <v>41</v>
      </c>
      <c r="E1407" s="2" t="s">
        <v>210</v>
      </c>
      <c r="F1407" s="2" t="s">
        <v>1828</v>
      </c>
      <c r="G1407" s="2" t="s">
        <v>3</v>
      </c>
      <c r="H1407" s="2" t="s">
        <v>1932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1532.5990420000003</v>
      </c>
      <c r="R1407" s="1">
        <v>0</v>
      </c>
      <c r="S1407" s="1">
        <v>1150.5670500000001</v>
      </c>
      <c r="T1407" s="1">
        <v>0</v>
      </c>
      <c r="U1407" s="2" t="s">
        <v>0</v>
      </c>
      <c r="V1407" s="1">
        <v>0</v>
      </c>
      <c r="W1407" s="1">
        <v>329.33789999999999</v>
      </c>
      <c r="X1407" s="2" t="s">
        <v>0</v>
      </c>
      <c r="Y1407" s="1">
        <v>52.694091999999998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  <c r="AH1407" s="1">
        <v>0</v>
      </c>
      <c r="AI1407" s="1">
        <v>0</v>
      </c>
      <c r="AJ1407" s="2" t="s">
        <v>0</v>
      </c>
      <c r="AK1407" s="1">
        <v>0</v>
      </c>
      <c r="AL1407" s="1">
        <v>0</v>
      </c>
      <c r="AM1407" s="125" t="s">
        <v>1</v>
      </c>
      <c r="AN1407" s="2" t="s">
        <v>1</v>
      </c>
      <c r="AO1407" s="125" t="s">
        <v>1</v>
      </c>
      <c r="AP1407" s="2" t="s">
        <v>1</v>
      </c>
    </row>
    <row r="1408" spans="1:42" x14ac:dyDescent="0.25">
      <c r="A1408" s="2" t="s">
        <v>564</v>
      </c>
      <c r="B1408" s="125">
        <v>44615</v>
      </c>
      <c r="C1408" s="2" t="s">
        <v>26</v>
      </c>
      <c r="D1408" s="2" t="s">
        <v>41</v>
      </c>
      <c r="E1408" s="2" t="s">
        <v>210</v>
      </c>
      <c r="F1408" s="2" t="s">
        <v>1933</v>
      </c>
      <c r="G1408" s="2" t="s">
        <v>3</v>
      </c>
      <c r="H1408" s="2" t="s">
        <v>1934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1935</v>
      </c>
      <c r="P1408" s="2" t="s">
        <v>1936</v>
      </c>
      <c r="Q1408" s="1">
        <v>2010.24</v>
      </c>
      <c r="R1408" s="1">
        <v>0</v>
      </c>
      <c r="S1408" s="1">
        <v>2010.24</v>
      </c>
      <c r="T1408" s="1">
        <v>0</v>
      </c>
      <c r="U1408" s="2" t="s">
        <v>0</v>
      </c>
      <c r="V1408" s="1">
        <v>0</v>
      </c>
      <c r="W1408" s="1">
        <v>0</v>
      </c>
      <c r="X1408" s="2" t="s">
        <v>0</v>
      </c>
      <c r="Y1408" s="1">
        <v>0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  <c r="AH1408" s="1">
        <v>0</v>
      </c>
      <c r="AI1408" s="1">
        <v>0</v>
      </c>
      <c r="AJ1408" s="2" t="s">
        <v>0</v>
      </c>
      <c r="AK1408" s="1">
        <v>0</v>
      </c>
      <c r="AL1408" s="1">
        <v>0</v>
      </c>
      <c r="AM1408" s="125" t="s">
        <v>1</v>
      </c>
      <c r="AN1408" s="2" t="s">
        <v>1</v>
      </c>
      <c r="AO1408" s="125" t="s">
        <v>1</v>
      </c>
      <c r="AP1408" s="2" t="s">
        <v>1</v>
      </c>
    </row>
    <row r="1409" spans="1:42" x14ac:dyDescent="0.25">
      <c r="A1409" s="2" t="s">
        <v>565</v>
      </c>
      <c r="B1409" s="125">
        <v>44615</v>
      </c>
      <c r="C1409" s="2" t="s">
        <v>26</v>
      </c>
      <c r="D1409" s="2" t="s">
        <v>41</v>
      </c>
      <c r="E1409" s="2" t="s">
        <v>210</v>
      </c>
      <c r="F1409" s="2" t="s">
        <v>1933</v>
      </c>
      <c r="G1409" s="2" t="s">
        <v>3</v>
      </c>
      <c r="H1409" s="2" t="s">
        <v>1937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1215</v>
      </c>
      <c r="P1409" s="2" t="s">
        <v>1216</v>
      </c>
      <c r="Q1409" s="1">
        <v>46.7316</v>
      </c>
      <c r="R1409" s="1">
        <v>0</v>
      </c>
      <c r="S1409" s="1">
        <v>46.7316</v>
      </c>
      <c r="T1409" s="1">
        <v>0</v>
      </c>
      <c r="U1409" s="2" t="s">
        <v>0</v>
      </c>
      <c r="V1409" s="1">
        <v>0</v>
      </c>
      <c r="W1409" s="1">
        <v>0</v>
      </c>
      <c r="X1409" s="2" t="s">
        <v>0</v>
      </c>
      <c r="Y1409" s="1">
        <v>0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  <c r="AH1409" s="1">
        <v>0</v>
      </c>
      <c r="AI1409" s="1">
        <v>0</v>
      </c>
      <c r="AJ1409" s="2" t="s">
        <v>0</v>
      </c>
      <c r="AK1409" s="1">
        <v>0</v>
      </c>
      <c r="AL1409" s="1">
        <v>0</v>
      </c>
      <c r="AM1409" s="125" t="s">
        <v>1</v>
      </c>
      <c r="AN1409" s="2" t="s">
        <v>1</v>
      </c>
      <c r="AO1409" s="125" t="s">
        <v>1</v>
      </c>
      <c r="AP1409" s="2" t="s">
        <v>1</v>
      </c>
    </row>
    <row r="1410" spans="1:42" x14ac:dyDescent="0.25">
      <c r="A1410" s="2" t="s">
        <v>566</v>
      </c>
      <c r="B1410" s="125">
        <v>44615</v>
      </c>
      <c r="C1410" s="2" t="s">
        <v>34</v>
      </c>
      <c r="D1410" s="2" t="s">
        <v>41</v>
      </c>
      <c r="E1410" s="2" t="s">
        <v>215</v>
      </c>
      <c r="F1410" s="2" t="s">
        <v>2193</v>
      </c>
      <c r="G1410" s="2" t="s">
        <v>3</v>
      </c>
      <c r="H1410" s="2" t="s">
        <v>2194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v>2338.631899999999</v>
      </c>
      <c r="R1410" s="1">
        <v>0</v>
      </c>
      <c r="S1410" s="1">
        <v>2000.4868499999989</v>
      </c>
      <c r="T1410" s="1">
        <v>0</v>
      </c>
      <c r="U1410" s="2" t="s">
        <v>0</v>
      </c>
      <c r="V1410" s="1">
        <v>0</v>
      </c>
      <c r="W1410" s="1">
        <v>291.50435000000004</v>
      </c>
      <c r="X1410" s="2" t="s">
        <v>0</v>
      </c>
      <c r="Y1410" s="1">
        <v>46.640700000000002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  <c r="AH1410" s="1">
        <v>0</v>
      </c>
      <c r="AI1410" s="1">
        <v>0</v>
      </c>
      <c r="AJ1410" s="2" t="s">
        <v>0</v>
      </c>
      <c r="AK1410" s="1">
        <v>0</v>
      </c>
      <c r="AL1410" s="1">
        <v>0</v>
      </c>
      <c r="AM1410" s="125" t="s">
        <v>1</v>
      </c>
      <c r="AN1410" s="2" t="s">
        <v>1</v>
      </c>
      <c r="AO1410" s="125" t="s">
        <v>1</v>
      </c>
      <c r="AP1410" s="2" t="s">
        <v>1</v>
      </c>
    </row>
    <row r="1411" spans="1:42" x14ac:dyDescent="0.25">
      <c r="A1411" s="2" t="s">
        <v>567</v>
      </c>
      <c r="B1411" s="125">
        <v>44615</v>
      </c>
      <c r="C1411" s="2" t="s">
        <v>1081</v>
      </c>
      <c r="D1411" s="2" t="s">
        <v>41</v>
      </c>
      <c r="E1411" s="2" t="s">
        <v>1083</v>
      </c>
      <c r="F1411" s="2" t="s">
        <v>1735</v>
      </c>
      <c r="G1411" s="2" t="s">
        <v>3</v>
      </c>
      <c r="H1411" s="2" t="s">
        <v>2326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2336.7370280000005</v>
      </c>
      <c r="R1411" s="1">
        <v>0</v>
      </c>
      <c r="S1411" s="1">
        <v>1809.4261999999999</v>
      </c>
      <c r="T1411" s="1">
        <v>0</v>
      </c>
      <c r="U1411" s="2" t="s">
        <v>0</v>
      </c>
      <c r="V1411" s="1">
        <v>0</v>
      </c>
      <c r="W1411" s="1">
        <v>454.57830000000001</v>
      </c>
      <c r="X1411" s="2" t="s">
        <v>0</v>
      </c>
      <c r="Y1411" s="1">
        <v>72.732527999999988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  <c r="AH1411" s="1">
        <v>0</v>
      </c>
      <c r="AI1411" s="1">
        <v>0</v>
      </c>
      <c r="AJ1411" s="2" t="s">
        <v>0</v>
      </c>
      <c r="AK1411" s="1">
        <v>0</v>
      </c>
      <c r="AL1411" s="1">
        <v>0</v>
      </c>
      <c r="AM1411" s="125" t="s">
        <v>1</v>
      </c>
      <c r="AN1411" s="2" t="s">
        <v>1</v>
      </c>
      <c r="AO1411" s="125" t="s">
        <v>1</v>
      </c>
      <c r="AP1411" s="2" t="s">
        <v>1</v>
      </c>
    </row>
    <row r="1412" spans="1:42" x14ac:dyDescent="0.25">
      <c r="A1412" s="2" t="s">
        <v>568</v>
      </c>
      <c r="B1412" s="125">
        <v>44615</v>
      </c>
      <c r="C1412" s="2" t="s">
        <v>6</v>
      </c>
      <c r="D1412" s="2" t="s">
        <v>41</v>
      </c>
      <c r="E1412" s="2" t="s">
        <v>1058</v>
      </c>
      <c r="F1412" s="2" t="s">
        <v>1225</v>
      </c>
      <c r="G1412" s="2" t="s">
        <v>3</v>
      </c>
      <c r="H1412" s="2" t="s">
        <v>2697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97</v>
      </c>
      <c r="P1412" s="2" t="s">
        <v>1</v>
      </c>
      <c r="Q1412" s="1">
        <v>1850.7375999999999</v>
      </c>
      <c r="R1412" s="1">
        <v>0</v>
      </c>
      <c r="S1412" s="1">
        <v>1843.94</v>
      </c>
      <c r="T1412" s="1">
        <v>0</v>
      </c>
      <c r="U1412" s="2" t="s">
        <v>0</v>
      </c>
      <c r="V1412" s="1">
        <v>0</v>
      </c>
      <c r="W1412" s="1">
        <v>5.86</v>
      </c>
      <c r="X1412" s="2" t="s">
        <v>8</v>
      </c>
      <c r="Y1412" s="1">
        <v>0.9376000000000001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  <c r="AH1412" s="1">
        <v>0</v>
      </c>
      <c r="AI1412" s="1">
        <v>0</v>
      </c>
      <c r="AJ1412" s="2" t="s">
        <v>0</v>
      </c>
      <c r="AK1412" s="1">
        <v>0</v>
      </c>
      <c r="AL1412" s="1">
        <v>0</v>
      </c>
      <c r="AM1412" s="125" t="s">
        <v>1</v>
      </c>
      <c r="AN1412" s="2" t="s">
        <v>1</v>
      </c>
      <c r="AO1412" s="125" t="s">
        <v>1</v>
      </c>
      <c r="AP1412" s="2" t="s">
        <v>1</v>
      </c>
    </row>
    <row r="1413" spans="1:42" x14ac:dyDescent="0.25">
      <c r="A1413" s="2" t="s">
        <v>569</v>
      </c>
      <c r="B1413" s="125">
        <v>44615</v>
      </c>
      <c r="C1413" s="2" t="s">
        <v>6</v>
      </c>
      <c r="D1413" s="2" t="s">
        <v>41</v>
      </c>
      <c r="E1413" s="2" t="s">
        <v>1058</v>
      </c>
      <c r="F1413" s="2" t="s">
        <v>1225</v>
      </c>
      <c r="G1413" s="2" t="s">
        <v>12</v>
      </c>
      <c r="H1413" s="2"/>
      <c r="I1413" s="1">
        <v>2609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97</v>
      </c>
      <c r="P1413" s="2" t="s">
        <v>1</v>
      </c>
      <c r="Q1413" s="1">
        <v>-1.91</v>
      </c>
      <c r="R1413" s="1">
        <v>0</v>
      </c>
      <c r="S1413" s="1">
        <v>-1.91</v>
      </c>
      <c r="T1413" s="1">
        <v>0</v>
      </c>
      <c r="U1413" s="2" t="s">
        <v>0</v>
      </c>
      <c r="V1413" s="1">
        <v>0</v>
      </c>
      <c r="W1413" s="1">
        <v>0</v>
      </c>
      <c r="X1413" s="2" t="s">
        <v>8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  <c r="AH1413" s="1">
        <v>0</v>
      </c>
      <c r="AI1413" s="1">
        <v>0</v>
      </c>
      <c r="AJ1413" s="2" t="s">
        <v>0</v>
      </c>
      <c r="AK1413" s="1">
        <v>0</v>
      </c>
      <c r="AL1413" s="1">
        <v>0</v>
      </c>
      <c r="AM1413" s="125" t="s">
        <v>1</v>
      </c>
      <c r="AN1413" s="2" t="s">
        <v>1</v>
      </c>
      <c r="AO1413" s="125" t="s">
        <v>1</v>
      </c>
      <c r="AP1413" s="2" t="s">
        <v>1</v>
      </c>
    </row>
    <row r="1414" spans="1:42" x14ac:dyDescent="0.25">
      <c r="A1414" s="2" t="s">
        <v>570</v>
      </c>
      <c r="B1414" s="125">
        <v>44615</v>
      </c>
      <c r="C1414" s="2" t="s">
        <v>6</v>
      </c>
      <c r="D1414" s="2" t="s">
        <v>41</v>
      </c>
      <c r="E1414" s="2" t="s">
        <v>2704</v>
      </c>
      <c r="F1414" s="2" t="s">
        <v>2719</v>
      </c>
      <c r="G1414" s="2" t="s">
        <v>3</v>
      </c>
      <c r="H1414" s="2" t="s">
        <v>2720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2</v>
      </c>
      <c r="P1414" s="2" t="s">
        <v>1</v>
      </c>
      <c r="Q1414" s="1">
        <v>1933.6759999999999</v>
      </c>
      <c r="R1414" s="1">
        <v>0</v>
      </c>
      <c r="S1414" s="1">
        <v>1800.74</v>
      </c>
      <c r="T1414" s="1">
        <v>0</v>
      </c>
      <c r="U1414" s="2" t="s">
        <v>0</v>
      </c>
      <c r="V1414" s="1">
        <v>0</v>
      </c>
      <c r="W1414" s="1">
        <v>114.6</v>
      </c>
      <c r="X1414" s="2" t="s">
        <v>8</v>
      </c>
      <c r="Y1414" s="1">
        <v>18.335999999999999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  <c r="AH1414" s="1">
        <v>0</v>
      </c>
      <c r="AI1414" s="1">
        <v>0</v>
      </c>
      <c r="AJ1414" s="2" t="s">
        <v>0</v>
      </c>
      <c r="AK1414" s="1">
        <v>0</v>
      </c>
      <c r="AL1414" s="1">
        <v>0</v>
      </c>
      <c r="AM1414" s="125" t="s">
        <v>1</v>
      </c>
      <c r="AN1414" s="2" t="s">
        <v>1</v>
      </c>
      <c r="AO1414" s="125" t="s">
        <v>1</v>
      </c>
      <c r="AP1414" s="2" t="s">
        <v>1</v>
      </c>
    </row>
    <row r="1415" spans="1:42" x14ac:dyDescent="0.25">
      <c r="A1415" s="2" t="s">
        <v>571</v>
      </c>
      <c r="B1415" s="125">
        <v>44615</v>
      </c>
      <c r="C1415" s="2" t="s">
        <v>6</v>
      </c>
      <c r="D1415" s="2" t="s">
        <v>37</v>
      </c>
      <c r="E1415" s="2" t="s">
        <v>208</v>
      </c>
      <c r="F1415" s="2" t="s">
        <v>1511</v>
      </c>
      <c r="G1415" s="2" t="s">
        <v>3</v>
      </c>
      <c r="H1415" s="2" t="s">
        <v>1512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1513</v>
      </c>
      <c r="P1415" s="2" t="s">
        <v>1514</v>
      </c>
      <c r="Q1415" s="1">
        <v>33.461100000000002</v>
      </c>
      <c r="R1415" s="1">
        <v>0</v>
      </c>
      <c r="S1415" s="1">
        <v>15.9915</v>
      </c>
      <c r="T1415" s="1">
        <v>15.06</v>
      </c>
      <c r="U1415" s="2" t="s">
        <v>8</v>
      </c>
      <c r="V1415" s="1">
        <v>2.4096000000000002</v>
      </c>
      <c r="W1415" s="1">
        <v>0</v>
      </c>
      <c r="X1415" s="2" t="s">
        <v>0</v>
      </c>
      <c r="Y1415" s="1">
        <v>0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  <c r="AH1415" s="1">
        <v>0</v>
      </c>
      <c r="AI1415" s="1">
        <v>0</v>
      </c>
      <c r="AJ1415" s="2" t="s">
        <v>0</v>
      </c>
      <c r="AK1415" s="1">
        <v>0</v>
      </c>
      <c r="AL1415" s="1">
        <v>0</v>
      </c>
      <c r="AM1415" s="125" t="s">
        <v>1</v>
      </c>
      <c r="AN1415" s="2" t="s">
        <v>1</v>
      </c>
      <c r="AO1415" s="125" t="s">
        <v>1</v>
      </c>
      <c r="AP1415" s="2" t="s">
        <v>1</v>
      </c>
    </row>
    <row r="1416" spans="1:42" x14ac:dyDescent="0.25">
      <c r="A1416" s="2" t="s">
        <v>572</v>
      </c>
      <c r="B1416" s="125">
        <v>44615</v>
      </c>
      <c r="C1416" s="2" t="s">
        <v>6</v>
      </c>
      <c r="D1416" s="2" t="s">
        <v>37</v>
      </c>
      <c r="E1416" s="2" t="s">
        <v>208</v>
      </c>
      <c r="F1416" s="2" t="s">
        <v>1511</v>
      </c>
      <c r="G1416" s="2" t="s">
        <v>3</v>
      </c>
      <c r="H1416" s="2" t="s">
        <v>1515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2410.991</v>
      </c>
      <c r="R1416" s="1">
        <v>0</v>
      </c>
      <c r="S1416" s="1">
        <v>1956.7945000000002</v>
      </c>
      <c r="T1416" s="1">
        <v>0</v>
      </c>
      <c r="U1416" s="2" t="s">
        <v>0</v>
      </c>
      <c r="V1416" s="1">
        <v>0</v>
      </c>
      <c r="W1416" s="1">
        <v>391.54870000000005</v>
      </c>
      <c r="X1416" s="2" t="s">
        <v>0</v>
      </c>
      <c r="Y1416" s="1">
        <v>62.647799999999997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  <c r="AH1416" s="1">
        <v>0</v>
      </c>
      <c r="AI1416" s="1">
        <v>0</v>
      </c>
      <c r="AJ1416" s="2" t="s">
        <v>0</v>
      </c>
      <c r="AK1416" s="1">
        <v>0</v>
      </c>
      <c r="AL1416" s="1">
        <v>0</v>
      </c>
      <c r="AM1416" s="125" t="s">
        <v>1</v>
      </c>
      <c r="AN1416" s="2" t="s">
        <v>1</v>
      </c>
      <c r="AO1416" s="125" t="s">
        <v>1</v>
      </c>
      <c r="AP1416" s="2" t="s">
        <v>1</v>
      </c>
    </row>
    <row r="1417" spans="1:42" x14ac:dyDescent="0.25">
      <c r="A1417" s="2" t="s">
        <v>573</v>
      </c>
      <c r="B1417" s="125">
        <v>44615</v>
      </c>
      <c r="C1417" s="2" t="s">
        <v>6</v>
      </c>
      <c r="D1417" s="2" t="s">
        <v>37</v>
      </c>
      <c r="E1417" s="2" t="s">
        <v>208</v>
      </c>
      <c r="F1417" s="2" t="s">
        <v>1511</v>
      </c>
      <c r="G1417" s="2" t="s">
        <v>3</v>
      </c>
      <c r="H1417" s="2" t="s">
        <v>1516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1517</v>
      </c>
      <c r="P1417" s="2" t="s">
        <v>1518</v>
      </c>
      <c r="Q1417" s="1">
        <v>373.61075</v>
      </c>
      <c r="R1417" s="1">
        <v>0</v>
      </c>
      <c r="S1417" s="1">
        <v>198.53810000000001</v>
      </c>
      <c r="T1417" s="1">
        <v>150.92474999999999</v>
      </c>
      <c r="U1417" s="2" t="s">
        <v>8</v>
      </c>
      <c r="V1417" s="1">
        <v>24.1479</v>
      </c>
      <c r="W1417" s="1">
        <v>0</v>
      </c>
      <c r="X1417" s="2" t="s">
        <v>0</v>
      </c>
      <c r="Y1417" s="1">
        <v>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  <c r="AH1417" s="1">
        <v>0</v>
      </c>
      <c r="AI1417" s="1">
        <v>0</v>
      </c>
      <c r="AJ1417" s="2" t="s">
        <v>0</v>
      </c>
      <c r="AK1417" s="1">
        <v>0</v>
      </c>
      <c r="AL1417" s="1">
        <v>0</v>
      </c>
      <c r="AM1417" s="125" t="s">
        <v>1</v>
      </c>
      <c r="AN1417" s="2" t="s">
        <v>1</v>
      </c>
      <c r="AO1417" s="125" t="s">
        <v>1</v>
      </c>
      <c r="AP1417" s="2" t="s">
        <v>1</v>
      </c>
    </row>
    <row r="1418" spans="1:42" x14ac:dyDescent="0.25">
      <c r="A1418" s="2" t="s">
        <v>574</v>
      </c>
      <c r="B1418" s="125">
        <v>44615</v>
      </c>
      <c r="C1418" s="2" t="s">
        <v>6</v>
      </c>
      <c r="D1418" s="2" t="s">
        <v>37</v>
      </c>
      <c r="E1418" s="2" t="s">
        <v>208</v>
      </c>
      <c r="F1418" s="2" t="s">
        <v>1511</v>
      </c>
      <c r="G1418" s="2" t="s">
        <v>3</v>
      </c>
      <c r="H1418" s="2" t="s">
        <v>1519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3071.0496559999988</v>
      </c>
      <c r="R1418" s="1">
        <v>0</v>
      </c>
      <c r="S1418" s="1">
        <v>2374.5951999999988</v>
      </c>
      <c r="T1418" s="1">
        <v>0</v>
      </c>
      <c r="U1418" s="2" t="s">
        <v>0</v>
      </c>
      <c r="V1418" s="1">
        <v>0</v>
      </c>
      <c r="W1418" s="1">
        <v>600.39170000000001</v>
      </c>
      <c r="X1418" s="2" t="s">
        <v>0</v>
      </c>
      <c r="Y1418" s="1">
        <v>96.062756000000007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  <c r="AH1418" s="1">
        <v>0</v>
      </c>
      <c r="AI1418" s="1">
        <v>0</v>
      </c>
      <c r="AJ1418" s="2" t="s">
        <v>0</v>
      </c>
      <c r="AK1418" s="1">
        <v>0</v>
      </c>
      <c r="AL1418" s="1">
        <v>0</v>
      </c>
      <c r="AM1418" s="125" t="s">
        <v>1</v>
      </c>
      <c r="AN1418" s="2" t="s">
        <v>1</v>
      </c>
      <c r="AO1418" s="125" t="s">
        <v>1</v>
      </c>
      <c r="AP1418" s="2" t="s">
        <v>1</v>
      </c>
    </row>
    <row r="1419" spans="1:42" x14ac:dyDescent="0.25">
      <c r="A1419" s="2" t="s">
        <v>575</v>
      </c>
      <c r="B1419" s="125">
        <v>44615</v>
      </c>
      <c r="C1419" s="2" t="s">
        <v>26</v>
      </c>
      <c r="D1419" s="2" t="s">
        <v>37</v>
      </c>
      <c r="E1419" s="2" t="s">
        <v>4</v>
      </c>
      <c r="F1419" s="2" t="s">
        <v>1901</v>
      </c>
      <c r="G1419" s="2" t="s">
        <v>3</v>
      </c>
      <c r="H1419" s="2" t="s">
        <v>1938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3098.4418919999994</v>
      </c>
      <c r="R1419" s="1">
        <v>0</v>
      </c>
      <c r="S1419" s="1">
        <v>1883.4434500000002</v>
      </c>
      <c r="T1419" s="1">
        <v>0</v>
      </c>
      <c r="U1419" s="2" t="s">
        <v>0</v>
      </c>
      <c r="V1419" s="1">
        <v>0</v>
      </c>
      <c r="W1419" s="1">
        <v>1047.4124499999998</v>
      </c>
      <c r="X1419" s="2" t="s">
        <v>8</v>
      </c>
      <c r="Y1419" s="1">
        <v>167.585992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  <c r="AH1419" s="1">
        <v>0</v>
      </c>
      <c r="AI1419" s="1">
        <v>0</v>
      </c>
      <c r="AJ1419" s="2" t="s">
        <v>0</v>
      </c>
      <c r="AK1419" s="1">
        <v>0</v>
      </c>
      <c r="AL1419" s="1">
        <v>0</v>
      </c>
      <c r="AM1419" s="125" t="s">
        <v>1</v>
      </c>
      <c r="AN1419" s="2" t="s">
        <v>1</v>
      </c>
      <c r="AO1419" s="125" t="s">
        <v>1</v>
      </c>
      <c r="AP1419" s="2" t="s">
        <v>1</v>
      </c>
    </row>
    <row r="1420" spans="1:42" x14ac:dyDescent="0.25">
      <c r="A1420" s="2" t="s">
        <v>576</v>
      </c>
      <c r="B1420" s="125">
        <v>44615</v>
      </c>
      <c r="C1420" s="2" t="s">
        <v>34</v>
      </c>
      <c r="D1420" s="2" t="s">
        <v>37</v>
      </c>
      <c r="E1420" s="2" t="s">
        <v>206</v>
      </c>
      <c r="F1420" s="2" t="s">
        <v>2232</v>
      </c>
      <c r="G1420" s="2" t="s">
        <v>3</v>
      </c>
      <c r="H1420" s="2" t="s">
        <v>2233</v>
      </c>
      <c r="I1420" s="1" t="s">
        <v>1</v>
      </c>
      <c r="J1420" s="1" t="s">
        <v>1</v>
      </c>
      <c r="K1420" s="1" t="s">
        <v>1</v>
      </c>
      <c r="L1420" s="1" t="s">
        <v>1</v>
      </c>
      <c r="M1420" s="1">
        <v>0</v>
      </c>
      <c r="N1420" s="2" t="s">
        <v>1</v>
      </c>
      <c r="O1420" s="2" t="s">
        <v>2</v>
      </c>
      <c r="P1420" s="2" t="s">
        <v>1</v>
      </c>
      <c r="Q1420" s="1">
        <v>1396.2669500000004</v>
      </c>
      <c r="R1420" s="1">
        <v>0</v>
      </c>
      <c r="S1420" s="1">
        <v>1219.5474500000005</v>
      </c>
      <c r="T1420" s="1">
        <v>0</v>
      </c>
      <c r="U1420" s="2" t="s">
        <v>0</v>
      </c>
      <c r="V1420" s="1">
        <v>0</v>
      </c>
      <c r="W1420" s="1">
        <v>152.34440000000001</v>
      </c>
      <c r="X1420" s="2" t="s">
        <v>8</v>
      </c>
      <c r="Y1420" s="1">
        <v>24.3751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  <c r="AH1420" s="1">
        <v>0</v>
      </c>
      <c r="AI1420" s="1">
        <v>0</v>
      </c>
      <c r="AJ1420" s="2" t="s">
        <v>0</v>
      </c>
      <c r="AK1420" s="1">
        <v>0</v>
      </c>
      <c r="AL1420" s="1">
        <v>0</v>
      </c>
      <c r="AM1420" s="125" t="s">
        <v>1</v>
      </c>
      <c r="AN1420" s="2" t="s">
        <v>1</v>
      </c>
      <c r="AO1420" s="125" t="s">
        <v>1</v>
      </c>
      <c r="AP1420" s="2" t="s">
        <v>1</v>
      </c>
    </row>
    <row r="1421" spans="1:42" x14ac:dyDescent="0.25">
      <c r="A1421" s="2" t="s">
        <v>577</v>
      </c>
      <c r="B1421" s="125">
        <v>44615</v>
      </c>
      <c r="C1421" s="2" t="s">
        <v>1081</v>
      </c>
      <c r="D1421" s="2" t="s">
        <v>37</v>
      </c>
      <c r="E1421" s="2" t="s">
        <v>1084</v>
      </c>
      <c r="F1421" s="2" t="s">
        <v>1735</v>
      </c>
      <c r="G1421" s="2" t="s">
        <v>3</v>
      </c>
      <c r="H1421" s="2" t="s">
        <v>2350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2</v>
      </c>
      <c r="P1421" s="2" t="s">
        <v>1</v>
      </c>
      <c r="Q1421" s="1">
        <v>4390.8421939999998</v>
      </c>
      <c r="R1421" s="1">
        <v>0</v>
      </c>
      <c r="S1421" s="1">
        <v>3358.9733000000006</v>
      </c>
      <c r="T1421" s="1">
        <v>0</v>
      </c>
      <c r="U1421" s="2" t="s">
        <v>0</v>
      </c>
      <c r="V1421" s="1">
        <v>0</v>
      </c>
      <c r="W1421" s="1">
        <v>889.54214999999999</v>
      </c>
      <c r="X1421" s="2" t="s">
        <v>8</v>
      </c>
      <c r="Y1421" s="1">
        <v>142.3267440000001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  <c r="AH1421" s="1">
        <v>0</v>
      </c>
      <c r="AI1421" s="1">
        <v>0</v>
      </c>
      <c r="AJ1421" s="2" t="s">
        <v>0</v>
      </c>
      <c r="AK1421" s="1">
        <v>0</v>
      </c>
      <c r="AL1421" s="1">
        <v>0</v>
      </c>
      <c r="AM1421" s="125" t="s">
        <v>1</v>
      </c>
      <c r="AN1421" s="2" t="s">
        <v>1</v>
      </c>
      <c r="AO1421" s="125" t="s">
        <v>1</v>
      </c>
      <c r="AP1421" s="2" t="s">
        <v>1</v>
      </c>
    </row>
    <row r="1422" spans="1:42" x14ac:dyDescent="0.25">
      <c r="A1422" s="2" t="s">
        <v>578</v>
      </c>
      <c r="B1422" s="125">
        <v>44615</v>
      </c>
      <c r="C1422" s="2" t="s">
        <v>6</v>
      </c>
      <c r="D1422" s="2" t="s">
        <v>32</v>
      </c>
      <c r="E1422" s="2" t="s">
        <v>202</v>
      </c>
      <c r="F1422" s="2" t="s">
        <v>1555</v>
      </c>
      <c r="G1422" s="2" t="s">
        <v>3</v>
      </c>
      <c r="H1422" s="2" t="s">
        <v>1557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2</v>
      </c>
      <c r="P1422" s="2" t="s">
        <v>1</v>
      </c>
      <c r="Q1422" s="1">
        <v>5443.4131880000023</v>
      </c>
      <c r="R1422" s="1">
        <v>0</v>
      </c>
      <c r="S1422" s="1">
        <v>4122.0159500000027</v>
      </c>
      <c r="T1422" s="1">
        <v>0</v>
      </c>
      <c r="U1422" s="2" t="s">
        <v>0</v>
      </c>
      <c r="V1422" s="1">
        <v>0</v>
      </c>
      <c r="W1422" s="1">
        <f>1173.51555-34.38</f>
        <v>1139.13555</v>
      </c>
      <c r="X1422" s="2" t="s">
        <v>0</v>
      </c>
      <c r="Y1422" s="1">
        <f>+W1422*0.16</f>
        <v>182.26168799999999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  <c r="AH1422" s="1">
        <v>0</v>
      </c>
      <c r="AI1422" s="1">
        <v>0</v>
      </c>
      <c r="AJ1422" s="2" t="s">
        <v>0</v>
      </c>
      <c r="AK1422" s="1">
        <v>0</v>
      </c>
      <c r="AL1422" s="1">
        <v>0</v>
      </c>
      <c r="AM1422" s="125" t="s">
        <v>1</v>
      </c>
      <c r="AN1422" s="2" t="s">
        <v>1</v>
      </c>
      <c r="AO1422" s="125" t="s">
        <v>1</v>
      </c>
      <c r="AP1422" s="2" t="s">
        <v>1</v>
      </c>
    </row>
    <row r="1423" spans="1:42" x14ac:dyDescent="0.25">
      <c r="A1423" s="2" t="s">
        <v>579</v>
      </c>
      <c r="B1423" s="125">
        <v>44615</v>
      </c>
      <c r="C1423" s="2" t="s">
        <v>6</v>
      </c>
      <c r="D1423" s="2" t="s">
        <v>32</v>
      </c>
      <c r="E1423" s="2" t="s">
        <v>202</v>
      </c>
      <c r="F1423" s="2" t="s">
        <v>1555</v>
      </c>
      <c r="G1423" s="2" t="s">
        <v>3</v>
      </c>
      <c r="H1423" s="2" t="s">
        <v>1558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1559</v>
      </c>
      <c r="P1423" s="2" t="s">
        <v>1560</v>
      </c>
      <c r="Q1423" s="1">
        <v>17.070699999999999</v>
      </c>
      <c r="R1423" s="1">
        <v>0</v>
      </c>
      <c r="S1423" s="1">
        <v>17.070699999999999</v>
      </c>
      <c r="T1423" s="1">
        <v>0</v>
      </c>
      <c r="U1423" s="2" t="s">
        <v>0</v>
      </c>
      <c r="V1423" s="1">
        <v>0</v>
      </c>
      <c r="W1423" s="1">
        <v>0</v>
      </c>
      <c r="X1423" s="2" t="s">
        <v>0</v>
      </c>
      <c r="Y1423" s="1">
        <v>0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  <c r="AH1423" s="1">
        <v>0</v>
      </c>
      <c r="AI1423" s="1">
        <v>0</v>
      </c>
      <c r="AJ1423" s="2" t="s">
        <v>0</v>
      </c>
      <c r="AK1423" s="1">
        <v>0</v>
      </c>
      <c r="AL1423" s="1">
        <v>0</v>
      </c>
      <c r="AM1423" s="125" t="s">
        <v>1</v>
      </c>
      <c r="AN1423" s="2" t="s">
        <v>1</v>
      </c>
      <c r="AO1423" s="125" t="s">
        <v>1</v>
      </c>
      <c r="AP1423" s="2" t="s">
        <v>1</v>
      </c>
    </row>
    <row r="1424" spans="1:42" x14ac:dyDescent="0.25">
      <c r="A1424" s="2" t="s">
        <v>580</v>
      </c>
      <c r="B1424" s="125">
        <v>44615</v>
      </c>
      <c r="C1424" s="2" t="s">
        <v>6</v>
      </c>
      <c r="D1424" s="2" t="s">
        <v>32</v>
      </c>
      <c r="E1424" s="2" t="s">
        <v>202</v>
      </c>
      <c r="F1424" s="2" t="s">
        <v>1555</v>
      </c>
      <c r="G1424" s="2" t="s">
        <v>3</v>
      </c>
      <c r="H1424" s="2" t="s">
        <v>1561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2</v>
      </c>
      <c r="P1424" s="2" t="s">
        <v>1</v>
      </c>
      <c r="Q1424" s="1">
        <v>313.86284999999998</v>
      </c>
      <c r="R1424" s="1">
        <v>0</v>
      </c>
      <c r="S1424" s="1">
        <f>230.18245-12.48</f>
        <v>217.70245</v>
      </c>
      <c r="T1424" s="1">
        <v>0</v>
      </c>
      <c r="U1424" s="2" t="s">
        <v>0</v>
      </c>
      <c r="V1424" s="1">
        <v>0</v>
      </c>
      <c r="W1424" s="1">
        <v>75.19</v>
      </c>
      <c r="X1424" s="2" t="s">
        <v>8</v>
      </c>
      <c r="Y1424" s="1">
        <f>+W1424*0.16</f>
        <v>12.0304</v>
      </c>
      <c r="Z1424" s="1">
        <v>0</v>
      </c>
      <c r="AA1424" s="2" t="s">
        <v>0</v>
      </c>
      <c r="AB1424" s="1">
        <v>0</v>
      </c>
      <c r="AC1424" s="1">
        <v>8.2799999999999994</v>
      </c>
      <c r="AD1424" s="2" t="s">
        <v>0</v>
      </c>
      <c r="AE1424" s="1">
        <v>0.66</v>
      </c>
      <c r="AF1424" s="2">
        <v>0</v>
      </c>
      <c r="AG1424" s="2" t="s">
        <v>0</v>
      </c>
      <c r="AH1424" s="1">
        <v>0</v>
      </c>
      <c r="AI1424" s="1">
        <v>0</v>
      </c>
      <c r="AJ1424" s="2" t="s">
        <v>0</v>
      </c>
      <c r="AK1424" s="1">
        <v>0</v>
      </c>
      <c r="AL1424" s="1">
        <v>0</v>
      </c>
      <c r="AM1424" s="125" t="s">
        <v>1</v>
      </c>
      <c r="AN1424" s="2" t="s">
        <v>1</v>
      </c>
      <c r="AO1424" s="125" t="s">
        <v>1</v>
      </c>
      <c r="AP1424" s="2" t="s">
        <v>1</v>
      </c>
    </row>
    <row r="1425" spans="1:42" x14ac:dyDescent="0.25">
      <c r="A1425" s="2" t="s">
        <v>581</v>
      </c>
      <c r="B1425" s="125">
        <v>44615</v>
      </c>
      <c r="C1425" s="2" t="s">
        <v>26</v>
      </c>
      <c r="D1425" s="2" t="s">
        <v>32</v>
      </c>
      <c r="E1425" s="2" t="s">
        <v>31</v>
      </c>
      <c r="F1425" s="2" t="s">
        <v>1828</v>
      </c>
      <c r="G1425" s="2" t="s">
        <v>3</v>
      </c>
      <c r="H1425" s="2" t="s">
        <v>1939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2364.6318240000001</v>
      </c>
      <c r="R1425" s="1">
        <v>0</v>
      </c>
      <c r="S1425" s="1">
        <v>1846.04</v>
      </c>
      <c r="T1425" s="1">
        <v>0</v>
      </c>
      <c r="U1425" s="2" t="s">
        <v>0</v>
      </c>
      <c r="V1425" s="1">
        <v>0</v>
      </c>
      <c r="W1425" s="1">
        <v>447.06</v>
      </c>
      <c r="X1425" s="2" t="s">
        <v>0</v>
      </c>
      <c r="Y1425" s="1">
        <v>71.531823999999986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  <c r="AH1425" s="1">
        <v>0</v>
      </c>
      <c r="AI1425" s="1">
        <v>0</v>
      </c>
      <c r="AJ1425" s="2" t="s">
        <v>0</v>
      </c>
      <c r="AK1425" s="1">
        <v>0</v>
      </c>
      <c r="AL1425" s="1">
        <v>0</v>
      </c>
      <c r="AM1425" s="125" t="s">
        <v>1</v>
      </c>
      <c r="AN1425" s="2" t="s">
        <v>1</v>
      </c>
      <c r="AO1425" s="125" t="s">
        <v>1</v>
      </c>
      <c r="AP1425" s="2" t="s">
        <v>1</v>
      </c>
    </row>
    <row r="1426" spans="1:42" x14ac:dyDescent="0.25">
      <c r="A1426" s="2" t="s">
        <v>582</v>
      </c>
      <c r="B1426" s="125">
        <v>44615</v>
      </c>
      <c r="C1426" s="2" t="s">
        <v>26</v>
      </c>
      <c r="D1426" s="2" t="s">
        <v>32</v>
      </c>
      <c r="E1426" s="2" t="s">
        <v>31</v>
      </c>
      <c r="F1426" s="2" t="s">
        <v>1933</v>
      </c>
      <c r="G1426" s="2" t="s">
        <v>12</v>
      </c>
      <c r="H1426" s="2" t="s">
        <v>1</v>
      </c>
      <c r="I1426" s="1" t="s">
        <v>1940</v>
      </c>
      <c r="J1426" s="1" t="s">
        <v>1</v>
      </c>
      <c r="K1426" s="1" t="s">
        <v>1941</v>
      </c>
      <c r="L1426" s="1" t="s">
        <v>1942</v>
      </c>
      <c r="M1426" s="1">
        <v>6.48</v>
      </c>
      <c r="N1426" s="2" t="s">
        <v>11</v>
      </c>
      <c r="O1426" s="2" t="s">
        <v>1943</v>
      </c>
      <c r="P1426" s="2" t="s">
        <v>1944</v>
      </c>
      <c r="Q1426" s="1">
        <v>-6.48</v>
      </c>
      <c r="R1426" s="1">
        <v>0</v>
      </c>
      <c r="S1426" s="1">
        <v>-6.48</v>
      </c>
      <c r="T1426" s="1">
        <v>0</v>
      </c>
      <c r="U1426" s="2" t="s">
        <v>0</v>
      </c>
      <c r="V1426" s="1">
        <v>0</v>
      </c>
      <c r="W1426" s="1">
        <v>0</v>
      </c>
      <c r="X1426" s="2" t="s">
        <v>0</v>
      </c>
      <c r="Y1426" s="1">
        <v>0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  <c r="AH1426" s="1">
        <v>0</v>
      </c>
      <c r="AI1426" s="1">
        <v>0</v>
      </c>
      <c r="AJ1426" s="2" t="s">
        <v>0</v>
      </c>
      <c r="AK1426" s="1">
        <v>0</v>
      </c>
      <c r="AL1426" s="1">
        <v>0</v>
      </c>
      <c r="AM1426" s="125" t="s">
        <v>1</v>
      </c>
      <c r="AN1426" s="2" t="s">
        <v>1</v>
      </c>
      <c r="AO1426" s="125" t="s">
        <v>1</v>
      </c>
      <c r="AP1426" s="2" t="s">
        <v>1</v>
      </c>
    </row>
    <row r="1427" spans="1:42" x14ac:dyDescent="0.25">
      <c r="A1427" s="2" t="s">
        <v>583</v>
      </c>
      <c r="B1427" s="125">
        <v>44615</v>
      </c>
      <c r="C1427" s="2" t="s">
        <v>6</v>
      </c>
      <c r="D1427" s="2" t="s">
        <v>25</v>
      </c>
      <c r="E1427" s="2" t="s">
        <v>196</v>
      </c>
      <c r="F1427" s="2" t="s">
        <v>1522</v>
      </c>
      <c r="G1427" s="2" t="s">
        <v>3</v>
      </c>
      <c r="H1427" s="2" t="s">
        <v>1596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2</v>
      </c>
      <c r="P1427" s="2" t="s">
        <v>1</v>
      </c>
      <c r="Q1427" s="1">
        <v>3007.8457379999982</v>
      </c>
      <c r="R1427" s="1">
        <v>0</v>
      </c>
      <c r="S1427" s="1">
        <v>2242.5566999999996</v>
      </c>
      <c r="T1427" s="1">
        <v>0</v>
      </c>
      <c r="U1427" s="2" t="s">
        <v>0</v>
      </c>
      <c r="V1427" s="1">
        <v>0</v>
      </c>
      <c r="W1427" s="1">
        <v>659.73194999999998</v>
      </c>
      <c r="X1427" s="2" t="s">
        <v>0</v>
      </c>
      <c r="Y1427" s="1">
        <v>105.55708799999999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  <c r="AH1427" s="1">
        <v>0</v>
      </c>
      <c r="AI1427" s="1">
        <v>0</v>
      </c>
      <c r="AJ1427" s="2" t="s">
        <v>0</v>
      </c>
      <c r="AK1427" s="1">
        <v>0</v>
      </c>
      <c r="AL1427" s="1">
        <v>0</v>
      </c>
      <c r="AM1427" s="125" t="s">
        <v>1</v>
      </c>
      <c r="AN1427" s="2" t="s">
        <v>1</v>
      </c>
      <c r="AO1427" s="125" t="s">
        <v>1</v>
      </c>
      <c r="AP1427" s="2" t="s">
        <v>1</v>
      </c>
    </row>
    <row r="1428" spans="1:42" x14ac:dyDescent="0.25">
      <c r="A1428" s="2" t="s">
        <v>584</v>
      </c>
      <c r="B1428" s="125">
        <v>44615</v>
      </c>
      <c r="C1428" s="2" t="s">
        <v>6</v>
      </c>
      <c r="D1428" s="2" t="s">
        <v>25</v>
      </c>
      <c r="E1428" s="2" t="s">
        <v>196</v>
      </c>
      <c r="F1428" s="2" t="s">
        <v>1522</v>
      </c>
      <c r="G1428" s="2" t="s">
        <v>3</v>
      </c>
      <c r="H1428" s="2" t="s">
        <v>1597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1598</v>
      </c>
      <c r="P1428" s="2" t="s">
        <v>1599</v>
      </c>
      <c r="Q1428" s="1">
        <v>58.946100000000001</v>
      </c>
      <c r="R1428" s="1">
        <v>0</v>
      </c>
      <c r="S1428" s="1">
        <v>18.879999999999995</v>
      </c>
      <c r="T1428" s="1">
        <v>34.539700000000003</v>
      </c>
      <c r="U1428" s="2" t="s">
        <v>8</v>
      </c>
      <c r="V1428" s="1">
        <v>5.5263999999999998</v>
      </c>
      <c r="W1428" s="1">
        <v>0</v>
      </c>
      <c r="X1428" s="2" t="s">
        <v>0</v>
      </c>
      <c r="Y1428" s="1">
        <v>0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  <c r="AH1428" s="1">
        <v>0</v>
      </c>
      <c r="AI1428" s="1">
        <v>0</v>
      </c>
      <c r="AJ1428" s="2" t="s">
        <v>0</v>
      </c>
      <c r="AK1428" s="1">
        <v>0</v>
      </c>
      <c r="AL1428" s="1">
        <v>0</v>
      </c>
      <c r="AM1428" s="125" t="s">
        <v>1</v>
      </c>
      <c r="AN1428" s="2" t="s">
        <v>1</v>
      </c>
      <c r="AO1428" s="125" t="s">
        <v>1</v>
      </c>
      <c r="AP1428" s="2" t="s">
        <v>1</v>
      </c>
    </row>
    <row r="1429" spans="1:42" x14ac:dyDescent="0.25">
      <c r="A1429" s="2" t="s">
        <v>585</v>
      </c>
      <c r="B1429" s="125">
        <v>44615</v>
      </c>
      <c r="C1429" s="2" t="s">
        <v>6</v>
      </c>
      <c r="D1429" s="2" t="s">
        <v>25</v>
      </c>
      <c r="E1429" s="2" t="s">
        <v>196</v>
      </c>
      <c r="F1429" s="2" t="s">
        <v>1522</v>
      </c>
      <c r="G1429" s="2" t="s">
        <v>3</v>
      </c>
      <c r="H1429" s="2" t="s">
        <v>1600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3461.7625080000007</v>
      </c>
      <c r="R1429" s="1">
        <v>0</v>
      </c>
      <c r="S1429" s="1">
        <v>2489.7449000000011</v>
      </c>
      <c r="T1429" s="1">
        <v>0</v>
      </c>
      <c r="U1429" s="2" t="s">
        <v>0</v>
      </c>
      <c r="V1429" s="1">
        <v>0</v>
      </c>
      <c r="W1429" s="1">
        <v>837.94619999999986</v>
      </c>
      <c r="X1429" s="2" t="s">
        <v>8</v>
      </c>
      <c r="Y1429" s="1">
        <v>134.07140799999996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  <c r="AH1429" s="1">
        <v>0</v>
      </c>
      <c r="AI1429" s="1">
        <v>0</v>
      </c>
      <c r="AJ1429" s="2" t="s">
        <v>0</v>
      </c>
      <c r="AK1429" s="1">
        <v>0</v>
      </c>
      <c r="AL1429" s="1">
        <v>0</v>
      </c>
      <c r="AM1429" s="125" t="s">
        <v>1</v>
      </c>
      <c r="AN1429" s="2" t="s">
        <v>1</v>
      </c>
      <c r="AO1429" s="125" t="s">
        <v>1</v>
      </c>
      <c r="AP1429" s="2" t="s">
        <v>1</v>
      </c>
    </row>
    <row r="1430" spans="1:42" x14ac:dyDescent="0.25">
      <c r="A1430" s="2" t="s">
        <v>586</v>
      </c>
      <c r="B1430" s="125">
        <v>44615</v>
      </c>
      <c r="C1430" s="2" t="s">
        <v>6</v>
      </c>
      <c r="D1430" s="2" t="s">
        <v>25</v>
      </c>
      <c r="E1430" s="2" t="s">
        <v>196</v>
      </c>
      <c r="F1430" s="2" t="s">
        <v>1522</v>
      </c>
      <c r="G1430" s="2" t="s">
        <v>3</v>
      </c>
      <c r="H1430" s="2" t="s">
        <v>1601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1381</v>
      </c>
      <c r="P1430" s="2" t="s">
        <v>1602</v>
      </c>
      <c r="Q1430" s="1">
        <v>136.95151999999999</v>
      </c>
      <c r="R1430" s="1">
        <v>0</v>
      </c>
      <c r="S1430" s="1">
        <v>101.44884999999999</v>
      </c>
      <c r="T1430" s="1">
        <v>30.60575</v>
      </c>
      <c r="U1430" s="2" t="s">
        <v>8</v>
      </c>
      <c r="V1430" s="1">
        <v>4.8969199999999997</v>
      </c>
      <c r="W1430" s="1">
        <v>0</v>
      </c>
      <c r="X1430" s="2" t="s">
        <v>0</v>
      </c>
      <c r="Y1430" s="1">
        <v>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  <c r="AH1430" s="1">
        <v>0</v>
      </c>
      <c r="AI1430" s="1">
        <v>0</v>
      </c>
      <c r="AJ1430" s="2" t="s">
        <v>0</v>
      </c>
      <c r="AK1430" s="1">
        <v>0</v>
      </c>
      <c r="AL1430" s="1">
        <v>0</v>
      </c>
      <c r="AM1430" s="125" t="s">
        <v>1</v>
      </c>
      <c r="AN1430" s="2" t="s">
        <v>1</v>
      </c>
      <c r="AO1430" s="125" t="s">
        <v>1</v>
      </c>
      <c r="AP1430" s="2" t="s">
        <v>1</v>
      </c>
    </row>
    <row r="1431" spans="1:42" x14ac:dyDescent="0.25">
      <c r="A1431" s="2" t="s">
        <v>587</v>
      </c>
      <c r="B1431" s="125">
        <v>44615</v>
      </c>
      <c r="C1431" s="2" t="s">
        <v>6</v>
      </c>
      <c r="D1431" s="2" t="s">
        <v>25</v>
      </c>
      <c r="E1431" s="2" t="s">
        <v>196</v>
      </c>
      <c r="F1431" s="2" t="s">
        <v>1522</v>
      </c>
      <c r="G1431" s="2" t="s">
        <v>3</v>
      </c>
      <c r="H1431" s="2" t="s">
        <v>1603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409.07966999999996</v>
      </c>
      <c r="R1431" s="1">
        <v>0</v>
      </c>
      <c r="S1431" s="1">
        <v>277.86975000000007</v>
      </c>
      <c r="T1431" s="1">
        <v>0</v>
      </c>
      <c r="U1431" s="2" t="s">
        <v>0</v>
      </c>
      <c r="V1431" s="1">
        <v>0</v>
      </c>
      <c r="W1431" s="1">
        <v>113.11199999999999</v>
      </c>
      <c r="X1431" s="2" t="s">
        <v>8</v>
      </c>
      <c r="Y1431" s="1">
        <v>18.097920000000002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  <c r="AH1431" s="1">
        <v>0</v>
      </c>
      <c r="AI1431" s="1">
        <v>0</v>
      </c>
      <c r="AJ1431" s="2" t="s">
        <v>0</v>
      </c>
      <c r="AK1431" s="1">
        <v>0</v>
      </c>
      <c r="AL1431" s="1">
        <v>0</v>
      </c>
      <c r="AM1431" s="125" t="s">
        <v>1</v>
      </c>
      <c r="AN1431" s="2" t="s">
        <v>1</v>
      </c>
      <c r="AO1431" s="125" t="s">
        <v>1</v>
      </c>
      <c r="AP1431" s="2" t="s">
        <v>1</v>
      </c>
    </row>
    <row r="1432" spans="1:42" x14ac:dyDescent="0.25">
      <c r="A1432" s="2" t="s">
        <v>588</v>
      </c>
      <c r="B1432" s="125">
        <v>44615</v>
      </c>
      <c r="C1432" s="2" t="s">
        <v>6</v>
      </c>
      <c r="D1432" s="2" t="s">
        <v>25</v>
      </c>
      <c r="E1432" s="2" t="s">
        <v>196</v>
      </c>
      <c r="F1432" s="2" t="s">
        <v>1522</v>
      </c>
      <c r="G1432" s="2" t="s">
        <v>3</v>
      </c>
      <c r="H1432" s="2" t="s">
        <v>1604</v>
      </c>
      <c r="I1432" s="1" t="s">
        <v>1</v>
      </c>
      <c r="J1432" s="1" t="s">
        <v>1</v>
      </c>
      <c r="K1432" s="1" t="s">
        <v>1</v>
      </c>
      <c r="L1432" s="1" t="s">
        <v>1</v>
      </c>
      <c r="M1432" s="1">
        <v>0</v>
      </c>
      <c r="N1432" s="2" t="s">
        <v>1</v>
      </c>
      <c r="O1432" s="2" t="s">
        <v>1605</v>
      </c>
      <c r="P1432" s="2" t="s">
        <v>1606</v>
      </c>
      <c r="Q1432" s="1">
        <v>9.9045000000000005</v>
      </c>
      <c r="R1432" s="1">
        <v>0</v>
      </c>
      <c r="S1432" s="1">
        <v>9.9045000000000005</v>
      </c>
      <c r="T1432" s="1">
        <v>0</v>
      </c>
      <c r="U1432" s="2" t="s">
        <v>0</v>
      </c>
      <c r="V1432" s="1">
        <v>0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  <c r="AH1432" s="1">
        <v>0</v>
      </c>
      <c r="AI1432" s="1">
        <v>0</v>
      </c>
      <c r="AJ1432" s="2" t="s">
        <v>0</v>
      </c>
      <c r="AK1432" s="1">
        <v>0</v>
      </c>
      <c r="AL1432" s="1">
        <v>0</v>
      </c>
      <c r="AM1432" s="125" t="s">
        <v>1</v>
      </c>
      <c r="AN1432" s="2" t="s">
        <v>1</v>
      </c>
      <c r="AO1432" s="125" t="s">
        <v>1</v>
      </c>
      <c r="AP1432" s="2" t="s">
        <v>1</v>
      </c>
    </row>
    <row r="1433" spans="1:42" x14ac:dyDescent="0.25">
      <c r="A1433" s="2" t="s">
        <v>589</v>
      </c>
      <c r="B1433" s="125">
        <v>44615</v>
      </c>
      <c r="C1433" s="2" t="s">
        <v>26</v>
      </c>
      <c r="D1433" s="2" t="s">
        <v>25</v>
      </c>
      <c r="E1433" s="2" t="s">
        <v>249</v>
      </c>
      <c r="F1433" s="2" t="s">
        <v>1945</v>
      </c>
      <c r="G1433" s="2" t="s">
        <v>3</v>
      </c>
      <c r="H1433" s="2" t="s">
        <v>1946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580.75459999999998</v>
      </c>
      <c r="R1433" s="1">
        <v>0</v>
      </c>
      <c r="S1433" s="1">
        <v>493.09340000000003</v>
      </c>
      <c r="T1433" s="1">
        <v>0</v>
      </c>
      <c r="U1433" s="2" t="s">
        <v>0</v>
      </c>
      <c r="V1433" s="1">
        <v>0</v>
      </c>
      <c r="W1433" s="1">
        <v>75.569999999999993</v>
      </c>
      <c r="X1433" s="2" t="s">
        <v>0</v>
      </c>
      <c r="Y1433" s="1">
        <v>12.091200000000002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  <c r="AH1433" s="1">
        <v>0</v>
      </c>
      <c r="AI1433" s="1">
        <v>0</v>
      </c>
      <c r="AJ1433" s="2" t="s">
        <v>0</v>
      </c>
      <c r="AK1433" s="1">
        <v>0</v>
      </c>
      <c r="AL1433" s="1">
        <v>0</v>
      </c>
      <c r="AM1433" s="125" t="s">
        <v>1</v>
      </c>
      <c r="AN1433" s="2" t="s">
        <v>1</v>
      </c>
      <c r="AO1433" s="125" t="s">
        <v>1</v>
      </c>
      <c r="AP1433" s="2" t="s">
        <v>1</v>
      </c>
    </row>
    <row r="1434" spans="1:42" x14ac:dyDescent="0.25">
      <c r="A1434" s="2" t="s">
        <v>590</v>
      </c>
      <c r="B1434" s="125">
        <v>44615</v>
      </c>
      <c r="C1434" s="2" t="s">
        <v>26</v>
      </c>
      <c r="D1434" s="2" t="s">
        <v>25</v>
      </c>
      <c r="E1434" s="2" t="s">
        <v>249</v>
      </c>
      <c r="F1434" s="2" t="s">
        <v>1947</v>
      </c>
      <c r="G1434" s="2" t="s">
        <v>3</v>
      </c>
      <c r="H1434" s="2" t="s">
        <v>1948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1076</v>
      </c>
      <c r="P1434" s="2" t="s">
        <v>1077</v>
      </c>
      <c r="Q1434" s="1">
        <v>30.389050000000001</v>
      </c>
      <c r="R1434" s="1">
        <v>0</v>
      </c>
      <c r="S1434" s="1">
        <v>30.389050000000001</v>
      </c>
      <c r="T1434" s="1">
        <v>0</v>
      </c>
      <c r="U1434" s="2" t="s">
        <v>0</v>
      </c>
      <c r="V1434" s="1">
        <v>0</v>
      </c>
      <c r="W1434" s="1">
        <v>0</v>
      </c>
      <c r="X1434" s="2" t="s">
        <v>0</v>
      </c>
      <c r="Y1434" s="1">
        <v>0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  <c r="AH1434" s="1">
        <v>0</v>
      </c>
      <c r="AI1434" s="1">
        <v>0</v>
      </c>
      <c r="AJ1434" s="2" t="s">
        <v>0</v>
      </c>
      <c r="AK1434" s="1">
        <v>0</v>
      </c>
      <c r="AL1434" s="1">
        <v>0</v>
      </c>
      <c r="AM1434" s="125" t="s">
        <v>1</v>
      </c>
      <c r="AN1434" s="2" t="s">
        <v>1</v>
      </c>
      <c r="AO1434" s="125" t="s">
        <v>1</v>
      </c>
      <c r="AP1434" s="2" t="s">
        <v>1</v>
      </c>
    </row>
    <row r="1435" spans="1:42" x14ac:dyDescent="0.25">
      <c r="A1435" s="2" t="s">
        <v>591</v>
      </c>
      <c r="B1435" s="125">
        <v>44615</v>
      </c>
      <c r="C1435" s="2" t="s">
        <v>26</v>
      </c>
      <c r="D1435" s="2" t="s">
        <v>25</v>
      </c>
      <c r="E1435" s="2" t="s">
        <v>249</v>
      </c>
      <c r="F1435" s="2" t="s">
        <v>1945</v>
      </c>
      <c r="G1435" s="2" t="s">
        <v>3</v>
      </c>
      <c r="H1435" s="2" t="s">
        <v>1949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2</v>
      </c>
      <c r="P1435" s="2" t="s">
        <v>1</v>
      </c>
      <c r="Q1435" s="1">
        <v>2030.5302360000005</v>
      </c>
      <c r="R1435" s="1">
        <v>0</v>
      </c>
      <c r="S1435" s="1">
        <v>1411.2751000000003</v>
      </c>
      <c r="T1435" s="1">
        <v>0</v>
      </c>
      <c r="U1435" s="2" t="s">
        <v>0</v>
      </c>
      <c r="V1435" s="1">
        <v>0</v>
      </c>
      <c r="W1435" s="1">
        <v>533.84060000000011</v>
      </c>
      <c r="X1435" s="2" t="s">
        <v>0</v>
      </c>
      <c r="Y1435" s="1">
        <v>85.414535999999998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2">
        <v>0</v>
      </c>
      <c r="AG1435" s="2" t="s">
        <v>0</v>
      </c>
      <c r="AH1435" s="1">
        <v>0</v>
      </c>
      <c r="AI1435" s="1">
        <v>0</v>
      </c>
      <c r="AJ1435" s="2" t="s">
        <v>0</v>
      </c>
      <c r="AK1435" s="1">
        <v>0</v>
      </c>
      <c r="AL1435" s="1">
        <v>0</v>
      </c>
      <c r="AM1435" s="125" t="s">
        <v>1</v>
      </c>
      <c r="AN1435" s="2" t="s">
        <v>1</v>
      </c>
      <c r="AO1435" s="125" t="s">
        <v>1</v>
      </c>
      <c r="AP1435" s="2" t="s">
        <v>1</v>
      </c>
    </row>
    <row r="1436" spans="1:42" x14ac:dyDescent="0.25">
      <c r="A1436" s="2" t="s">
        <v>592</v>
      </c>
      <c r="B1436" s="125">
        <v>44615</v>
      </c>
      <c r="C1436" s="2" t="s">
        <v>6</v>
      </c>
      <c r="D1436" s="2" t="s">
        <v>23</v>
      </c>
      <c r="E1436" s="2" t="s">
        <v>192</v>
      </c>
      <c r="F1436" s="2" t="s">
        <v>1129</v>
      </c>
      <c r="G1436" s="2" t="s">
        <v>3</v>
      </c>
      <c r="H1436" s="2" t="s">
        <v>1643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1190.0433500000001</v>
      </c>
      <c r="R1436" s="1">
        <v>0</v>
      </c>
      <c r="S1436" s="1">
        <v>891.11990000000014</v>
      </c>
      <c r="T1436" s="1">
        <v>0</v>
      </c>
      <c r="U1436" s="2" t="s">
        <v>0</v>
      </c>
      <c r="V1436" s="1">
        <v>0</v>
      </c>
      <c r="W1436" s="1">
        <v>257.69264999999996</v>
      </c>
      <c r="X1436" s="2" t="s">
        <v>8</v>
      </c>
      <c r="Y1436" s="1">
        <v>41.230800000000002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  <c r="AH1436" s="1">
        <v>0</v>
      </c>
      <c r="AI1436" s="1">
        <v>0</v>
      </c>
      <c r="AJ1436" s="2" t="s">
        <v>0</v>
      </c>
      <c r="AK1436" s="1">
        <v>0</v>
      </c>
      <c r="AL1436" s="1">
        <v>0</v>
      </c>
      <c r="AM1436" s="125" t="s">
        <v>1</v>
      </c>
      <c r="AN1436" s="2" t="s">
        <v>1</v>
      </c>
      <c r="AO1436" s="125" t="s">
        <v>1</v>
      </c>
      <c r="AP1436" s="2" t="s">
        <v>1</v>
      </c>
    </row>
    <row r="1437" spans="1:42" x14ac:dyDescent="0.25">
      <c r="A1437" s="2" t="s">
        <v>593</v>
      </c>
      <c r="B1437" s="125">
        <v>44615</v>
      </c>
      <c r="C1437" s="2" t="s">
        <v>6</v>
      </c>
      <c r="D1437" s="2" t="s">
        <v>23</v>
      </c>
      <c r="E1437" s="2" t="s">
        <v>192</v>
      </c>
      <c r="F1437" s="2" t="s">
        <v>1129</v>
      </c>
      <c r="G1437" s="2" t="s">
        <v>3</v>
      </c>
      <c r="H1437" s="2" t="s">
        <v>1644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1645</v>
      </c>
      <c r="P1437" s="2" t="s">
        <v>1646</v>
      </c>
      <c r="Q1437" s="1">
        <v>171.29</v>
      </c>
      <c r="R1437" s="1">
        <v>0</v>
      </c>
      <c r="S1437" s="1">
        <v>171.29</v>
      </c>
      <c r="T1437" s="1">
        <v>0</v>
      </c>
      <c r="U1437" s="2" t="s">
        <v>0</v>
      </c>
      <c r="V1437" s="1">
        <v>0</v>
      </c>
      <c r="W1437" s="1">
        <v>0</v>
      </c>
      <c r="X1437" s="2" t="s">
        <v>0</v>
      </c>
      <c r="Y1437" s="1">
        <v>0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  <c r="AH1437" s="1">
        <v>0</v>
      </c>
      <c r="AI1437" s="1">
        <v>0</v>
      </c>
      <c r="AJ1437" s="2" t="s">
        <v>0</v>
      </c>
      <c r="AK1437" s="1">
        <v>0</v>
      </c>
      <c r="AL1437" s="1">
        <v>0</v>
      </c>
      <c r="AM1437" s="125" t="s">
        <v>1</v>
      </c>
      <c r="AN1437" s="2" t="s">
        <v>1</v>
      </c>
      <c r="AO1437" s="125" t="s">
        <v>1</v>
      </c>
      <c r="AP1437" s="2" t="s">
        <v>1</v>
      </c>
    </row>
    <row r="1438" spans="1:42" x14ac:dyDescent="0.25">
      <c r="A1438" s="2" t="s">
        <v>594</v>
      </c>
      <c r="B1438" s="125">
        <v>44615</v>
      </c>
      <c r="C1438" s="2" t="s">
        <v>6</v>
      </c>
      <c r="D1438" s="2" t="s">
        <v>23</v>
      </c>
      <c r="E1438" s="2" t="s">
        <v>192</v>
      </c>
      <c r="F1438" s="2" t="s">
        <v>1129</v>
      </c>
      <c r="G1438" s="2" t="s">
        <v>3</v>
      </c>
      <c r="H1438" s="2" t="s">
        <v>1647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3290.4073060000001</v>
      </c>
      <c r="R1438" s="1">
        <v>0</v>
      </c>
      <c r="S1438" s="1">
        <v>2466.8890999999999</v>
      </c>
      <c r="T1438" s="1">
        <v>0</v>
      </c>
      <c r="U1438" s="2" t="s">
        <v>0</v>
      </c>
      <c r="V1438" s="1">
        <v>0</v>
      </c>
      <c r="W1438" s="1">
        <v>709.92945000000009</v>
      </c>
      <c r="X1438" s="2" t="s">
        <v>0</v>
      </c>
      <c r="Y1438" s="1">
        <v>113.58875600000002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  <c r="AH1438" s="1">
        <v>0</v>
      </c>
      <c r="AI1438" s="1">
        <v>0</v>
      </c>
      <c r="AJ1438" s="2" t="s">
        <v>0</v>
      </c>
      <c r="AK1438" s="1">
        <v>0</v>
      </c>
      <c r="AL1438" s="1">
        <v>0</v>
      </c>
      <c r="AM1438" s="125" t="s">
        <v>1</v>
      </c>
      <c r="AN1438" s="2" t="s">
        <v>1</v>
      </c>
      <c r="AO1438" s="125" t="s">
        <v>1</v>
      </c>
      <c r="AP1438" s="2" t="s">
        <v>1</v>
      </c>
    </row>
    <row r="1439" spans="1:42" x14ac:dyDescent="0.25">
      <c r="A1439" s="2" t="s">
        <v>595</v>
      </c>
      <c r="B1439" s="125">
        <v>44615</v>
      </c>
      <c r="C1439" s="2" t="s">
        <v>6</v>
      </c>
      <c r="D1439" s="2" t="s">
        <v>23</v>
      </c>
      <c r="E1439" s="2" t="s">
        <v>192</v>
      </c>
      <c r="F1439" s="2" t="s">
        <v>1129</v>
      </c>
      <c r="G1439" s="2" t="s">
        <v>12</v>
      </c>
      <c r="H1439" s="2" t="s">
        <v>1</v>
      </c>
      <c r="I1439" s="1" t="s">
        <v>1193</v>
      </c>
      <c r="J1439" s="1" t="s">
        <v>1</v>
      </c>
      <c r="K1439" s="1" t="s">
        <v>1648</v>
      </c>
      <c r="L1439" s="1" t="s">
        <v>1483</v>
      </c>
      <c r="M1439" s="1">
        <v>77.400000000000006</v>
      </c>
      <c r="N1439" s="2" t="s">
        <v>11</v>
      </c>
      <c r="O1439" s="2" t="s">
        <v>1649</v>
      </c>
      <c r="P1439" s="2" t="s">
        <v>1650</v>
      </c>
      <c r="Q1439" s="1">
        <v>-34.661000000000001</v>
      </c>
      <c r="R1439" s="1">
        <v>0</v>
      </c>
      <c r="S1439" s="1">
        <v>0</v>
      </c>
      <c r="T1439" s="1">
        <v>0</v>
      </c>
      <c r="U1439" s="2" t="s">
        <v>0</v>
      </c>
      <c r="V1439" s="1">
        <v>0</v>
      </c>
      <c r="W1439" s="1">
        <v>-29.880199999999999</v>
      </c>
      <c r="X1439" s="2" t="s">
        <v>8</v>
      </c>
      <c r="Y1439" s="1">
        <v>-4.7808000000000002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  <c r="AH1439" s="1">
        <v>0</v>
      </c>
      <c r="AI1439" s="1">
        <v>0</v>
      </c>
      <c r="AJ1439" s="2" t="s">
        <v>0</v>
      </c>
      <c r="AK1439" s="1">
        <v>0</v>
      </c>
      <c r="AL1439" s="1">
        <v>0</v>
      </c>
      <c r="AM1439" s="125" t="s">
        <v>1</v>
      </c>
      <c r="AN1439" s="2" t="s">
        <v>1</v>
      </c>
      <c r="AO1439" s="125" t="s">
        <v>1</v>
      </c>
      <c r="AP1439" s="2" t="s">
        <v>1</v>
      </c>
    </row>
    <row r="1440" spans="1:42" x14ac:dyDescent="0.25">
      <c r="A1440" s="2" t="s">
        <v>596</v>
      </c>
      <c r="B1440" s="125">
        <v>44615</v>
      </c>
      <c r="C1440" s="2" t="s">
        <v>26</v>
      </c>
      <c r="D1440" s="2" t="s">
        <v>23</v>
      </c>
      <c r="E1440" s="2" t="s">
        <v>354</v>
      </c>
      <c r="F1440" s="2" t="s">
        <v>1280</v>
      </c>
      <c r="G1440" s="2" t="s">
        <v>3</v>
      </c>
      <c r="H1440" s="2" t="s">
        <v>1950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952.77698799999985</v>
      </c>
      <c r="R1440" s="1">
        <v>0</v>
      </c>
      <c r="S1440" s="1">
        <v>683.18799999999987</v>
      </c>
      <c r="T1440" s="1">
        <v>0</v>
      </c>
      <c r="U1440" s="2" t="s">
        <v>0</v>
      </c>
      <c r="V1440" s="1">
        <v>0</v>
      </c>
      <c r="W1440" s="1">
        <v>232.40430000000001</v>
      </c>
      <c r="X1440" s="2" t="s">
        <v>8</v>
      </c>
      <c r="Y1440" s="1">
        <v>37.184688000000001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  <c r="AH1440" s="1">
        <v>0</v>
      </c>
      <c r="AI1440" s="1">
        <v>0</v>
      </c>
      <c r="AJ1440" s="2" t="s">
        <v>0</v>
      </c>
      <c r="AK1440" s="1">
        <v>0</v>
      </c>
      <c r="AL1440" s="1">
        <v>0</v>
      </c>
      <c r="AM1440" s="125" t="s">
        <v>1</v>
      </c>
      <c r="AN1440" s="2" t="s">
        <v>1</v>
      </c>
      <c r="AO1440" s="125" t="s">
        <v>1</v>
      </c>
      <c r="AP1440" s="2" t="s">
        <v>1</v>
      </c>
    </row>
    <row r="1441" spans="1:42" x14ac:dyDescent="0.25">
      <c r="A1441" s="2" t="s">
        <v>597</v>
      </c>
      <c r="B1441" s="125">
        <v>44615</v>
      </c>
      <c r="C1441" s="2" t="s">
        <v>26</v>
      </c>
      <c r="D1441" s="2" t="s">
        <v>23</v>
      </c>
      <c r="E1441" s="2" t="s">
        <v>354</v>
      </c>
      <c r="F1441" s="2" t="s">
        <v>1372</v>
      </c>
      <c r="G1441" s="2" t="s">
        <v>3</v>
      </c>
      <c r="H1441" s="2" t="s">
        <v>1951</v>
      </c>
      <c r="I1441" s="1" t="s">
        <v>1</v>
      </c>
      <c r="J1441" s="1" t="s">
        <v>1</v>
      </c>
      <c r="K1441" s="1" t="s">
        <v>1</v>
      </c>
      <c r="L1441" s="1" t="s">
        <v>1</v>
      </c>
      <c r="M1441" s="1">
        <v>0</v>
      </c>
      <c r="N1441" s="2" t="s">
        <v>1</v>
      </c>
      <c r="O1441" s="2" t="s">
        <v>1952</v>
      </c>
      <c r="P1441" s="2" t="s">
        <v>1953</v>
      </c>
      <c r="Q1441" s="1">
        <v>82.665599999999998</v>
      </c>
      <c r="R1441" s="1">
        <v>0</v>
      </c>
      <c r="S1441" s="1">
        <v>49.942</v>
      </c>
      <c r="T1441" s="1">
        <v>28.21</v>
      </c>
      <c r="U1441" s="2" t="s">
        <v>8</v>
      </c>
      <c r="V1441" s="1">
        <v>4.5136000000000003</v>
      </c>
      <c r="W1441" s="1">
        <v>0</v>
      </c>
      <c r="X1441" s="2" t="s">
        <v>0</v>
      </c>
      <c r="Y1441" s="1">
        <v>0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2">
        <v>0</v>
      </c>
      <c r="AG1441" s="2" t="s">
        <v>0</v>
      </c>
      <c r="AH1441" s="1">
        <v>0</v>
      </c>
      <c r="AI1441" s="1">
        <v>0</v>
      </c>
      <c r="AJ1441" s="2" t="s">
        <v>0</v>
      </c>
      <c r="AK1441" s="1">
        <v>0</v>
      </c>
      <c r="AL1441" s="1">
        <v>0</v>
      </c>
      <c r="AM1441" s="125" t="s">
        <v>1</v>
      </c>
      <c r="AN1441" s="2" t="s">
        <v>1</v>
      </c>
      <c r="AO1441" s="125" t="s">
        <v>1</v>
      </c>
      <c r="AP1441" s="2" t="s">
        <v>1</v>
      </c>
    </row>
    <row r="1442" spans="1:42" x14ac:dyDescent="0.25">
      <c r="A1442" s="2" t="s">
        <v>598</v>
      </c>
      <c r="B1442" s="125">
        <v>44615</v>
      </c>
      <c r="C1442" s="2" t="s">
        <v>26</v>
      </c>
      <c r="D1442" s="2" t="s">
        <v>23</v>
      </c>
      <c r="E1442" s="2" t="s">
        <v>354</v>
      </c>
      <c r="F1442" s="2" t="s">
        <v>1280</v>
      </c>
      <c r="G1442" s="2" t="s">
        <v>3</v>
      </c>
      <c r="H1442" s="2" t="s">
        <v>1954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230.33165599999998</v>
      </c>
      <c r="R1442" s="1">
        <v>0</v>
      </c>
      <c r="S1442" s="1">
        <v>167.76085</v>
      </c>
      <c r="T1442" s="1">
        <v>0</v>
      </c>
      <c r="U1442" s="2" t="s">
        <v>0</v>
      </c>
      <c r="V1442" s="1">
        <v>0</v>
      </c>
      <c r="W1442" s="1">
        <v>53.940350000000002</v>
      </c>
      <c r="X1442" s="2" t="s">
        <v>0</v>
      </c>
      <c r="Y1442" s="1">
        <v>8.6304560000000006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  <c r="AH1442" s="1">
        <v>0</v>
      </c>
      <c r="AI1442" s="1">
        <v>0</v>
      </c>
      <c r="AJ1442" s="2" t="s">
        <v>0</v>
      </c>
      <c r="AK1442" s="1">
        <v>0</v>
      </c>
      <c r="AL1442" s="1">
        <v>0</v>
      </c>
      <c r="AM1442" s="125" t="s">
        <v>1</v>
      </c>
      <c r="AN1442" s="2" t="s">
        <v>1</v>
      </c>
      <c r="AO1442" s="125" t="s">
        <v>1</v>
      </c>
      <c r="AP1442" s="2" t="s">
        <v>1</v>
      </c>
    </row>
    <row r="1443" spans="1:42" x14ac:dyDescent="0.25">
      <c r="A1443" s="2" t="s">
        <v>599</v>
      </c>
      <c r="B1443" s="125">
        <v>44615</v>
      </c>
      <c r="C1443" s="2" t="s">
        <v>26</v>
      </c>
      <c r="D1443" s="2" t="s">
        <v>23</v>
      </c>
      <c r="E1443" s="2" t="s">
        <v>354</v>
      </c>
      <c r="F1443" s="2" t="s">
        <v>1372</v>
      </c>
      <c r="G1443" s="2" t="s">
        <v>3</v>
      </c>
      <c r="H1443" s="2" t="s">
        <v>1955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1956</v>
      </c>
      <c r="P1443" s="2" t="s">
        <v>1957</v>
      </c>
      <c r="Q1443" s="1">
        <v>106.778206</v>
      </c>
      <c r="R1443" s="1">
        <v>0</v>
      </c>
      <c r="S1443" s="1">
        <v>74.506599999999992</v>
      </c>
      <c r="T1443" s="1">
        <v>27.820350000000001</v>
      </c>
      <c r="U1443" s="2" t="s">
        <v>8</v>
      </c>
      <c r="V1443" s="1">
        <v>4.4512559999999999</v>
      </c>
      <c r="W1443" s="1">
        <v>0</v>
      </c>
      <c r="X1443" s="2" t="s">
        <v>0</v>
      </c>
      <c r="Y1443" s="1">
        <v>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  <c r="AH1443" s="1">
        <v>0</v>
      </c>
      <c r="AI1443" s="1">
        <v>0</v>
      </c>
      <c r="AJ1443" s="2" t="s">
        <v>0</v>
      </c>
      <c r="AK1443" s="1">
        <v>0</v>
      </c>
      <c r="AL1443" s="1">
        <v>0</v>
      </c>
      <c r="AM1443" s="125" t="s">
        <v>1</v>
      </c>
      <c r="AN1443" s="2" t="s">
        <v>1</v>
      </c>
      <c r="AO1443" s="125" t="s">
        <v>1</v>
      </c>
      <c r="AP1443" s="2" t="s">
        <v>1</v>
      </c>
    </row>
    <row r="1444" spans="1:42" x14ac:dyDescent="0.25">
      <c r="A1444" s="2" t="s">
        <v>600</v>
      </c>
      <c r="B1444" s="125">
        <v>44615</v>
      </c>
      <c r="C1444" s="2" t="s">
        <v>26</v>
      </c>
      <c r="D1444" s="2" t="s">
        <v>23</v>
      </c>
      <c r="E1444" s="2" t="s">
        <v>354</v>
      </c>
      <c r="F1444" s="2" t="s">
        <v>1280</v>
      </c>
      <c r="G1444" s="2" t="s">
        <v>3</v>
      </c>
      <c r="H1444" s="2" t="s">
        <v>1958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600.50116000000003</v>
      </c>
      <c r="R1444" s="1">
        <v>0</v>
      </c>
      <c r="S1444" s="1">
        <v>429.81614999999999</v>
      </c>
      <c r="T1444" s="1">
        <v>0</v>
      </c>
      <c r="U1444" s="2" t="s">
        <v>0</v>
      </c>
      <c r="V1444" s="1">
        <v>0</v>
      </c>
      <c r="W1444" s="1">
        <v>147.14224999999999</v>
      </c>
      <c r="X1444" s="2" t="s">
        <v>8</v>
      </c>
      <c r="Y1444" s="1">
        <v>23.542760000000001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  <c r="AH1444" s="1">
        <v>0</v>
      </c>
      <c r="AI1444" s="1">
        <v>0</v>
      </c>
      <c r="AJ1444" s="2" t="s">
        <v>0</v>
      </c>
      <c r="AK1444" s="1">
        <v>0</v>
      </c>
      <c r="AL1444" s="1">
        <v>0</v>
      </c>
      <c r="AM1444" s="125" t="s">
        <v>1</v>
      </c>
      <c r="AN1444" s="2" t="s">
        <v>1</v>
      </c>
      <c r="AO1444" s="125" t="s">
        <v>1</v>
      </c>
      <c r="AP1444" s="2" t="s">
        <v>1</v>
      </c>
    </row>
    <row r="1445" spans="1:42" x14ac:dyDescent="0.25">
      <c r="A1445" s="2" t="s">
        <v>601</v>
      </c>
      <c r="B1445" s="125">
        <v>44615</v>
      </c>
      <c r="C1445" s="2" t="s">
        <v>6</v>
      </c>
      <c r="D1445" s="2" t="s">
        <v>21</v>
      </c>
      <c r="E1445" s="2" t="s">
        <v>190</v>
      </c>
      <c r="F1445" s="2" t="s">
        <v>1694</v>
      </c>
      <c r="G1445" s="2" t="s">
        <v>3</v>
      </c>
      <c r="H1445" s="2" t="s">
        <v>1695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4328.1544339999991</v>
      </c>
      <c r="R1445" s="1">
        <v>0</v>
      </c>
      <c r="S1445" s="1">
        <v>2796.8782500000011</v>
      </c>
      <c r="T1445" s="1">
        <v>0</v>
      </c>
      <c r="U1445" s="2" t="s">
        <v>0</v>
      </c>
      <c r="V1445" s="1">
        <v>0</v>
      </c>
      <c r="W1445" s="1">
        <v>1320.0655999999994</v>
      </c>
      <c r="X1445" s="2" t="s">
        <v>8</v>
      </c>
      <c r="Y1445" s="1">
        <v>211.21058399999998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  <c r="AH1445" s="1">
        <v>0</v>
      </c>
      <c r="AI1445" s="1">
        <v>0</v>
      </c>
      <c r="AJ1445" s="2" t="s">
        <v>0</v>
      </c>
      <c r="AK1445" s="1">
        <v>0</v>
      </c>
      <c r="AL1445" s="1">
        <v>0</v>
      </c>
      <c r="AM1445" s="125" t="s">
        <v>1</v>
      </c>
      <c r="AN1445" s="2" t="s">
        <v>1</v>
      </c>
      <c r="AO1445" s="125" t="s">
        <v>1</v>
      </c>
      <c r="AP1445" s="2" t="s">
        <v>1</v>
      </c>
    </row>
    <row r="1446" spans="1:42" x14ac:dyDescent="0.25">
      <c r="A1446" s="2" t="s">
        <v>602</v>
      </c>
      <c r="B1446" s="125">
        <v>44615</v>
      </c>
      <c r="C1446" s="2" t="s">
        <v>26</v>
      </c>
      <c r="D1446" s="2" t="s">
        <v>879</v>
      </c>
      <c r="E1446" s="2" t="s">
        <v>881</v>
      </c>
      <c r="F1446" s="2" t="s">
        <v>1959</v>
      </c>
      <c r="G1446" s="2" t="s">
        <v>3</v>
      </c>
      <c r="H1446" s="2" t="s">
        <v>1960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2</v>
      </c>
      <c r="P1446" s="2" t="s">
        <v>1</v>
      </c>
      <c r="Q1446" s="1">
        <v>343.1232</v>
      </c>
      <c r="R1446" s="1">
        <v>0</v>
      </c>
      <c r="S1446" s="1">
        <v>28.159999999999968</v>
      </c>
      <c r="T1446" s="1">
        <v>0</v>
      </c>
      <c r="U1446" s="2" t="s">
        <v>0</v>
      </c>
      <c r="V1446" s="1">
        <v>0</v>
      </c>
      <c r="W1446" s="1">
        <v>271.52000000000004</v>
      </c>
      <c r="X1446" s="2" t="s">
        <v>8</v>
      </c>
      <c r="Y1446" s="1">
        <v>43.443200000000004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  <c r="AH1446" s="1">
        <v>0</v>
      </c>
      <c r="AI1446" s="1">
        <v>0</v>
      </c>
      <c r="AJ1446" s="2" t="s">
        <v>0</v>
      </c>
      <c r="AK1446" s="1">
        <v>0</v>
      </c>
      <c r="AL1446" s="1">
        <v>0</v>
      </c>
      <c r="AM1446" s="125" t="s">
        <v>1</v>
      </c>
      <c r="AN1446" s="2" t="s">
        <v>1</v>
      </c>
      <c r="AO1446" s="125" t="s">
        <v>1</v>
      </c>
      <c r="AP1446" s="2" t="s">
        <v>1</v>
      </c>
    </row>
    <row r="1447" spans="1:42" x14ac:dyDescent="0.25">
      <c r="A1447" s="2" t="s">
        <v>603</v>
      </c>
      <c r="B1447" s="125">
        <v>44615</v>
      </c>
      <c r="C1447" s="2" t="s">
        <v>6</v>
      </c>
      <c r="D1447" s="2" t="s">
        <v>879</v>
      </c>
      <c r="E1447" s="2" t="s">
        <v>880</v>
      </c>
      <c r="F1447" s="2" t="s">
        <v>1342</v>
      </c>
      <c r="G1447" s="2" t="s">
        <v>3</v>
      </c>
      <c r="H1447" s="2" t="s">
        <v>2427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605.43914000000018</v>
      </c>
      <c r="R1447" s="1">
        <v>0</v>
      </c>
      <c r="S1447" s="1">
        <v>436.61664999999994</v>
      </c>
      <c r="T1447" s="1">
        <v>0</v>
      </c>
      <c r="U1447" s="2" t="s">
        <v>0</v>
      </c>
      <c r="V1447" s="1">
        <v>0</v>
      </c>
      <c r="W1447" s="1">
        <v>145.53665000000001</v>
      </c>
      <c r="X1447" s="2" t="s">
        <v>0</v>
      </c>
      <c r="Y1447" s="1">
        <v>23.28584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  <c r="AH1447" s="1">
        <v>0</v>
      </c>
      <c r="AI1447" s="1">
        <v>0</v>
      </c>
      <c r="AJ1447" s="2" t="s">
        <v>0</v>
      </c>
      <c r="AK1447" s="1">
        <v>0</v>
      </c>
      <c r="AL1447" s="1">
        <v>0</v>
      </c>
      <c r="AM1447" s="125" t="s">
        <v>1</v>
      </c>
      <c r="AN1447" s="2" t="s">
        <v>1</v>
      </c>
      <c r="AO1447" s="125" t="s">
        <v>1</v>
      </c>
      <c r="AP1447" s="2" t="s">
        <v>1</v>
      </c>
    </row>
    <row r="1448" spans="1:42" x14ac:dyDescent="0.25">
      <c r="A1448" s="2" t="s">
        <v>604</v>
      </c>
      <c r="B1448" s="125">
        <v>44615</v>
      </c>
      <c r="C1448" s="2" t="s">
        <v>6</v>
      </c>
      <c r="D1448" s="2" t="s">
        <v>879</v>
      </c>
      <c r="E1448" s="2" t="s">
        <v>880</v>
      </c>
      <c r="F1448" s="2" t="s">
        <v>1342</v>
      </c>
      <c r="G1448" s="2" t="s">
        <v>3</v>
      </c>
      <c r="H1448" s="2" t="s">
        <v>2428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958</v>
      </c>
      <c r="P1448" s="2" t="s">
        <v>1061</v>
      </c>
      <c r="Q1448" s="1">
        <v>16.700700000000001</v>
      </c>
      <c r="R1448" s="1">
        <v>0</v>
      </c>
      <c r="S1448" s="1">
        <v>16.700700000000001</v>
      </c>
      <c r="T1448" s="1">
        <v>0</v>
      </c>
      <c r="U1448" s="2" t="s">
        <v>0</v>
      </c>
      <c r="V1448" s="1">
        <v>0</v>
      </c>
      <c r="W1448" s="1">
        <v>0</v>
      </c>
      <c r="X1448" s="2" t="s">
        <v>0</v>
      </c>
      <c r="Y1448" s="1">
        <v>0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  <c r="AH1448" s="1">
        <v>0</v>
      </c>
      <c r="AI1448" s="1">
        <v>0</v>
      </c>
      <c r="AJ1448" s="2" t="s">
        <v>0</v>
      </c>
      <c r="AK1448" s="1">
        <v>0</v>
      </c>
      <c r="AL1448" s="1">
        <v>0</v>
      </c>
      <c r="AM1448" s="125" t="s">
        <v>1</v>
      </c>
      <c r="AN1448" s="2" t="s">
        <v>1</v>
      </c>
      <c r="AO1448" s="125" t="s">
        <v>1</v>
      </c>
      <c r="AP1448" s="2" t="s">
        <v>1</v>
      </c>
    </row>
    <row r="1449" spans="1:42" x14ac:dyDescent="0.25">
      <c r="A1449" s="2" t="s">
        <v>605</v>
      </c>
      <c r="B1449" s="125">
        <v>44615</v>
      </c>
      <c r="C1449" s="2" t="s">
        <v>6</v>
      </c>
      <c r="D1449" s="2" t="s">
        <v>879</v>
      </c>
      <c r="E1449" s="2" t="s">
        <v>880</v>
      </c>
      <c r="F1449" s="2" t="s">
        <v>1342</v>
      </c>
      <c r="G1449" s="2" t="s">
        <v>3</v>
      </c>
      <c r="H1449" s="2" t="s">
        <v>2429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1689.348168</v>
      </c>
      <c r="R1449" s="1">
        <v>0</v>
      </c>
      <c r="S1449" s="1">
        <v>1276.0204000000001</v>
      </c>
      <c r="T1449" s="1">
        <v>0</v>
      </c>
      <c r="U1449" s="2" t="s">
        <v>0</v>
      </c>
      <c r="V1449" s="1">
        <v>0</v>
      </c>
      <c r="W1449" s="1">
        <v>356.31699999999995</v>
      </c>
      <c r="X1449" s="2" t="s">
        <v>0</v>
      </c>
      <c r="Y1449" s="1">
        <v>57.010767999999999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  <c r="AH1449" s="1">
        <v>0</v>
      </c>
      <c r="AI1449" s="1">
        <v>0</v>
      </c>
      <c r="AJ1449" s="2" t="s">
        <v>0</v>
      </c>
      <c r="AK1449" s="1">
        <v>0</v>
      </c>
      <c r="AL1449" s="1">
        <v>0</v>
      </c>
      <c r="AM1449" s="125" t="s">
        <v>1</v>
      </c>
      <c r="AN1449" s="2" t="s">
        <v>1</v>
      </c>
      <c r="AO1449" s="125" t="s">
        <v>1</v>
      </c>
      <c r="AP1449" s="2" t="s">
        <v>1</v>
      </c>
    </row>
    <row r="1450" spans="1:42" x14ac:dyDescent="0.25">
      <c r="A1450" s="2" t="s">
        <v>606</v>
      </c>
      <c r="B1450" s="125">
        <v>44615</v>
      </c>
      <c r="C1450" s="2" t="s">
        <v>6</v>
      </c>
      <c r="D1450" s="2" t="s">
        <v>879</v>
      </c>
      <c r="E1450" s="2" t="s">
        <v>880</v>
      </c>
      <c r="F1450" s="2" t="s">
        <v>1342</v>
      </c>
      <c r="G1450" s="2" t="s">
        <v>3</v>
      </c>
      <c r="H1450" s="2" t="s">
        <v>2430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2431</v>
      </c>
      <c r="P1450" s="2" t="s">
        <v>2432</v>
      </c>
      <c r="Q1450" s="1">
        <v>420.47930000000002</v>
      </c>
      <c r="R1450" s="1">
        <v>0</v>
      </c>
      <c r="S1450" s="1">
        <v>258.11410000000001</v>
      </c>
      <c r="T1450" s="1">
        <v>139.97</v>
      </c>
      <c r="U1450" s="2" t="s">
        <v>8</v>
      </c>
      <c r="V1450" s="1">
        <v>22.395199999999999</v>
      </c>
      <c r="W1450" s="1">
        <v>0</v>
      </c>
      <c r="X1450" s="2" t="s">
        <v>0</v>
      </c>
      <c r="Y1450" s="1">
        <v>0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  <c r="AH1450" s="1">
        <v>0</v>
      </c>
      <c r="AI1450" s="1">
        <v>0</v>
      </c>
      <c r="AJ1450" s="2" t="s">
        <v>0</v>
      </c>
      <c r="AK1450" s="1">
        <v>0</v>
      </c>
      <c r="AL1450" s="1">
        <v>0</v>
      </c>
      <c r="AM1450" s="125" t="s">
        <v>1</v>
      </c>
      <c r="AN1450" s="2" t="s">
        <v>1</v>
      </c>
      <c r="AO1450" s="125" t="s">
        <v>1</v>
      </c>
      <c r="AP1450" s="2" t="s">
        <v>1</v>
      </c>
    </row>
    <row r="1451" spans="1:42" x14ac:dyDescent="0.25">
      <c r="A1451" s="2" t="s">
        <v>607</v>
      </c>
      <c r="B1451" s="125">
        <v>44615</v>
      </c>
      <c r="C1451" s="2" t="s">
        <v>6</v>
      </c>
      <c r="D1451" s="2" t="s">
        <v>879</v>
      </c>
      <c r="E1451" s="2" t="s">
        <v>880</v>
      </c>
      <c r="F1451" s="2" t="s">
        <v>1342</v>
      </c>
      <c r="G1451" s="2" t="s">
        <v>3</v>
      </c>
      <c r="H1451" s="2" t="s">
        <v>2433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528.81437200000005</v>
      </c>
      <c r="R1451" s="1">
        <v>0</v>
      </c>
      <c r="S1451" s="1">
        <v>385.47120000000007</v>
      </c>
      <c r="T1451" s="1">
        <v>0</v>
      </c>
      <c r="U1451" s="2" t="s">
        <v>0</v>
      </c>
      <c r="V1451" s="1">
        <v>0</v>
      </c>
      <c r="W1451" s="1">
        <v>123.57170000000002</v>
      </c>
      <c r="X1451" s="2" t="s">
        <v>0</v>
      </c>
      <c r="Y1451" s="1">
        <v>19.771471999999999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  <c r="AH1451" s="1">
        <v>0</v>
      </c>
      <c r="AI1451" s="1">
        <v>0</v>
      </c>
      <c r="AJ1451" s="2" t="s">
        <v>0</v>
      </c>
      <c r="AK1451" s="1">
        <v>0</v>
      </c>
      <c r="AL1451" s="1">
        <v>0</v>
      </c>
      <c r="AM1451" s="125" t="s">
        <v>1</v>
      </c>
      <c r="AN1451" s="2" t="s">
        <v>1</v>
      </c>
      <c r="AO1451" s="125" t="s">
        <v>1</v>
      </c>
      <c r="AP1451" s="2" t="s">
        <v>1</v>
      </c>
    </row>
    <row r="1452" spans="1:42" x14ac:dyDescent="0.25">
      <c r="A1452" s="2" t="s">
        <v>608</v>
      </c>
      <c r="B1452" s="125">
        <v>44615</v>
      </c>
      <c r="C1452" s="2" t="s">
        <v>6</v>
      </c>
      <c r="D1452" s="2" t="s">
        <v>18</v>
      </c>
      <c r="E1452" s="2" t="s">
        <v>183</v>
      </c>
      <c r="F1452" s="2" t="s">
        <v>1121</v>
      </c>
      <c r="G1452" s="2" t="s">
        <v>3</v>
      </c>
      <c r="H1452" s="2" t="s">
        <v>2451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v>2882.643298</v>
      </c>
      <c r="R1452" s="1">
        <v>0</v>
      </c>
      <c r="S1452" s="1">
        <v>2073.7111500000005</v>
      </c>
      <c r="T1452" s="1">
        <v>0</v>
      </c>
      <c r="U1452" s="2" t="s">
        <v>0</v>
      </c>
      <c r="V1452" s="1">
        <v>0</v>
      </c>
      <c r="W1452" s="1">
        <v>697.35529999999972</v>
      </c>
      <c r="X1452" s="2" t="s">
        <v>8</v>
      </c>
      <c r="Y1452" s="1">
        <v>111.57684799999997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  <c r="AH1452" s="1">
        <v>0</v>
      </c>
      <c r="AI1452" s="1">
        <v>0</v>
      </c>
      <c r="AJ1452" s="2" t="s">
        <v>0</v>
      </c>
      <c r="AK1452" s="1">
        <v>0</v>
      </c>
      <c r="AL1452" s="1">
        <v>0</v>
      </c>
      <c r="AM1452" s="125" t="s">
        <v>1</v>
      </c>
      <c r="AN1452" s="2" t="s">
        <v>1</v>
      </c>
      <c r="AO1452" s="125" t="s">
        <v>1</v>
      </c>
      <c r="AP1452" s="2" t="s">
        <v>1</v>
      </c>
    </row>
    <row r="1453" spans="1:42" x14ac:dyDescent="0.25">
      <c r="A1453" s="2" t="s">
        <v>609</v>
      </c>
      <c r="B1453" s="125">
        <v>44615</v>
      </c>
      <c r="C1453" s="2" t="s">
        <v>6</v>
      </c>
      <c r="D1453" s="2" t="s">
        <v>16</v>
      </c>
      <c r="E1453" s="2" t="s">
        <v>181</v>
      </c>
      <c r="F1453" s="2" t="s">
        <v>2472</v>
      </c>
      <c r="G1453" s="2" t="s">
        <v>3</v>
      </c>
      <c r="H1453" s="2" t="s">
        <v>2473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2</v>
      </c>
      <c r="P1453" s="2" t="s">
        <v>1</v>
      </c>
      <c r="Q1453" s="1">
        <v>644.03971000000001</v>
      </c>
      <c r="R1453" s="1">
        <v>0</v>
      </c>
      <c r="S1453" s="1">
        <v>522.32504999999992</v>
      </c>
      <c r="T1453" s="1">
        <v>0</v>
      </c>
      <c r="U1453" s="2" t="s">
        <v>0</v>
      </c>
      <c r="V1453" s="1">
        <v>0</v>
      </c>
      <c r="W1453" s="1">
        <v>104.9264</v>
      </c>
      <c r="X1453" s="2" t="s">
        <v>8</v>
      </c>
      <c r="Y1453" s="1">
        <v>16.788260000000001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  <c r="AH1453" s="1">
        <v>0</v>
      </c>
      <c r="AI1453" s="1">
        <v>0</v>
      </c>
      <c r="AJ1453" s="2" t="s">
        <v>0</v>
      </c>
      <c r="AK1453" s="1">
        <v>0</v>
      </c>
      <c r="AL1453" s="1">
        <v>0</v>
      </c>
      <c r="AM1453" s="125" t="s">
        <v>1</v>
      </c>
      <c r="AN1453" s="2" t="s">
        <v>1</v>
      </c>
      <c r="AO1453" s="125" t="s">
        <v>1</v>
      </c>
      <c r="AP1453" s="2" t="s">
        <v>1</v>
      </c>
    </row>
    <row r="1454" spans="1:42" x14ac:dyDescent="0.25">
      <c r="A1454" s="2" t="s">
        <v>610</v>
      </c>
      <c r="B1454" s="125">
        <v>44615</v>
      </c>
      <c r="C1454" s="2" t="s">
        <v>6</v>
      </c>
      <c r="D1454" s="2" t="s">
        <v>13</v>
      </c>
      <c r="E1454" s="2" t="s">
        <v>179</v>
      </c>
      <c r="F1454" s="2" t="s">
        <v>2123</v>
      </c>
      <c r="G1454" s="2" t="s">
        <v>3</v>
      </c>
      <c r="H1454" s="2" t="s">
        <v>2124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2</v>
      </c>
      <c r="P1454" s="2" t="s">
        <v>1</v>
      </c>
      <c r="Q1454" s="1">
        <v>85.71875</v>
      </c>
      <c r="R1454" s="1">
        <v>0</v>
      </c>
      <c r="S1454" s="1">
        <v>85.71875</v>
      </c>
      <c r="T1454" s="1">
        <v>0</v>
      </c>
      <c r="U1454" s="2" t="s">
        <v>0</v>
      </c>
      <c r="V1454" s="1">
        <v>0</v>
      </c>
      <c r="W1454" s="1">
        <v>0</v>
      </c>
      <c r="X1454" s="2" t="s">
        <v>0</v>
      </c>
      <c r="Y1454" s="1">
        <v>0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  <c r="AH1454" s="1">
        <v>0</v>
      </c>
      <c r="AI1454" s="1">
        <v>0</v>
      </c>
      <c r="AJ1454" s="2" t="s">
        <v>0</v>
      </c>
      <c r="AK1454" s="1">
        <v>0</v>
      </c>
      <c r="AL1454" s="1">
        <v>0</v>
      </c>
      <c r="AM1454" s="125" t="s">
        <v>1</v>
      </c>
      <c r="AN1454" s="2" t="s">
        <v>1</v>
      </c>
      <c r="AO1454" s="125" t="s">
        <v>1</v>
      </c>
      <c r="AP1454" s="2" t="s">
        <v>1</v>
      </c>
    </row>
    <row r="1455" spans="1:42" x14ac:dyDescent="0.25">
      <c r="A1455" s="2" t="s">
        <v>611</v>
      </c>
      <c r="B1455" s="125">
        <v>44615</v>
      </c>
      <c r="C1455" s="2" t="s">
        <v>6</v>
      </c>
      <c r="D1455" s="2" t="s">
        <v>13</v>
      </c>
      <c r="E1455" s="2" t="s">
        <v>179</v>
      </c>
      <c r="F1455" s="2" t="s">
        <v>2125</v>
      </c>
      <c r="G1455" s="2" t="s">
        <v>3</v>
      </c>
      <c r="H1455" s="2" t="s">
        <v>2126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886</v>
      </c>
      <c r="P1455" s="2" t="s">
        <v>2127</v>
      </c>
      <c r="Q1455" s="1">
        <v>11.788449999999999</v>
      </c>
      <c r="R1455" s="1">
        <v>0</v>
      </c>
      <c r="S1455" s="1">
        <v>5.7332500000000008</v>
      </c>
      <c r="T1455" s="1">
        <v>5.22</v>
      </c>
      <c r="U1455" s="2" t="s">
        <v>8</v>
      </c>
      <c r="V1455" s="1">
        <v>0.83520000000000005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  <c r="AH1455" s="1">
        <v>0</v>
      </c>
      <c r="AI1455" s="1">
        <v>0</v>
      </c>
      <c r="AJ1455" s="2" t="s">
        <v>0</v>
      </c>
      <c r="AK1455" s="1">
        <v>0</v>
      </c>
      <c r="AL1455" s="1">
        <v>0</v>
      </c>
      <c r="AM1455" s="125" t="s">
        <v>1</v>
      </c>
      <c r="AN1455" s="2" t="s">
        <v>1</v>
      </c>
      <c r="AO1455" s="125" t="s">
        <v>1</v>
      </c>
      <c r="AP1455" s="2" t="s">
        <v>1</v>
      </c>
    </row>
    <row r="1456" spans="1:42" x14ac:dyDescent="0.25">
      <c r="A1456" s="2" t="s">
        <v>612</v>
      </c>
      <c r="B1456" s="125">
        <v>44615</v>
      </c>
      <c r="C1456" s="2" t="s">
        <v>6</v>
      </c>
      <c r="D1456" s="2" t="s">
        <v>13</v>
      </c>
      <c r="E1456" s="2" t="s">
        <v>179</v>
      </c>
      <c r="F1456" s="2" t="s">
        <v>2123</v>
      </c>
      <c r="G1456" s="2" t="s">
        <v>3</v>
      </c>
      <c r="H1456" s="2" t="s">
        <v>2128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2079.5704999999998</v>
      </c>
      <c r="R1456" s="1">
        <v>0</v>
      </c>
      <c r="S1456" s="1">
        <v>1879.8195999999994</v>
      </c>
      <c r="T1456" s="1">
        <v>0</v>
      </c>
      <c r="U1456" s="2" t="s">
        <v>0</v>
      </c>
      <c r="V1456" s="1">
        <v>0</v>
      </c>
      <c r="W1456" s="1">
        <v>172.19899999999998</v>
      </c>
      <c r="X1456" s="2" t="s">
        <v>8</v>
      </c>
      <c r="Y1456" s="1">
        <v>27.551899999999996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  <c r="AH1456" s="1">
        <v>0</v>
      </c>
      <c r="AI1456" s="1">
        <v>0</v>
      </c>
      <c r="AJ1456" s="2" t="s">
        <v>0</v>
      </c>
      <c r="AK1456" s="1">
        <v>0</v>
      </c>
      <c r="AL1456" s="1">
        <v>0</v>
      </c>
      <c r="AM1456" s="125" t="s">
        <v>1</v>
      </c>
      <c r="AN1456" s="2" t="s">
        <v>1</v>
      </c>
      <c r="AO1456" s="125" t="s">
        <v>1</v>
      </c>
      <c r="AP1456" s="2" t="s">
        <v>1</v>
      </c>
    </row>
    <row r="1457" spans="1:42" x14ac:dyDescent="0.25">
      <c r="A1457" s="2" t="s">
        <v>613</v>
      </c>
      <c r="B1457" s="125">
        <v>44615</v>
      </c>
      <c r="C1457" s="2" t="s">
        <v>6</v>
      </c>
      <c r="D1457" s="2" t="s">
        <v>9</v>
      </c>
      <c r="E1457" s="2" t="s">
        <v>2478</v>
      </c>
      <c r="F1457" s="2" t="s">
        <v>2496</v>
      </c>
      <c r="G1457" s="2" t="s">
        <v>3</v>
      </c>
      <c r="H1457" s="2" t="s">
        <v>2497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1130</v>
      </c>
      <c r="P1457" s="2" t="s">
        <v>1146</v>
      </c>
      <c r="Q1457" s="1">
        <v>22.5152</v>
      </c>
      <c r="R1457" s="1">
        <v>0</v>
      </c>
      <c r="S1457" s="1">
        <v>0.22000000000000242</v>
      </c>
      <c r="T1457" s="1">
        <v>19.22</v>
      </c>
      <c r="U1457" s="2" t="s">
        <v>8</v>
      </c>
      <c r="V1457" s="1">
        <v>3.0752000000000002</v>
      </c>
      <c r="W1457" s="1">
        <v>0</v>
      </c>
      <c r="X1457" s="2" t="s">
        <v>0</v>
      </c>
      <c r="Y1457" s="1">
        <v>0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  <c r="AH1457" s="1">
        <v>0</v>
      </c>
      <c r="AI1457" s="1">
        <v>0</v>
      </c>
      <c r="AJ1457" s="2" t="s">
        <v>0</v>
      </c>
      <c r="AK1457" s="1">
        <v>0</v>
      </c>
      <c r="AL1457" s="1">
        <v>0</v>
      </c>
      <c r="AM1457" s="125" t="s">
        <v>1</v>
      </c>
      <c r="AN1457" s="2" t="s">
        <v>1</v>
      </c>
      <c r="AO1457" s="125" t="s">
        <v>1</v>
      </c>
      <c r="AP1457" s="2" t="s">
        <v>1</v>
      </c>
    </row>
    <row r="1458" spans="1:42" x14ac:dyDescent="0.25">
      <c r="A1458" s="2" t="s">
        <v>614</v>
      </c>
      <c r="B1458" s="125">
        <v>44615</v>
      </c>
      <c r="C1458" s="2" t="s">
        <v>6</v>
      </c>
      <c r="D1458" s="2" t="s">
        <v>9</v>
      </c>
      <c r="E1458" s="2" t="s">
        <v>2478</v>
      </c>
      <c r="F1458" s="2" t="s">
        <v>2496</v>
      </c>
      <c r="G1458" s="2" t="s">
        <v>3</v>
      </c>
      <c r="H1458" s="2" t="s">
        <v>2498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232.26519999999999</v>
      </c>
      <c r="R1458" s="1">
        <v>0</v>
      </c>
      <c r="S1458" s="1">
        <v>82.949999999999989</v>
      </c>
      <c r="T1458" s="1">
        <v>0</v>
      </c>
      <c r="U1458" s="2" t="s">
        <v>0</v>
      </c>
      <c r="V1458" s="1">
        <v>0</v>
      </c>
      <c r="W1458" s="1">
        <v>128.72</v>
      </c>
      <c r="X1458" s="2" t="s">
        <v>0</v>
      </c>
      <c r="Y1458" s="1">
        <v>20.595199999999998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  <c r="AH1458" s="1">
        <v>0</v>
      </c>
      <c r="AI1458" s="1">
        <v>0</v>
      </c>
      <c r="AJ1458" s="2" t="s">
        <v>0</v>
      </c>
      <c r="AK1458" s="1">
        <v>0</v>
      </c>
      <c r="AL1458" s="1">
        <v>0</v>
      </c>
      <c r="AM1458" s="125" t="s">
        <v>1</v>
      </c>
      <c r="AN1458" s="2" t="s">
        <v>1</v>
      </c>
      <c r="AO1458" s="125" t="s">
        <v>1</v>
      </c>
      <c r="AP1458" s="2" t="s">
        <v>1</v>
      </c>
    </row>
    <row r="1459" spans="1:42" x14ac:dyDescent="0.25">
      <c r="A1459" s="2" t="s">
        <v>615</v>
      </c>
      <c r="B1459" s="125">
        <v>44615</v>
      </c>
      <c r="C1459" s="2" t="s">
        <v>6</v>
      </c>
      <c r="D1459" s="2" t="s">
        <v>9</v>
      </c>
      <c r="E1459" s="2" t="s">
        <v>2478</v>
      </c>
      <c r="F1459" s="2" t="s">
        <v>2496</v>
      </c>
      <c r="G1459" s="2" t="s">
        <v>3</v>
      </c>
      <c r="H1459" s="2" t="s">
        <v>2501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202.27810000000002</v>
      </c>
      <c r="R1459" s="1">
        <v>0</v>
      </c>
      <c r="S1459" s="1">
        <v>75.337900000000019</v>
      </c>
      <c r="T1459" s="1">
        <v>0</v>
      </c>
      <c r="U1459" s="2" t="s">
        <v>0</v>
      </c>
      <c r="V1459" s="1">
        <v>0</v>
      </c>
      <c r="W1459" s="1">
        <v>109.43119999999999</v>
      </c>
      <c r="X1459" s="2" t="s">
        <v>8</v>
      </c>
      <c r="Y1459" s="1">
        <v>17.509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  <c r="AH1459" s="1">
        <v>0</v>
      </c>
      <c r="AI1459" s="1">
        <v>0</v>
      </c>
      <c r="AJ1459" s="2" t="s">
        <v>0</v>
      </c>
      <c r="AK1459" s="1">
        <v>0</v>
      </c>
      <c r="AL1459" s="1">
        <v>0</v>
      </c>
      <c r="AM1459" s="125" t="s">
        <v>1</v>
      </c>
      <c r="AN1459" s="2" t="s">
        <v>1</v>
      </c>
      <c r="AO1459" s="125" t="s">
        <v>1</v>
      </c>
      <c r="AP1459" s="2" t="s">
        <v>1</v>
      </c>
    </row>
    <row r="1460" spans="1:42" x14ac:dyDescent="0.25">
      <c r="A1460" s="2" t="s">
        <v>616</v>
      </c>
      <c r="B1460" s="125">
        <v>44615</v>
      </c>
      <c r="C1460" s="2" t="s">
        <v>6</v>
      </c>
      <c r="D1460" s="2" t="s">
        <v>9</v>
      </c>
      <c r="E1460" s="2" t="s">
        <v>2478</v>
      </c>
      <c r="F1460" s="2" t="s">
        <v>2496</v>
      </c>
      <c r="G1460" s="2" t="s">
        <v>3</v>
      </c>
      <c r="H1460" s="2" t="s">
        <v>2502</v>
      </c>
      <c r="I1460" s="1" t="s">
        <v>1</v>
      </c>
      <c r="J1460" s="1" t="s">
        <v>1</v>
      </c>
      <c r="K1460" s="1" t="s">
        <v>1</v>
      </c>
      <c r="L1460" s="1" t="s">
        <v>1</v>
      </c>
      <c r="M1460" s="1">
        <v>0</v>
      </c>
      <c r="N1460" s="2" t="s">
        <v>1</v>
      </c>
      <c r="O1460" s="2" t="s">
        <v>2</v>
      </c>
      <c r="P1460" s="2" t="s">
        <v>1</v>
      </c>
      <c r="Q1460" s="1">
        <v>405.70459999999997</v>
      </c>
      <c r="R1460" s="1">
        <v>0</v>
      </c>
      <c r="S1460" s="1">
        <v>49.174000000000035</v>
      </c>
      <c r="T1460" s="1">
        <v>0</v>
      </c>
      <c r="U1460" s="2" t="s">
        <v>0</v>
      </c>
      <c r="V1460" s="1">
        <v>0</v>
      </c>
      <c r="W1460" s="1">
        <v>307.35399999999998</v>
      </c>
      <c r="X1460" s="2" t="s">
        <v>8</v>
      </c>
      <c r="Y1460" s="1">
        <v>49.176600000000001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  <c r="AH1460" s="1">
        <v>0</v>
      </c>
      <c r="AI1460" s="1">
        <v>0</v>
      </c>
      <c r="AJ1460" s="2" t="s">
        <v>0</v>
      </c>
      <c r="AK1460" s="1">
        <v>0</v>
      </c>
      <c r="AL1460" s="1">
        <v>0</v>
      </c>
      <c r="AM1460" s="125" t="s">
        <v>1</v>
      </c>
      <c r="AN1460" s="2" t="s">
        <v>1</v>
      </c>
      <c r="AO1460" s="125" t="s">
        <v>1</v>
      </c>
      <c r="AP1460" s="2" t="s">
        <v>1</v>
      </c>
    </row>
    <row r="1461" spans="1:42" x14ac:dyDescent="0.25">
      <c r="A1461" s="2" t="s">
        <v>617</v>
      </c>
      <c r="B1461" s="125">
        <v>44615</v>
      </c>
      <c r="C1461" s="2" t="s">
        <v>6</v>
      </c>
      <c r="D1461" s="2" t="s">
        <v>9</v>
      </c>
      <c r="E1461" s="2" t="s">
        <v>2478</v>
      </c>
      <c r="F1461" s="2" t="s">
        <v>2496</v>
      </c>
      <c r="G1461" s="2" t="s">
        <v>3</v>
      </c>
      <c r="H1461" s="2" t="s">
        <v>2504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2505</v>
      </c>
      <c r="P1461" s="2" t="s">
        <v>2506</v>
      </c>
      <c r="Q1461" s="1">
        <v>58.192900000000002</v>
      </c>
      <c r="R1461" s="1">
        <v>0</v>
      </c>
      <c r="S1461" s="1">
        <v>39.8765</v>
      </c>
      <c r="T1461" s="1">
        <v>0</v>
      </c>
      <c r="U1461" s="2" t="s">
        <v>0</v>
      </c>
      <c r="V1461" s="1">
        <v>0</v>
      </c>
      <c r="W1461" s="1">
        <v>15.79</v>
      </c>
      <c r="X1461" s="2" t="s">
        <v>8</v>
      </c>
      <c r="Y1461" s="1">
        <v>2.5264000000000002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  <c r="AH1461" s="1">
        <v>0</v>
      </c>
      <c r="AI1461" s="1">
        <v>0</v>
      </c>
      <c r="AJ1461" s="2" t="s">
        <v>0</v>
      </c>
      <c r="AK1461" s="1">
        <v>0</v>
      </c>
      <c r="AL1461" s="1">
        <v>0</v>
      </c>
      <c r="AM1461" s="125" t="s">
        <v>1</v>
      </c>
      <c r="AN1461" s="2" t="s">
        <v>1</v>
      </c>
      <c r="AO1461" s="125" t="s">
        <v>1</v>
      </c>
      <c r="AP1461" s="2" t="s">
        <v>1</v>
      </c>
    </row>
    <row r="1462" spans="1:42" x14ac:dyDescent="0.25">
      <c r="A1462" s="2" t="s">
        <v>618</v>
      </c>
      <c r="B1462" s="125">
        <v>44615</v>
      </c>
      <c r="C1462" s="2" t="s">
        <v>6</v>
      </c>
      <c r="D1462" s="2" t="s">
        <v>9</v>
      </c>
      <c r="E1462" s="2" t="s">
        <v>2478</v>
      </c>
      <c r="F1462" s="2" t="s">
        <v>2496</v>
      </c>
      <c r="G1462" s="2" t="s">
        <v>3</v>
      </c>
      <c r="H1462" s="2" t="s">
        <v>2508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2</v>
      </c>
      <c r="P1462" s="2" t="s">
        <v>1</v>
      </c>
      <c r="Q1462" s="1">
        <v>66.416750000000008</v>
      </c>
      <c r="R1462" s="1">
        <v>0</v>
      </c>
      <c r="S1462" s="1">
        <v>36.709149999999994</v>
      </c>
      <c r="T1462" s="1">
        <v>0</v>
      </c>
      <c r="U1462" s="2" t="s">
        <v>0</v>
      </c>
      <c r="V1462" s="1">
        <v>0</v>
      </c>
      <c r="W1462" s="1">
        <v>25.61</v>
      </c>
      <c r="X1462" s="2" t="s">
        <v>8</v>
      </c>
      <c r="Y1462" s="1">
        <v>4.0975999999999999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  <c r="AH1462" s="1">
        <v>0</v>
      </c>
      <c r="AI1462" s="1">
        <v>0</v>
      </c>
      <c r="AJ1462" s="2" t="s">
        <v>0</v>
      </c>
      <c r="AK1462" s="1">
        <v>0</v>
      </c>
      <c r="AL1462" s="1">
        <v>0</v>
      </c>
      <c r="AM1462" s="125" t="s">
        <v>1</v>
      </c>
      <c r="AN1462" s="2" t="s">
        <v>1</v>
      </c>
      <c r="AO1462" s="125" t="s">
        <v>1</v>
      </c>
      <c r="AP1462" s="2" t="s">
        <v>1</v>
      </c>
    </row>
    <row r="1463" spans="1:42" x14ac:dyDescent="0.25">
      <c r="A1463" s="2" t="s">
        <v>619</v>
      </c>
      <c r="B1463" s="125">
        <v>44615</v>
      </c>
      <c r="C1463" s="2" t="s">
        <v>6</v>
      </c>
      <c r="D1463" s="2" t="s">
        <v>9</v>
      </c>
      <c r="E1463" s="2" t="s">
        <v>2478</v>
      </c>
      <c r="F1463" s="2" t="s">
        <v>2496</v>
      </c>
      <c r="G1463" s="2" t="s">
        <v>3</v>
      </c>
      <c r="H1463" s="2" t="s">
        <v>2510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167.98940000000002</v>
      </c>
      <c r="R1463" s="1">
        <v>0</v>
      </c>
      <c r="S1463" s="1">
        <v>64.192599999999985</v>
      </c>
      <c r="T1463" s="1">
        <v>0</v>
      </c>
      <c r="U1463" s="2" t="s">
        <v>0</v>
      </c>
      <c r="V1463" s="1">
        <v>0</v>
      </c>
      <c r="W1463" s="1">
        <v>89.48</v>
      </c>
      <c r="X1463" s="2" t="s">
        <v>8</v>
      </c>
      <c r="Y1463" s="1">
        <v>14.316799999999999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  <c r="AH1463" s="1">
        <v>0</v>
      </c>
      <c r="AI1463" s="1">
        <v>0</v>
      </c>
      <c r="AJ1463" s="2" t="s">
        <v>0</v>
      </c>
      <c r="AK1463" s="1">
        <v>0</v>
      </c>
      <c r="AL1463" s="1">
        <v>0</v>
      </c>
      <c r="AM1463" s="125" t="s">
        <v>1</v>
      </c>
      <c r="AN1463" s="2" t="s">
        <v>1</v>
      </c>
      <c r="AO1463" s="125" t="s">
        <v>1</v>
      </c>
      <c r="AP1463" s="2" t="s">
        <v>1</v>
      </c>
    </row>
    <row r="1464" spans="1:42" x14ac:dyDescent="0.25">
      <c r="A1464" s="2" t="s">
        <v>620</v>
      </c>
      <c r="B1464" s="125">
        <v>44615</v>
      </c>
      <c r="C1464" s="2" t="s">
        <v>6</v>
      </c>
      <c r="D1464" s="2" t="s">
        <v>276</v>
      </c>
      <c r="E1464" s="2" t="s">
        <v>200</v>
      </c>
      <c r="F1464" s="2" t="s">
        <v>2282</v>
      </c>
      <c r="G1464" s="2" t="s">
        <v>3</v>
      </c>
      <c r="H1464" s="2" t="s">
        <v>2283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793.03215</v>
      </c>
      <c r="R1464" s="1">
        <v>0</v>
      </c>
      <c r="S1464" s="1">
        <v>647.17374999999981</v>
      </c>
      <c r="T1464" s="1">
        <v>0</v>
      </c>
      <c r="U1464" s="2" t="s">
        <v>0</v>
      </c>
      <c r="V1464" s="1">
        <v>0</v>
      </c>
      <c r="W1464" s="1">
        <v>125.74000000000004</v>
      </c>
      <c r="X1464" s="2" t="s">
        <v>8</v>
      </c>
      <c r="Y1464" s="1">
        <v>20.118400000000001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  <c r="AH1464" s="1">
        <v>0</v>
      </c>
      <c r="AI1464" s="1">
        <v>0</v>
      </c>
      <c r="AJ1464" s="2" t="s">
        <v>0</v>
      </c>
      <c r="AK1464" s="1">
        <v>0</v>
      </c>
      <c r="AL1464" s="1">
        <v>0</v>
      </c>
      <c r="AM1464" s="125" t="s">
        <v>1</v>
      </c>
      <c r="AN1464" s="2" t="s">
        <v>1</v>
      </c>
      <c r="AO1464" s="125" t="s">
        <v>1</v>
      </c>
      <c r="AP1464" s="2" t="s">
        <v>1</v>
      </c>
    </row>
    <row r="1465" spans="1:42" x14ac:dyDescent="0.25">
      <c r="A1465" s="2" t="s">
        <v>621</v>
      </c>
      <c r="B1465" s="125">
        <v>44615</v>
      </c>
      <c r="C1465" s="2" t="s">
        <v>6</v>
      </c>
      <c r="D1465" s="2" t="s">
        <v>276</v>
      </c>
      <c r="E1465" s="2" t="s">
        <v>726</v>
      </c>
      <c r="F1465" s="2" t="s">
        <v>2390</v>
      </c>
      <c r="G1465" s="2" t="s">
        <v>3</v>
      </c>
      <c r="H1465" s="2" t="s">
        <v>2391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1330.4544820000001</v>
      </c>
      <c r="R1465" s="1">
        <v>0</v>
      </c>
      <c r="S1465" s="1">
        <v>1042.7873000000002</v>
      </c>
      <c r="T1465" s="1">
        <v>0</v>
      </c>
      <c r="U1465" s="2" t="s">
        <v>0</v>
      </c>
      <c r="V1465" s="1">
        <v>0</v>
      </c>
      <c r="W1465" s="1">
        <v>247.98895000000007</v>
      </c>
      <c r="X1465" s="2" t="s">
        <v>0</v>
      </c>
      <c r="Y1465" s="1">
        <v>39.678231999999994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  <c r="AH1465" s="1">
        <v>0</v>
      </c>
      <c r="AI1465" s="1">
        <v>0</v>
      </c>
      <c r="AJ1465" s="2" t="s">
        <v>0</v>
      </c>
      <c r="AK1465" s="1">
        <v>0</v>
      </c>
      <c r="AL1465" s="1">
        <v>0</v>
      </c>
      <c r="AM1465" s="125" t="s">
        <v>1</v>
      </c>
      <c r="AN1465" s="2" t="s">
        <v>1</v>
      </c>
      <c r="AO1465" s="125" t="s">
        <v>1</v>
      </c>
      <c r="AP1465" s="2" t="s">
        <v>1</v>
      </c>
    </row>
    <row r="1466" spans="1:42" x14ac:dyDescent="0.25">
      <c r="A1466" s="2" t="s">
        <v>622</v>
      </c>
      <c r="B1466" s="125">
        <v>44615</v>
      </c>
      <c r="C1466" s="2" t="s">
        <v>6</v>
      </c>
      <c r="D1466" s="2" t="s">
        <v>276</v>
      </c>
      <c r="E1466" s="2" t="s">
        <v>726</v>
      </c>
      <c r="F1466" s="2" t="s">
        <v>2392</v>
      </c>
      <c r="G1466" s="2" t="s">
        <v>12</v>
      </c>
      <c r="H1466" s="2" t="s">
        <v>1</v>
      </c>
      <c r="I1466" s="1" t="s">
        <v>1242</v>
      </c>
      <c r="J1466" s="1" t="s">
        <v>1</v>
      </c>
      <c r="K1466" s="1" t="s">
        <v>2393</v>
      </c>
      <c r="L1466" s="1" t="s">
        <v>1483</v>
      </c>
      <c r="M1466" s="1">
        <v>8.89</v>
      </c>
      <c r="N1466" s="2" t="s">
        <v>11</v>
      </c>
      <c r="O1466" s="2" t="s">
        <v>2394</v>
      </c>
      <c r="P1466" s="2" t="s">
        <v>2395</v>
      </c>
      <c r="Q1466" s="1">
        <v>-8.8856000000000002</v>
      </c>
      <c r="R1466" s="1">
        <v>0</v>
      </c>
      <c r="S1466" s="1">
        <v>0</v>
      </c>
      <c r="T1466" s="1">
        <v>0</v>
      </c>
      <c r="U1466" s="2" t="s">
        <v>0</v>
      </c>
      <c r="V1466" s="1">
        <v>0</v>
      </c>
      <c r="W1466" s="1">
        <v>-7.66</v>
      </c>
      <c r="X1466" s="2" t="s">
        <v>8</v>
      </c>
      <c r="Y1466" s="1">
        <v>-1.2256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  <c r="AH1466" s="1">
        <v>0</v>
      </c>
      <c r="AI1466" s="1">
        <v>0</v>
      </c>
      <c r="AJ1466" s="2" t="s">
        <v>0</v>
      </c>
      <c r="AK1466" s="1">
        <v>0</v>
      </c>
      <c r="AL1466" s="1">
        <v>0</v>
      </c>
      <c r="AM1466" s="125" t="s">
        <v>1</v>
      </c>
      <c r="AN1466" s="2" t="s">
        <v>1</v>
      </c>
      <c r="AO1466" s="125" t="s">
        <v>1</v>
      </c>
      <c r="AP1466" s="2" t="s">
        <v>1</v>
      </c>
    </row>
    <row r="1467" spans="1:42" x14ac:dyDescent="0.25">
      <c r="A1467" s="2" t="s">
        <v>623</v>
      </c>
      <c r="B1467" s="125">
        <v>44616</v>
      </c>
      <c r="C1467" s="2" t="s">
        <v>6</v>
      </c>
      <c r="D1467" s="2" t="s">
        <v>48</v>
      </c>
      <c r="E1467" s="2" t="s">
        <v>228</v>
      </c>
      <c r="F1467" s="2" t="s">
        <v>1443</v>
      </c>
      <c r="G1467" s="2" t="s">
        <v>3</v>
      </c>
      <c r="H1467" s="2" t="s">
        <v>1444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4217.9531640000005</v>
      </c>
      <c r="R1467" s="1">
        <v>0</v>
      </c>
      <c r="S1467" s="1">
        <v>2919.1424000000002</v>
      </c>
      <c r="T1467" s="1">
        <v>0</v>
      </c>
      <c r="U1467" s="2" t="s">
        <v>0</v>
      </c>
      <c r="V1467" s="1">
        <v>0</v>
      </c>
      <c r="W1467" s="1">
        <v>1119.6644000000001</v>
      </c>
      <c r="X1467" s="2" t="s">
        <v>8</v>
      </c>
      <c r="Y1467" s="1">
        <v>179.14636400000001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  <c r="AH1467" s="1">
        <v>0</v>
      </c>
      <c r="AI1467" s="1">
        <v>0</v>
      </c>
      <c r="AJ1467" s="2" t="s">
        <v>0</v>
      </c>
      <c r="AK1467" s="1">
        <v>0</v>
      </c>
      <c r="AL1467" s="1">
        <v>0</v>
      </c>
      <c r="AM1467" s="125" t="s">
        <v>1</v>
      </c>
      <c r="AN1467" s="2" t="s">
        <v>1</v>
      </c>
      <c r="AO1467" s="125" t="s">
        <v>1</v>
      </c>
      <c r="AP1467" s="2" t="s">
        <v>1</v>
      </c>
    </row>
    <row r="1468" spans="1:42" x14ac:dyDescent="0.25">
      <c r="A1468" s="2" t="s">
        <v>624</v>
      </c>
      <c r="B1468" s="125">
        <v>44616</v>
      </c>
      <c r="C1468" s="2" t="s">
        <v>1081</v>
      </c>
      <c r="D1468" s="2" t="s">
        <v>48</v>
      </c>
      <c r="E1468" s="2" t="s">
        <v>1082</v>
      </c>
      <c r="F1468" s="2" t="s">
        <v>1737</v>
      </c>
      <c r="G1468" s="2" t="s">
        <v>3</v>
      </c>
      <c r="H1468" s="2" t="s">
        <v>1738</v>
      </c>
      <c r="I1468" s="1" t="s">
        <v>1</v>
      </c>
      <c r="J1468" s="1" t="s">
        <v>1</v>
      </c>
      <c r="K1468" s="1" t="s">
        <v>1</v>
      </c>
      <c r="L1468" s="1" t="s">
        <v>1</v>
      </c>
      <c r="M1468" s="1">
        <v>0</v>
      </c>
      <c r="N1468" s="2" t="s">
        <v>1</v>
      </c>
      <c r="O1468" s="2" t="s">
        <v>2</v>
      </c>
      <c r="P1468" s="2" t="s">
        <v>1</v>
      </c>
      <c r="Q1468" s="1">
        <v>3208.6534099999999</v>
      </c>
      <c r="R1468" s="1">
        <v>0</v>
      </c>
      <c r="S1468" s="1">
        <v>2493.3197</v>
      </c>
      <c r="T1468" s="1">
        <v>0</v>
      </c>
      <c r="U1468" s="2" t="s">
        <v>0</v>
      </c>
      <c r="V1468" s="1">
        <v>0</v>
      </c>
      <c r="W1468" s="1">
        <v>616.66694999999982</v>
      </c>
      <c r="X1468" s="2" t="s">
        <v>0</v>
      </c>
      <c r="Y1468" s="1">
        <v>98.666760000000025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  <c r="AH1468" s="1">
        <v>0</v>
      </c>
      <c r="AI1468" s="1">
        <v>0</v>
      </c>
      <c r="AJ1468" s="2" t="s">
        <v>0</v>
      </c>
      <c r="AK1468" s="1">
        <v>0</v>
      </c>
      <c r="AL1468" s="1">
        <v>0</v>
      </c>
      <c r="AM1468" s="125" t="s">
        <v>1</v>
      </c>
      <c r="AN1468" s="2" t="s">
        <v>1</v>
      </c>
      <c r="AO1468" s="125" t="s">
        <v>1</v>
      </c>
      <c r="AP1468" s="2" t="s">
        <v>1</v>
      </c>
    </row>
    <row r="1469" spans="1:42" x14ac:dyDescent="0.25">
      <c r="A1469" s="2" t="s">
        <v>625</v>
      </c>
      <c r="B1469" s="125">
        <v>44616</v>
      </c>
      <c r="C1469" s="2" t="s">
        <v>26</v>
      </c>
      <c r="D1469" s="2" t="s">
        <v>48</v>
      </c>
      <c r="E1469" s="2" t="s">
        <v>219</v>
      </c>
      <c r="F1469" s="2" t="s">
        <v>1961</v>
      </c>
      <c r="G1469" s="2" t="s">
        <v>3</v>
      </c>
      <c r="H1469" s="2" t="s">
        <v>1962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v>5426.3814220000004</v>
      </c>
      <c r="R1469" s="1">
        <v>0</v>
      </c>
      <c r="S1469" s="1">
        <v>3970.9695000000011</v>
      </c>
      <c r="T1469" s="1">
        <v>0</v>
      </c>
      <c r="U1469" s="2" t="s">
        <v>0</v>
      </c>
      <c r="V1469" s="1">
        <v>0</v>
      </c>
      <c r="W1469" s="1">
        <v>1254.6654500000002</v>
      </c>
      <c r="X1469" s="2" t="s">
        <v>0</v>
      </c>
      <c r="Y1469" s="1">
        <v>200.74647200000001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  <c r="AH1469" s="1">
        <v>0</v>
      </c>
      <c r="AI1469" s="1">
        <v>0</v>
      </c>
      <c r="AJ1469" s="2" t="s">
        <v>0</v>
      </c>
      <c r="AK1469" s="1">
        <v>0</v>
      </c>
      <c r="AL1469" s="1">
        <v>0</v>
      </c>
      <c r="AM1469" s="125" t="s">
        <v>1</v>
      </c>
      <c r="AN1469" s="2" t="s">
        <v>1</v>
      </c>
      <c r="AO1469" s="125" t="s">
        <v>1</v>
      </c>
      <c r="AP1469" s="2" t="s">
        <v>1</v>
      </c>
    </row>
    <row r="1470" spans="1:42" x14ac:dyDescent="0.25">
      <c r="A1470" s="2" t="s">
        <v>626</v>
      </c>
      <c r="B1470" s="125">
        <v>44616</v>
      </c>
      <c r="C1470" s="2" t="s">
        <v>26</v>
      </c>
      <c r="D1470" s="2" t="s">
        <v>48</v>
      </c>
      <c r="E1470" s="2" t="s">
        <v>219</v>
      </c>
      <c r="F1470" s="2" t="s">
        <v>1963</v>
      </c>
      <c r="G1470" s="2" t="s">
        <v>12</v>
      </c>
      <c r="H1470" s="2" t="s">
        <v>1</v>
      </c>
      <c r="I1470" s="1" t="s">
        <v>1149</v>
      </c>
      <c r="J1470" s="1" t="s">
        <v>1</v>
      </c>
      <c r="K1470" s="1" t="s">
        <v>1964</v>
      </c>
      <c r="L1470" s="1" t="s">
        <v>1965</v>
      </c>
      <c r="M1470" s="1">
        <v>86.31</v>
      </c>
      <c r="N1470" s="2" t="s">
        <v>11</v>
      </c>
      <c r="O1470" s="2" t="s">
        <v>1966</v>
      </c>
      <c r="P1470" s="2" t="s">
        <v>1967</v>
      </c>
      <c r="Q1470" s="1">
        <v>-30.8</v>
      </c>
      <c r="R1470" s="1">
        <v>0</v>
      </c>
      <c r="S1470" s="1">
        <v>-30.8</v>
      </c>
      <c r="T1470" s="1">
        <v>0</v>
      </c>
      <c r="U1470" s="2" t="s">
        <v>0</v>
      </c>
      <c r="V1470" s="1">
        <v>0</v>
      </c>
      <c r="W1470" s="1">
        <v>0</v>
      </c>
      <c r="X1470" s="2" t="s">
        <v>0</v>
      </c>
      <c r="Y1470" s="1">
        <v>0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  <c r="AH1470" s="1">
        <v>0</v>
      </c>
      <c r="AI1470" s="1">
        <v>0</v>
      </c>
      <c r="AJ1470" s="2" t="s">
        <v>0</v>
      </c>
      <c r="AK1470" s="1">
        <v>0</v>
      </c>
      <c r="AL1470" s="1">
        <v>0</v>
      </c>
      <c r="AM1470" s="125" t="s">
        <v>1</v>
      </c>
      <c r="AN1470" s="2" t="s">
        <v>1</v>
      </c>
      <c r="AO1470" s="125" t="s">
        <v>1</v>
      </c>
      <c r="AP1470" s="2" t="s">
        <v>1</v>
      </c>
    </row>
    <row r="1471" spans="1:42" x14ac:dyDescent="0.25">
      <c r="A1471" s="2" t="s">
        <v>627</v>
      </c>
      <c r="B1471" s="125">
        <v>44616</v>
      </c>
      <c r="C1471" s="2" t="s">
        <v>26</v>
      </c>
      <c r="D1471" s="2" t="s">
        <v>41</v>
      </c>
      <c r="E1471" s="2" t="s">
        <v>210</v>
      </c>
      <c r="F1471" s="2" t="s">
        <v>1844</v>
      </c>
      <c r="G1471" s="2" t="s">
        <v>3</v>
      </c>
      <c r="H1471" s="2" t="s">
        <v>1968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567.33751000000007</v>
      </c>
      <c r="R1471" s="1">
        <v>0</v>
      </c>
      <c r="S1471" s="1">
        <v>463.61494999999985</v>
      </c>
      <c r="T1471" s="1">
        <v>0</v>
      </c>
      <c r="U1471" s="2" t="s">
        <v>0</v>
      </c>
      <c r="V1471" s="1">
        <v>0</v>
      </c>
      <c r="W1471" s="1">
        <v>89.416000000000011</v>
      </c>
      <c r="X1471" s="2" t="s">
        <v>8</v>
      </c>
      <c r="Y1471" s="1">
        <v>14.306559999999999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  <c r="AH1471" s="1">
        <v>0</v>
      </c>
      <c r="AI1471" s="1">
        <v>0</v>
      </c>
      <c r="AJ1471" s="2" t="s">
        <v>0</v>
      </c>
      <c r="AK1471" s="1">
        <v>0</v>
      </c>
      <c r="AL1471" s="1">
        <v>0</v>
      </c>
      <c r="AM1471" s="125" t="s">
        <v>1</v>
      </c>
      <c r="AN1471" s="2" t="s">
        <v>1</v>
      </c>
      <c r="AO1471" s="125" t="s">
        <v>1</v>
      </c>
      <c r="AP1471" s="2" t="s">
        <v>1</v>
      </c>
    </row>
    <row r="1472" spans="1:42" x14ac:dyDescent="0.25">
      <c r="A1472" s="2" t="s">
        <v>628</v>
      </c>
      <c r="B1472" s="125">
        <v>44616</v>
      </c>
      <c r="C1472" s="2" t="s">
        <v>26</v>
      </c>
      <c r="D1472" s="2" t="s">
        <v>41</v>
      </c>
      <c r="E1472" s="2" t="s">
        <v>210</v>
      </c>
      <c r="F1472" s="2" t="s">
        <v>1846</v>
      </c>
      <c r="G1472" s="2" t="s">
        <v>3</v>
      </c>
      <c r="H1472" s="2" t="s">
        <v>1969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1078</v>
      </c>
      <c r="P1472" s="2" t="s">
        <v>884</v>
      </c>
      <c r="Q1472" s="1">
        <v>87.224103999999997</v>
      </c>
      <c r="R1472" s="1">
        <v>0</v>
      </c>
      <c r="S1472" s="1">
        <v>25.994199999999999</v>
      </c>
      <c r="T1472" s="1">
        <v>52.784399999999998</v>
      </c>
      <c r="U1472" s="2" t="s">
        <v>8</v>
      </c>
      <c r="V1472" s="1">
        <v>8.4455039999999997</v>
      </c>
      <c r="W1472" s="1">
        <v>0</v>
      </c>
      <c r="X1472" s="2" t="s">
        <v>0</v>
      </c>
      <c r="Y1472" s="1">
        <v>0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  <c r="AH1472" s="1">
        <v>0</v>
      </c>
      <c r="AI1472" s="1">
        <v>0</v>
      </c>
      <c r="AJ1472" s="2" t="s">
        <v>0</v>
      </c>
      <c r="AK1472" s="1">
        <v>0</v>
      </c>
      <c r="AL1472" s="1">
        <v>0</v>
      </c>
      <c r="AM1472" s="125" t="s">
        <v>1</v>
      </c>
      <c r="AN1472" s="2" t="s">
        <v>1</v>
      </c>
      <c r="AO1472" s="125" t="s">
        <v>1</v>
      </c>
      <c r="AP1472" s="2" t="s">
        <v>1</v>
      </c>
    </row>
    <row r="1473" spans="1:42" x14ac:dyDescent="0.25">
      <c r="A1473" s="2" t="s">
        <v>629</v>
      </c>
      <c r="B1473" s="125">
        <v>44616</v>
      </c>
      <c r="C1473" s="2" t="s">
        <v>26</v>
      </c>
      <c r="D1473" s="2" t="s">
        <v>41</v>
      </c>
      <c r="E1473" s="2" t="s">
        <v>210</v>
      </c>
      <c r="F1473" s="2" t="s">
        <v>1844</v>
      </c>
      <c r="G1473" s="2" t="s">
        <v>3</v>
      </c>
      <c r="H1473" s="2" t="s">
        <v>1970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281.768598</v>
      </c>
      <c r="R1473" s="1">
        <v>0</v>
      </c>
      <c r="S1473" s="1">
        <v>181.50945000000002</v>
      </c>
      <c r="T1473" s="1">
        <v>0</v>
      </c>
      <c r="U1473" s="2" t="s">
        <v>0</v>
      </c>
      <c r="V1473" s="1">
        <v>0</v>
      </c>
      <c r="W1473" s="1">
        <v>86.430299999999988</v>
      </c>
      <c r="X1473" s="2" t="s">
        <v>8</v>
      </c>
      <c r="Y1473" s="1">
        <v>13.828847999999999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  <c r="AH1473" s="1">
        <v>0</v>
      </c>
      <c r="AI1473" s="1">
        <v>0</v>
      </c>
      <c r="AJ1473" s="2" t="s">
        <v>0</v>
      </c>
      <c r="AK1473" s="1">
        <v>0</v>
      </c>
      <c r="AL1473" s="1">
        <v>0</v>
      </c>
      <c r="AM1473" s="125" t="s">
        <v>1</v>
      </c>
      <c r="AN1473" s="2" t="s">
        <v>1</v>
      </c>
      <c r="AO1473" s="125" t="s">
        <v>1</v>
      </c>
      <c r="AP1473" s="2" t="s">
        <v>1</v>
      </c>
    </row>
    <row r="1474" spans="1:42" x14ac:dyDescent="0.25">
      <c r="A1474" s="2" t="s">
        <v>630</v>
      </c>
      <c r="B1474" s="125">
        <v>44616</v>
      </c>
      <c r="C1474" s="2" t="s">
        <v>26</v>
      </c>
      <c r="D1474" s="2" t="s">
        <v>41</v>
      </c>
      <c r="E1474" s="2" t="s">
        <v>210</v>
      </c>
      <c r="F1474" s="2" t="s">
        <v>1846</v>
      </c>
      <c r="G1474" s="2" t="s">
        <v>12</v>
      </c>
      <c r="H1474" s="2" t="s">
        <v>1</v>
      </c>
      <c r="I1474" s="1" t="s">
        <v>1971</v>
      </c>
      <c r="J1474" s="1" t="s">
        <v>1</v>
      </c>
      <c r="K1474" s="1" t="s">
        <v>1972</v>
      </c>
      <c r="L1474" s="1" t="s">
        <v>1965</v>
      </c>
      <c r="M1474" s="1">
        <v>55.37</v>
      </c>
      <c r="N1474" s="2" t="s">
        <v>11</v>
      </c>
      <c r="O1474" s="2" t="s">
        <v>1973</v>
      </c>
      <c r="P1474" s="2" t="s">
        <v>1974</v>
      </c>
      <c r="Q1474" s="1">
        <v>-55.370350000000002</v>
      </c>
      <c r="R1474" s="1">
        <v>0</v>
      </c>
      <c r="S1474" s="1">
        <v>-41.651150000000001</v>
      </c>
      <c r="T1474" s="1">
        <v>0</v>
      </c>
      <c r="U1474" s="2" t="s">
        <v>0</v>
      </c>
      <c r="V1474" s="1">
        <v>0</v>
      </c>
      <c r="W1474" s="1">
        <v>-11.8269</v>
      </c>
      <c r="X1474" s="2" t="s">
        <v>8</v>
      </c>
      <c r="Y1474" s="1">
        <v>-1.8923000000000001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  <c r="AH1474" s="1">
        <v>0</v>
      </c>
      <c r="AI1474" s="1">
        <v>0</v>
      </c>
      <c r="AJ1474" s="2" t="s">
        <v>0</v>
      </c>
      <c r="AK1474" s="1">
        <v>0</v>
      </c>
      <c r="AL1474" s="1">
        <v>0</v>
      </c>
      <c r="AM1474" s="125" t="s">
        <v>1</v>
      </c>
      <c r="AN1474" s="2" t="s">
        <v>1</v>
      </c>
      <c r="AO1474" s="125" t="s">
        <v>1</v>
      </c>
      <c r="AP1474" s="2" t="s">
        <v>1</v>
      </c>
    </row>
    <row r="1475" spans="1:42" x14ac:dyDescent="0.25">
      <c r="A1475" s="2" t="s">
        <v>631</v>
      </c>
      <c r="B1475" s="125">
        <v>44616</v>
      </c>
      <c r="C1475" s="2" t="s">
        <v>34</v>
      </c>
      <c r="D1475" s="2" t="s">
        <v>41</v>
      </c>
      <c r="E1475" s="2" t="s">
        <v>215</v>
      </c>
      <c r="F1475" s="2" t="s">
        <v>2195</v>
      </c>
      <c r="G1475" s="2" t="s">
        <v>3</v>
      </c>
      <c r="H1475" s="2" t="s">
        <v>2196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1598.6057000000003</v>
      </c>
      <c r="R1475" s="1">
        <v>0</v>
      </c>
      <c r="S1475" s="1">
        <v>1450.0480000000005</v>
      </c>
      <c r="T1475" s="1">
        <v>0</v>
      </c>
      <c r="U1475" s="2" t="s">
        <v>0</v>
      </c>
      <c r="V1475" s="1">
        <v>0</v>
      </c>
      <c r="W1475" s="1">
        <v>128.06700000000001</v>
      </c>
      <c r="X1475" s="2" t="s">
        <v>8</v>
      </c>
      <c r="Y1475" s="1">
        <v>20.4907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  <c r="AH1475" s="1">
        <v>0</v>
      </c>
      <c r="AI1475" s="1">
        <v>0</v>
      </c>
      <c r="AJ1475" s="2" t="s">
        <v>0</v>
      </c>
      <c r="AK1475" s="1">
        <v>0</v>
      </c>
      <c r="AL1475" s="1">
        <v>0</v>
      </c>
      <c r="AM1475" s="125" t="s">
        <v>1</v>
      </c>
      <c r="AN1475" s="2" t="s">
        <v>1</v>
      </c>
      <c r="AO1475" s="125" t="s">
        <v>1</v>
      </c>
      <c r="AP1475" s="2" t="s">
        <v>1</v>
      </c>
    </row>
    <row r="1476" spans="1:42" x14ac:dyDescent="0.25">
      <c r="A1476" s="2" t="s">
        <v>632</v>
      </c>
      <c r="B1476" s="125">
        <v>44616</v>
      </c>
      <c r="C1476" s="2" t="s">
        <v>34</v>
      </c>
      <c r="D1476" s="2" t="s">
        <v>41</v>
      </c>
      <c r="E1476" s="2" t="s">
        <v>215</v>
      </c>
      <c r="F1476" s="2" t="s">
        <v>2197</v>
      </c>
      <c r="G1476" s="2" t="s">
        <v>12</v>
      </c>
      <c r="H1476" s="2" t="s">
        <v>1</v>
      </c>
      <c r="I1476" s="1" t="s">
        <v>2198</v>
      </c>
      <c r="J1476" s="1" t="s">
        <v>1</v>
      </c>
      <c r="K1476" s="1" t="s">
        <v>2199</v>
      </c>
      <c r="L1476" s="1" t="s">
        <v>2133</v>
      </c>
      <c r="M1476" s="1">
        <v>53.4</v>
      </c>
      <c r="N1476" s="2" t="s">
        <v>11</v>
      </c>
      <c r="O1476" s="2" t="s">
        <v>2200</v>
      </c>
      <c r="P1476" s="2" t="s">
        <v>2201</v>
      </c>
      <c r="Q1476" s="1">
        <v>-53.4026</v>
      </c>
      <c r="R1476" s="1">
        <v>0</v>
      </c>
      <c r="S1476" s="1">
        <v>-31.037799999999997</v>
      </c>
      <c r="T1476" s="1">
        <v>0</v>
      </c>
      <c r="U1476" s="2" t="s">
        <v>0</v>
      </c>
      <c r="V1476" s="1">
        <v>0</v>
      </c>
      <c r="W1476" s="1">
        <v>-19.28</v>
      </c>
      <c r="X1476" s="2" t="s">
        <v>8</v>
      </c>
      <c r="Y1476" s="1">
        <v>-3.0848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  <c r="AH1476" s="1">
        <v>0</v>
      </c>
      <c r="AI1476" s="1">
        <v>0</v>
      </c>
      <c r="AJ1476" s="2" t="s">
        <v>0</v>
      </c>
      <c r="AK1476" s="1">
        <v>0</v>
      </c>
      <c r="AL1476" s="1">
        <v>0</v>
      </c>
      <c r="AM1476" s="125" t="s">
        <v>1</v>
      </c>
      <c r="AN1476" s="2" t="s">
        <v>1</v>
      </c>
      <c r="AO1476" s="125" t="s">
        <v>1</v>
      </c>
      <c r="AP1476" s="2" t="s">
        <v>1</v>
      </c>
    </row>
    <row r="1477" spans="1:42" x14ac:dyDescent="0.25">
      <c r="A1477" s="2" t="s">
        <v>633</v>
      </c>
      <c r="B1477" s="125">
        <v>44616</v>
      </c>
      <c r="C1477" s="2" t="s">
        <v>1081</v>
      </c>
      <c r="D1477" s="2" t="s">
        <v>41</v>
      </c>
      <c r="E1477" s="2" t="s">
        <v>1083</v>
      </c>
      <c r="F1477" s="2" t="s">
        <v>1737</v>
      </c>
      <c r="G1477" s="2" t="s">
        <v>3</v>
      </c>
      <c r="H1477" s="2" t="s">
        <v>2327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f>3040.032932-0.2</f>
        <v>3039.8329320000003</v>
      </c>
      <c r="R1477" s="1">
        <v>0</v>
      </c>
      <c r="S1477" s="1">
        <v>2211.56</v>
      </c>
      <c r="T1477" s="1">
        <v>0</v>
      </c>
      <c r="U1477" s="2" t="s">
        <v>0</v>
      </c>
      <c r="V1477" s="1">
        <v>0</v>
      </c>
      <c r="W1477" s="1">
        <v>714.1801999999999</v>
      </c>
      <c r="X1477" s="2" t="s">
        <v>8</v>
      </c>
      <c r="Y1477" s="1">
        <v>114.268832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  <c r="AH1477" s="1">
        <v>0</v>
      </c>
      <c r="AI1477" s="1">
        <v>0</v>
      </c>
      <c r="AJ1477" s="2" t="s">
        <v>0</v>
      </c>
      <c r="AK1477" s="1">
        <v>0</v>
      </c>
      <c r="AL1477" s="1">
        <v>0</v>
      </c>
      <c r="AM1477" s="125" t="s">
        <v>1</v>
      </c>
      <c r="AN1477" s="2" t="s">
        <v>1</v>
      </c>
      <c r="AO1477" s="125" t="s">
        <v>1</v>
      </c>
      <c r="AP1477" s="2" t="s">
        <v>1</v>
      </c>
    </row>
    <row r="1478" spans="1:42" x14ac:dyDescent="0.25">
      <c r="A1478" s="2" t="s">
        <v>634</v>
      </c>
      <c r="B1478" s="125">
        <v>44616</v>
      </c>
      <c r="C1478" s="2" t="s">
        <v>6</v>
      </c>
      <c r="D1478" s="2" t="s">
        <v>41</v>
      </c>
      <c r="E1478" s="2" t="s">
        <v>1058</v>
      </c>
      <c r="F1478" s="2" t="s">
        <v>1231</v>
      </c>
      <c r="G1478" s="2" t="s">
        <v>3</v>
      </c>
      <c r="H1478" s="2" t="s">
        <v>2697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97</v>
      </c>
      <c r="P1478" s="2" t="s">
        <v>1</v>
      </c>
      <c r="Q1478" s="1">
        <v>1832.422</v>
      </c>
      <c r="R1478" s="1">
        <v>0</v>
      </c>
      <c r="S1478" s="1">
        <v>1816.24</v>
      </c>
      <c r="T1478" s="1">
        <v>0</v>
      </c>
      <c r="U1478" s="2" t="s">
        <v>0</v>
      </c>
      <c r="V1478" s="1">
        <v>0</v>
      </c>
      <c r="W1478" s="1">
        <v>13.95</v>
      </c>
      <c r="X1478" s="2" t="s">
        <v>8</v>
      </c>
      <c r="Y1478" s="1">
        <v>2.2319999999999998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  <c r="AH1478" s="1">
        <v>0</v>
      </c>
      <c r="AI1478" s="1">
        <v>0</v>
      </c>
      <c r="AJ1478" s="2" t="s">
        <v>0</v>
      </c>
      <c r="AK1478" s="1">
        <v>0</v>
      </c>
      <c r="AL1478" s="1">
        <v>0</v>
      </c>
      <c r="AM1478" s="125" t="s">
        <v>1</v>
      </c>
      <c r="AN1478" s="2" t="s">
        <v>1</v>
      </c>
      <c r="AO1478" s="125" t="s">
        <v>1</v>
      </c>
      <c r="AP1478" s="2" t="s">
        <v>1</v>
      </c>
    </row>
    <row r="1479" spans="1:42" x14ac:dyDescent="0.25">
      <c r="A1479" s="2" t="s">
        <v>635</v>
      </c>
      <c r="B1479" s="125">
        <v>44616</v>
      </c>
      <c r="C1479" s="2" t="s">
        <v>6</v>
      </c>
      <c r="D1479" s="2" t="s">
        <v>41</v>
      </c>
      <c r="E1479" s="2" t="s">
        <v>1058</v>
      </c>
      <c r="F1479" s="2" t="s">
        <v>1231</v>
      </c>
      <c r="G1479" s="2" t="s">
        <v>12</v>
      </c>
      <c r="H1479" s="2"/>
      <c r="I1479" s="1">
        <v>1509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97</v>
      </c>
      <c r="P1479" s="2" t="s">
        <v>1</v>
      </c>
      <c r="Q1479" s="1">
        <v>-44.3</v>
      </c>
      <c r="R1479" s="1">
        <v>0</v>
      </c>
      <c r="S1479" s="1">
        <v>-44.3</v>
      </c>
      <c r="T1479" s="1">
        <v>0</v>
      </c>
      <c r="U1479" s="2" t="s">
        <v>0</v>
      </c>
      <c r="V1479" s="1">
        <v>0</v>
      </c>
      <c r="W1479" s="1">
        <v>0</v>
      </c>
      <c r="X1479" s="2" t="s">
        <v>8</v>
      </c>
      <c r="Y1479" s="1">
        <v>0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  <c r="AH1479" s="1">
        <v>0</v>
      </c>
      <c r="AI1479" s="1">
        <v>0</v>
      </c>
      <c r="AJ1479" s="2" t="s">
        <v>0</v>
      </c>
      <c r="AK1479" s="1">
        <v>0</v>
      </c>
      <c r="AL1479" s="1">
        <v>0</v>
      </c>
      <c r="AM1479" s="125" t="s">
        <v>1</v>
      </c>
      <c r="AN1479" s="2" t="s">
        <v>1</v>
      </c>
      <c r="AO1479" s="125" t="s">
        <v>1</v>
      </c>
      <c r="AP1479" s="2" t="s">
        <v>1</v>
      </c>
    </row>
    <row r="1480" spans="1:42" x14ac:dyDescent="0.25">
      <c r="A1480" s="2" t="s">
        <v>636</v>
      </c>
      <c r="B1480" s="125">
        <v>44616</v>
      </c>
      <c r="C1480" s="2" t="s">
        <v>6</v>
      </c>
      <c r="D1480" s="2" t="s">
        <v>41</v>
      </c>
      <c r="E1480" s="2" t="s">
        <v>2704</v>
      </c>
      <c r="F1480" s="2" t="s">
        <v>2721</v>
      </c>
      <c r="G1480" s="2" t="s">
        <v>3</v>
      </c>
      <c r="H1480" s="2" t="s">
        <v>2722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1854.5647999999999</v>
      </c>
      <c r="R1480" s="1">
        <v>0</v>
      </c>
      <c r="S1480" s="1">
        <v>1661.1</v>
      </c>
      <c r="T1480" s="1">
        <v>0</v>
      </c>
      <c r="U1480" s="2" t="s">
        <v>0</v>
      </c>
      <c r="V1480" s="1">
        <v>0</v>
      </c>
      <c r="W1480" s="1">
        <v>166.78</v>
      </c>
      <c r="X1480" s="2" t="s">
        <v>8</v>
      </c>
      <c r="Y1480" s="1">
        <v>26.684799999999999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  <c r="AH1480" s="1">
        <v>0</v>
      </c>
      <c r="AI1480" s="1">
        <v>0</v>
      </c>
      <c r="AJ1480" s="2" t="s">
        <v>0</v>
      </c>
      <c r="AK1480" s="1">
        <v>0</v>
      </c>
      <c r="AL1480" s="1">
        <v>0</v>
      </c>
      <c r="AM1480" s="125" t="s">
        <v>1</v>
      </c>
      <c r="AN1480" s="2" t="s">
        <v>1</v>
      </c>
      <c r="AO1480" s="125" t="s">
        <v>1</v>
      </c>
      <c r="AP1480" s="2" t="s">
        <v>1</v>
      </c>
    </row>
    <row r="1481" spans="1:42" x14ac:dyDescent="0.25">
      <c r="A1481" s="2" t="s">
        <v>637</v>
      </c>
      <c r="B1481" s="125">
        <v>44616</v>
      </c>
      <c r="C1481" s="2" t="s">
        <v>6</v>
      </c>
      <c r="D1481" s="2" t="s">
        <v>37</v>
      </c>
      <c r="E1481" s="2" t="s">
        <v>208</v>
      </c>
      <c r="F1481" s="2" t="s">
        <v>1520</v>
      </c>
      <c r="G1481" s="2" t="s">
        <v>3</v>
      </c>
      <c r="H1481" s="2" t="s">
        <v>1521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3928.0107140000005</v>
      </c>
      <c r="R1481" s="1">
        <v>0</v>
      </c>
      <c r="S1481" s="1">
        <v>3042.8218000000006</v>
      </c>
      <c r="T1481" s="1">
        <v>0</v>
      </c>
      <c r="U1481" s="2" t="s">
        <v>0</v>
      </c>
      <c r="V1481" s="1">
        <v>0</v>
      </c>
      <c r="W1481" s="1">
        <v>763.09384999999986</v>
      </c>
      <c r="X1481" s="2" t="s">
        <v>8</v>
      </c>
      <c r="Y1481" s="1">
        <v>122.09506399999998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  <c r="AH1481" s="1">
        <v>0</v>
      </c>
      <c r="AI1481" s="1">
        <v>0</v>
      </c>
      <c r="AJ1481" s="2" t="s">
        <v>0</v>
      </c>
      <c r="AK1481" s="1">
        <v>0</v>
      </c>
      <c r="AL1481" s="1">
        <v>0</v>
      </c>
      <c r="AM1481" s="125" t="s">
        <v>1</v>
      </c>
      <c r="AN1481" s="2" t="s">
        <v>1</v>
      </c>
      <c r="AO1481" s="125" t="s">
        <v>1</v>
      </c>
      <c r="AP1481" s="2" t="s">
        <v>1</v>
      </c>
    </row>
    <row r="1482" spans="1:42" x14ac:dyDescent="0.25">
      <c r="A1482" s="2" t="s">
        <v>638</v>
      </c>
      <c r="B1482" s="125">
        <v>44616</v>
      </c>
      <c r="C1482" s="2" t="s">
        <v>26</v>
      </c>
      <c r="D1482" s="2" t="s">
        <v>37</v>
      </c>
      <c r="E1482" s="2" t="s">
        <v>4</v>
      </c>
      <c r="F1482" s="2" t="s">
        <v>1925</v>
      </c>
      <c r="G1482" s="2" t="s">
        <v>3</v>
      </c>
      <c r="H1482" s="2" t="s">
        <v>1975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316.41104999999999</v>
      </c>
      <c r="R1482" s="1">
        <v>0</v>
      </c>
      <c r="S1482" s="1">
        <v>145.57784999999998</v>
      </c>
      <c r="T1482" s="1">
        <v>0</v>
      </c>
      <c r="U1482" s="2" t="s">
        <v>0</v>
      </c>
      <c r="V1482" s="1">
        <v>0</v>
      </c>
      <c r="W1482" s="1">
        <v>147.27000000000001</v>
      </c>
      <c r="X1482" s="2" t="s">
        <v>0</v>
      </c>
      <c r="Y1482" s="1">
        <v>23.563200000000002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  <c r="AH1482" s="1">
        <v>0</v>
      </c>
      <c r="AI1482" s="1">
        <v>0</v>
      </c>
      <c r="AJ1482" s="2" t="s">
        <v>0</v>
      </c>
      <c r="AK1482" s="1">
        <v>0</v>
      </c>
      <c r="AL1482" s="1">
        <v>0</v>
      </c>
      <c r="AM1482" s="125" t="s">
        <v>1</v>
      </c>
      <c r="AN1482" s="2" t="s">
        <v>1</v>
      </c>
      <c r="AO1482" s="125" t="s">
        <v>1</v>
      </c>
      <c r="AP1482" s="2" t="s">
        <v>1</v>
      </c>
    </row>
    <row r="1483" spans="1:42" x14ac:dyDescent="0.25">
      <c r="A1483" s="2" t="s">
        <v>639</v>
      </c>
      <c r="B1483" s="125">
        <v>44616</v>
      </c>
      <c r="C1483" s="2" t="s">
        <v>26</v>
      </c>
      <c r="D1483" s="2" t="s">
        <v>37</v>
      </c>
      <c r="E1483" s="2" t="s">
        <v>4</v>
      </c>
      <c r="F1483" s="2" t="s">
        <v>1976</v>
      </c>
      <c r="G1483" s="2" t="s">
        <v>3</v>
      </c>
      <c r="H1483" s="2" t="s">
        <v>1977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1085</v>
      </c>
      <c r="P1483" s="2" t="s">
        <v>1086</v>
      </c>
      <c r="Q1483" s="1">
        <v>38.344499999999996</v>
      </c>
      <c r="R1483" s="1">
        <v>0</v>
      </c>
      <c r="S1483" s="1">
        <v>36.511700000000005</v>
      </c>
      <c r="T1483" s="1">
        <v>1.58</v>
      </c>
      <c r="U1483" s="2" t="s">
        <v>8</v>
      </c>
      <c r="V1483" s="1">
        <v>0.25280000000000002</v>
      </c>
      <c r="W1483" s="1">
        <v>0</v>
      </c>
      <c r="X1483" s="2" t="s">
        <v>0</v>
      </c>
      <c r="Y1483" s="1">
        <v>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  <c r="AH1483" s="1">
        <v>0</v>
      </c>
      <c r="AI1483" s="1">
        <v>0</v>
      </c>
      <c r="AJ1483" s="2" t="s">
        <v>0</v>
      </c>
      <c r="AK1483" s="1">
        <v>0</v>
      </c>
      <c r="AL1483" s="1">
        <v>0</v>
      </c>
      <c r="AM1483" s="125" t="s">
        <v>1</v>
      </c>
      <c r="AN1483" s="2" t="s">
        <v>1</v>
      </c>
      <c r="AO1483" s="125" t="s">
        <v>1</v>
      </c>
      <c r="AP1483" s="2" t="s">
        <v>1</v>
      </c>
    </row>
    <row r="1484" spans="1:42" x14ac:dyDescent="0.25">
      <c r="A1484" s="2" t="s">
        <v>640</v>
      </c>
      <c r="B1484" s="125">
        <v>44616</v>
      </c>
      <c r="C1484" s="2" t="s">
        <v>26</v>
      </c>
      <c r="D1484" s="2" t="s">
        <v>37</v>
      </c>
      <c r="E1484" s="2" t="s">
        <v>4</v>
      </c>
      <c r="F1484" s="2" t="s">
        <v>1925</v>
      </c>
      <c r="G1484" s="2" t="s">
        <v>3</v>
      </c>
      <c r="H1484" s="2" t="s">
        <v>1978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2</v>
      </c>
      <c r="P1484" s="2" t="s">
        <v>1</v>
      </c>
      <c r="Q1484" s="1">
        <v>1998.0290620000001</v>
      </c>
      <c r="R1484" s="1">
        <v>0</v>
      </c>
      <c r="S1484" s="1">
        <v>1481.8094000000001</v>
      </c>
      <c r="T1484" s="1">
        <v>0</v>
      </c>
      <c r="U1484" s="2" t="s">
        <v>0</v>
      </c>
      <c r="V1484" s="1">
        <v>0</v>
      </c>
      <c r="W1484" s="1">
        <v>445.01694999999995</v>
      </c>
      <c r="X1484" s="2" t="s">
        <v>8</v>
      </c>
      <c r="Y1484" s="1">
        <v>71.202712000000005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  <c r="AH1484" s="1">
        <v>0</v>
      </c>
      <c r="AI1484" s="1">
        <v>0</v>
      </c>
      <c r="AJ1484" s="2" t="s">
        <v>0</v>
      </c>
      <c r="AK1484" s="1">
        <v>0</v>
      </c>
      <c r="AL1484" s="1">
        <v>0</v>
      </c>
      <c r="AM1484" s="125" t="s">
        <v>1</v>
      </c>
      <c r="AN1484" s="2" t="s">
        <v>1</v>
      </c>
      <c r="AO1484" s="125" t="s">
        <v>1</v>
      </c>
      <c r="AP1484" s="2" t="s">
        <v>1</v>
      </c>
    </row>
    <row r="1485" spans="1:42" x14ac:dyDescent="0.25">
      <c r="A1485" s="2" t="s">
        <v>641</v>
      </c>
      <c r="B1485" s="125">
        <v>44616</v>
      </c>
      <c r="C1485" s="2" t="s">
        <v>34</v>
      </c>
      <c r="D1485" s="2" t="s">
        <v>37</v>
      </c>
      <c r="E1485" s="2" t="s">
        <v>206</v>
      </c>
      <c r="F1485" s="2" t="s">
        <v>2234</v>
      </c>
      <c r="G1485" s="2" t="s">
        <v>3</v>
      </c>
      <c r="H1485" s="2" t="s">
        <v>2235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1">
        <v>353.86424999999991</v>
      </c>
      <c r="R1485" s="1">
        <v>0</v>
      </c>
      <c r="S1485" s="1">
        <v>321.90624999999989</v>
      </c>
      <c r="T1485" s="1">
        <v>0</v>
      </c>
      <c r="U1485" s="2" t="s">
        <v>0</v>
      </c>
      <c r="V1485" s="1">
        <v>0</v>
      </c>
      <c r="W1485" s="1">
        <v>27.55</v>
      </c>
      <c r="X1485" s="2" t="s">
        <v>8</v>
      </c>
      <c r="Y1485" s="1">
        <v>4.4080000000000004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  <c r="AH1485" s="1">
        <v>0</v>
      </c>
      <c r="AI1485" s="1">
        <v>0</v>
      </c>
      <c r="AJ1485" s="2" t="s">
        <v>0</v>
      </c>
      <c r="AK1485" s="1">
        <v>0</v>
      </c>
      <c r="AL1485" s="1">
        <v>0</v>
      </c>
      <c r="AM1485" s="125" t="s">
        <v>1</v>
      </c>
      <c r="AN1485" s="2" t="s">
        <v>1</v>
      </c>
      <c r="AO1485" s="125" t="s">
        <v>1</v>
      </c>
      <c r="AP1485" s="2" t="s">
        <v>1</v>
      </c>
    </row>
    <row r="1486" spans="1:42" x14ac:dyDescent="0.25">
      <c r="A1486" s="2" t="s">
        <v>642</v>
      </c>
      <c r="B1486" s="125">
        <v>44616</v>
      </c>
      <c r="C1486" s="2" t="s">
        <v>34</v>
      </c>
      <c r="D1486" s="2" t="s">
        <v>37</v>
      </c>
      <c r="E1486" s="2" t="s">
        <v>206</v>
      </c>
      <c r="F1486" s="2" t="s">
        <v>2236</v>
      </c>
      <c r="G1486" s="2" t="s">
        <v>3</v>
      </c>
      <c r="H1486" s="2" t="s">
        <v>2237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2238</v>
      </c>
      <c r="P1486" s="2" t="s">
        <v>2239</v>
      </c>
      <c r="Q1486" s="1">
        <v>8.58</v>
      </c>
      <c r="R1486" s="1">
        <v>0</v>
      </c>
      <c r="S1486" s="1">
        <v>8.58</v>
      </c>
      <c r="T1486" s="1">
        <v>0</v>
      </c>
      <c r="U1486" s="2" t="s">
        <v>0</v>
      </c>
      <c r="V1486" s="1">
        <v>0</v>
      </c>
      <c r="W1486" s="1">
        <v>0</v>
      </c>
      <c r="X1486" s="2" t="s">
        <v>0</v>
      </c>
      <c r="Y1486" s="1">
        <v>0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  <c r="AH1486" s="1">
        <v>0</v>
      </c>
      <c r="AI1486" s="1">
        <v>0</v>
      </c>
      <c r="AJ1486" s="2" t="s">
        <v>0</v>
      </c>
      <c r="AK1486" s="1">
        <v>0</v>
      </c>
      <c r="AL1486" s="1">
        <v>0</v>
      </c>
      <c r="AM1486" s="125" t="s">
        <v>1</v>
      </c>
      <c r="AN1486" s="2" t="s">
        <v>1</v>
      </c>
      <c r="AO1486" s="125" t="s">
        <v>1</v>
      </c>
      <c r="AP1486" s="2" t="s">
        <v>1</v>
      </c>
    </row>
    <row r="1487" spans="1:42" x14ac:dyDescent="0.25">
      <c r="A1487" s="2" t="s">
        <v>643</v>
      </c>
      <c r="B1487" s="125">
        <v>44616</v>
      </c>
      <c r="C1487" s="2" t="s">
        <v>34</v>
      </c>
      <c r="D1487" s="2" t="s">
        <v>37</v>
      </c>
      <c r="E1487" s="2" t="s">
        <v>206</v>
      </c>
      <c r="F1487" s="2" t="s">
        <v>2234</v>
      </c>
      <c r="G1487" s="2" t="s">
        <v>3</v>
      </c>
      <c r="H1487" s="2" t="s">
        <v>2240</v>
      </c>
      <c r="I1487" s="1" t="s">
        <v>1</v>
      </c>
      <c r="J1487" s="1" t="s">
        <v>1</v>
      </c>
      <c r="K1487" s="1" t="s">
        <v>1</v>
      </c>
      <c r="L1487" s="1" t="s">
        <v>1</v>
      </c>
      <c r="M1487" s="1">
        <v>0</v>
      </c>
      <c r="N1487" s="2" t="s">
        <v>1</v>
      </c>
      <c r="O1487" s="2" t="s">
        <v>2</v>
      </c>
      <c r="P1487" s="2" t="s">
        <v>1</v>
      </c>
      <c r="Q1487" s="1">
        <v>148.86920000000001</v>
      </c>
      <c r="R1487" s="1">
        <v>0</v>
      </c>
      <c r="S1487" s="1">
        <v>128.85919999999999</v>
      </c>
      <c r="T1487" s="1">
        <v>0</v>
      </c>
      <c r="U1487" s="2" t="s">
        <v>0</v>
      </c>
      <c r="V1487" s="1">
        <v>0</v>
      </c>
      <c r="W1487" s="1">
        <v>17.25</v>
      </c>
      <c r="X1487" s="2" t="s">
        <v>0</v>
      </c>
      <c r="Y1487" s="1">
        <v>2.7600000000000002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  <c r="AH1487" s="1">
        <v>0</v>
      </c>
      <c r="AI1487" s="1">
        <v>0</v>
      </c>
      <c r="AJ1487" s="2" t="s">
        <v>0</v>
      </c>
      <c r="AK1487" s="1">
        <v>0</v>
      </c>
      <c r="AL1487" s="1">
        <v>0</v>
      </c>
      <c r="AM1487" s="125" t="s">
        <v>1</v>
      </c>
      <c r="AN1487" s="2" t="s">
        <v>1</v>
      </c>
      <c r="AO1487" s="125" t="s">
        <v>1</v>
      </c>
      <c r="AP1487" s="2" t="s">
        <v>1</v>
      </c>
    </row>
    <row r="1488" spans="1:42" x14ac:dyDescent="0.25">
      <c r="A1488" s="2" t="s">
        <v>644</v>
      </c>
      <c r="B1488" s="125">
        <v>44616</v>
      </c>
      <c r="C1488" s="2" t="s">
        <v>34</v>
      </c>
      <c r="D1488" s="2" t="s">
        <v>37</v>
      </c>
      <c r="E1488" s="2" t="s">
        <v>206</v>
      </c>
      <c r="F1488" s="2" t="s">
        <v>2236</v>
      </c>
      <c r="G1488" s="2" t="s">
        <v>3</v>
      </c>
      <c r="H1488" s="2" t="s">
        <v>2241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1329</v>
      </c>
      <c r="P1488" s="2" t="s">
        <v>1347</v>
      </c>
      <c r="Q1488" s="1">
        <v>69.085650000000001</v>
      </c>
      <c r="R1488" s="1">
        <v>0</v>
      </c>
      <c r="S1488" s="1">
        <v>59.132850000000005</v>
      </c>
      <c r="T1488" s="1">
        <v>8.58</v>
      </c>
      <c r="U1488" s="2" t="s">
        <v>8</v>
      </c>
      <c r="V1488" s="1">
        <v>1.3728</v>
      </c>
      <c r="W1488" s="1">
        <v>0</v>
      </c>
      <c r="X1488" s="2" t="s">
        <v>0</v>
      </c>
      <c r="Y1488" s="1">
        <v>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  <c r="AH1488" s="1">
        <v>0</v>
      </c>
      <c r="AI1488" s="1">
        <v>0</v>
      </c>
      <c r="AJ1488" s="2" t="s">
        <v>0</v>
      </c>
      <c r="AK1488" s="1">
        <v>0</v>
      </c>
      <c r="AL1488" s="1">
        <v>0</v>
      </c>
      <c r="AM1488" s="125" t="s">
        <v>1</v>
      </c>
      <c r="AN1488" s="2" t="s">
        <v>1</v>
      </c>
      <c r="AO1488" s="125" t="s">
        <v>1</v>
      </c>
      <c r="AP1488" s="2" t="s">
        <v>1</v>
      </c>
    </row>
    <row r="1489" spans="1:42" x14ac:dyDescent="0.25">
      <c r="A1489" s="2" t="s">
        <v>645</v>
      </c>
      <c r="B1489" s="125">
        <v>44616</v>
      </c>
      <c r="C1489" s="2" t="s">
        <v>34</v>
      </c>
      <c r="D1489" s="2" t="s">
        <v>37</v>
      </c>
      <c r="E1489" s="2" t="s">
        <v>206</v>
      </c>
      <c r="F1489" s="2" t="s">
        <v>2234</v>
      </c>
      <c r="G1489" s="2" t="s">
        <v>3</v>
      </c>
      <c r="H1489" s="2" t="s">
        <v>2242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2</v>
      </c>
      <c r="P1489" s="2" t="s">
        <v>1</v>
      </c>
      <c r="Q1489" s="1">
        <v>1418.3013999999994</v>
      </c>
      <c r="R1489" s="1">
        <v>0</v>
      </c>
      <c r="S1489" s="1">
        <v>1251.8621999999998</v>
      </c>
      <c r="T1489" s="1">
        <v>0</v>
      </c>
      <c r="U1489" s="2" t="s">
        <v>0</v>
      </c>
      <c r="V1489" s="1">
        <v>0</v>
      </c>
      <c r="W1489" s="1">
        <v>143.48200000000003</v>
      </c>
      <c r="X1489" s="2" t="s">
        <v>8</v>
      </c>
      <c r="Y1489" s="1">
        <v>22.9572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  <c r="AH1489" s="1">
        <v>0</v>
      </c>
      <c r="AI1489" s="1">
        <v>0</v>
      </c>
      <c r="AJ1489" s="2" t="s">
        <v>0</v>
      </c>
      <c r="AK1489" s="1">
        <v>0</v>
      </c>
      <c r="AL1489" s="1">
        <v>0</v>
      </c>
      <c r="AM1489" s="125" t="s">
        <v>1</v>
      </c>
      <c r="AN1489" s="2" t="s">
        <v>1</v>
      </c>
      <c r="AO1489" s="125" t="s">
        <v>1</v>
      </c>
      <c r="AP1489" s="2" t="s">
        <v>1</v>
      </c>
    </row>
    <row r="1490" spans="1:42" x14ac:dyDescent="0.25">
      <c r="A1490" s="2" t="s">
        <v>646</v>
      </c>
      <c r="B1490" s="125">
        <v>44616</v>
      </c>
      <c r="C1490" s="2" t="s">
        <v>34</v>
      </c>
      <c r="D1490" s="2" t="s">
        <v>37</v>
      </c>
      <c r="E1490" s="2" t="s">
        <v>206</v>
      </c>
      <c r="F1490" s="2" t="s">
        <v>2236</v>
      </c>
      <c r="G1490" s="2" t="s">
        <v>3</v>
      </c>
      <c r="H1490" s="2" t="s">
        <v>2243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1060</v>
      </c>
      <c r="P1490" s="2" t="s">
        <v>2190</v>
      </c>
      <c r="Q1490" s="1">
        <v>14.1928</v>
      </c>
      <c r="R1490" s="1">
        <v>0</v>
      </c>
      <c r="S1490" s="1">
        <v>14.1928</v>
      </c>
      <c r="T1490" s="1">
        <v>0</v>
      </c>
      <c r="U1490" s="2" t="s">
        <v>0</v>
      </c>
      <c r="V1490" s="1">
        <v>0</v>
      </c>
      <c r="W1490" s="1">
        <v>0</v>
      </c>
      <c r="X1490" s="2" t="s">
        <v>0</v>
      </c>
      <c r="Y1490" s="1">
        <v>0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  <c r="AH1490" s="1">
        <v>0</v>
      </c>
      <c r="AI1490" s="1">
        <v>0</v>
      </c>
      <c r="AJ1490" s="2" t="s">
        <v>0</v>
      </c>
      <c r="AK1490" s="1">
        <v>0</v>
      </c>
      <c r="AL1490" s="1">
        <v>0</v>
      </c>
      <c r="AM1490" s="125" t="s">
        <v>1</v>
      </c>
      <c r="AN1490" s="2" t="s">
        <v>1</v>
      </c>
      <c r="AO1490" s="125" t="s">
        <v>1</v>
      </c>
      <c r="AP1490" s="2" t="s">
        <v>1</v>
      </c>
    </row>
    <row r="1491" spans="1:42" x14ac:dyDescent="0.25">
      <c r="A1491" s="2" t="s">
        <v>647</v>
      </c>
      <c r="B1491" s="125">
        <v>44616</v>
      </c>
      <c r="C1491" s="2" t="s">
        <v>34</v>
      </c>
      <c r="D1491" s="2" t="s">
        <v>37</v>
      </c>
      <c r="E1491" s="2" t="s">
        <v>206</v>
      </c>
      <c r="F1491" s="2" t="s">
        <v>2234</v>
      </c>
      <c r="G1491" s="2" t="s">
        <v>3</v>
      </c>
      <c r="H1491" s="2" t="s">
        <v>2244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2</v>
      </c>
      <c r="P1491" s="2" t="s">
        <v>1</v>
      </c>
      <c r="Q1491" s="1">
        <f>463.6936+379.11</f>
        <v>842.80359999999996</v>
      </c>
      <c r="R1491" s="1">
        <v>0</v>
      </c>
      <c r="S1491" s="1">
        <f>379.11+387.9809</f>
        <v>767.09090000000003</v>
      </c>
      <c r="T1491" s="1">
        <v>0</v>
      </c>
      <c r="U1491" s="2" t="s">
        <v>0</v>
      </c>
      <c r="V1491" s="1">
        <v>0</v>
      </c>
      <c r="W1491" s="1">
        <v>65.269599999999997</v>
      </c>
      <c r="X1491" s="2" t="s">
        <v>0</v>
      </c>
      <c r="Y1491" s="1">
        <v>10.443099999999999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2">
        <v>0</v>
      </c>
      <c r="AG1491" s="2" t="s">
        <v>0</v>
      </c>
      <c r="AH1491" s="1">
        <v>0</v>
      </c>
      <c r="AI1491" s="1">
        <v>0</v>
      </c>
      <c r="AJ1491" s="2" t="s">
        <v>0</v>
      </c>
      <c r="AK1491" s="1">
        <v>0</v>
      </c>
      <c r="AL1491" s="1">
        <v>0</v>
      </c>
      <c r="AM1491" s="125" t="s">
        <v>1</v>
      </c>
      <c r="AN1491" s="2" t="s">
        <v>1</v>
      </c>
      <c r="AO1491" s="125" t="s">
        <v>1</v>
      </c>
      <c r="AP1491" s="2" t="s">
        <v>1</v>
      </c>
    </row>
    <row r="1492" spans="1:42" x14ac:dyDescent="0.25">
      <c r="A1492" s="2" t="s">
        <v>648</v>
      </c>
      <c r="B1492" s="125">
        <v>44616</v>
      </c>
      <c r="C1492" s="2" t="s">
        <v>34</v>
      </c>
      <c r="D1492" s="2" t="s">
        <v>37</v>
      </c>
      <c r="E1492" s="2" t="s">
        <v>206</v>
      </c>
      <c r="F1492" s="2" t="s">
        <v>2236</v>
      </c>
      <c r="G1492" s="2" t="s">
        <v>12</v>
      </c>
      <c r="H1492" s="2" t="s">
        <v>1</v>
      </c>
      <c r="I1492" s="1" t="s">
        <v>1161</v>
      </c>
      <c r="J1492" s="1" t="s">
        <v>1</v>
      </c>
      <c r="K1492" s="1" t="s">
        <v>2243</v>
      </c>
      <c r="L1492" s="1" t="s">
        <v>2133</v>
      </c>
      <c r="M1492" s="1">
        <v>14.19</v>
      </c>
      <c r="N1492" s="2" t="s">
        <v>11</v>
      </c>
      <c r="O1492" s="2" t="s">
        <v>1060</v>
      </c>
      <c r="P1492" s="2" t="s">
        <v>2190</v>
      </c>
      <c r="Q1492" s="1">
        <v>-14.1928</v>
      </c>
      <c r="R1492" s="1">
        <v>0</v>
      </c>
      <c r="S1492" s="1">
        <v>-14.1928</v>
      </c>
      <c r="T1492" s="1">
        <v>0</v>
      </c>
      <c r="U1492" s="2" t="s">
        <v>0</v>
      </c>
      <c r="V1492" s="1">
        <v>0</v>
      </c>
      <c r="W1492" s="1">
        <v>0</v>
      </c>
      <c r="X1492" s="2" t="s">
        <v>0</v>
      </c>
      <c r="Y1492" s="1">
        <v>0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  <c r="AH1492" s="1">
        <v>0</v>
      </c>
      <c r="AI1492" s="1">
        <v>0</v>
      </c>
      <c r="AJ1492" s="2" t="s">
        <v>0</v>
      </c>
      <c r="AK1492" s="1">
        <v>0</v>
      </c>
      <c r="AL1492" s="1">
        <v>0</v>
      </c>
      <c r="AM1492" s="125" t="s">
        <v>1</v>
      </c>
      <c r="AN1492" s="2" t="s">
        <v>1</v>
      </c>
      <c r="AO1492" s="125" t="s">
        <v>1</v>
      </c>
      <c r="AP1492" s="2" t="s">
        <v>1</v>
      </c>
    </row>
    <row r="1493" spans="1:42" x14ac:dyDescent="0.25">
      <c r="A1493" s="2" t="s">
        <v>649</v>
      </c>
      <c r="B1493" s="125">
        <v>44616</v>
      </c>
      <c r="C1493" s="2" t="s">
        <v>1081</v>
      </c>
      <c r="D1493" s="2" t="s">
        <v>37</v>
      </c>
      <c r="E1493" s="2" t="s">
        <v>1084</v>
      </c>
      <c r="F1493" s="2" t="s">
        <v>1737</v>
      </c>
      <c r="G1493" s="2" t="s">
        <v>3</v>
      </c>
      <c r="H1493" s="2" t="s">
        <v>2351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1945.3534359999999</v>
      </c>
      <c r="R1493" s="1">
        <v>0</v>
      </c>
      <c r="S1493" s="1">
        <v>1599.7143499999995</v>
      </c>
      <c r="T1493" s="1">
        <v>0</v>
      </c>
      <c r="U1493" s="2" t="s">
        <v>0</v>
      </c>
      <c r="V1493" s="1">
        <v>0</v>
      </c>
      <c r="W1493" s="1">
        <v>297.96475000000004</v>
      </c>
      <c r="X1493" s="2" t="s">
        <v>0</v>
      </c>
      <c r="Y1493" s="1">
        <v>47.674336000000011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  <c r="AH1493" s="1">
        <v>0</v>
      </c>
      <c r="AI1493" s="1">
        <v>0</v>
      </c>
      <c r="AJ1493" s="2" t="s">
        <v>0</v>
      </c>
      <c r="AK1493" s="1">
        <v>0</v>
      </c>
      <c r="AL1493" s="1">
        <v>0</v>
      </c>
      <c r="AM1493" s="125" t="s">
        <v>1</v>
      </c>
      <c r="AN1493" s="2" t="s">
        <v>1</v>
      </c>
      <c r="AO1493" s="125" t="s">
        <v>1</v>
      </c>
      <c r="AP1493" s="2" t="s">
        <v>1</v>
      </c>
    </row>
    <row r="1494" spans="1:42" x14ac:dyDescent="0.25">
      <c r="A1494" s="2" t="s">
        <v>650</v>
      </c>
      <c r="B1494" s="125">
        <v>44616</v>
      </c>
      <c r="C1494" s="2" t="s">
        <v>1081</v>
      </c>
      <c r="D1494" s="2" t="s">
        <v>37</v>
      </c>
      <c r="E1494" s="2" t="s">
        <v>1084</v>
      </c>
      <c r="F1494" s="2" t="s">
        <v>1737</v>
      </c>
      <c r="G1494" s="2" t="s">
        <v>3</v>
      </c>
      <c r="H1494" s="2" t="s">
        <v>2352</v>
      </c>
      <c r="I1494" s="1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1010.6851660000002</v>
      </c>
      <c r="R1494" s="1">
        <v>0</v>
      </c>
      <c r="S1494" s="1">
        <v>769.48990000000003</v>
      </c>
      <c r="T1494" s="1">
        <v>0</v>
      </c>
      <c r="U1494" s="2" t="s">
        <v>0</v>
      </c>
      <c r="V1494" s="1">
        <v>0</v>
      </c>
      <c r="W1494" s="1">
        <v>207.92695000000003</v>
      </c>
      <c r="X1494" s="2" t="s">
        <v>8</v>
      </c>
      <c r="Y1494" s="1">
        <v>33.268315999999999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  <c r="AH1494" s="1">
        <v>0</v>
      </c>
      <c r="AI1494" s="1">
        <v>0</v>
      </c>
      <c r="AJ1494" s="2" t="s">
        <v>0</v>
      </c>
      <c r="AK1494" s="1">
        <v>0</v>
      </c>
      <c r="AL1494" s="1">
        <v>0</v>
      </c>
      <c r="AM1494" s="125" t="s">
        <v>1</v>
      </c>
      <c r="AN1494" s="2" t="s">
        <v>1</v>
      </c>
      <c r="AO1494" s="125" t="s">
        <v>1</v>
      </c>
      <c r="AP1494" s="2" t="s">
        <v>1</v>
      </c>
    </row>
    <row r="1495" spans="1:42" x14ac:dyDescent="0.25">
      <c r="A1495" s="2" t="s">
        <v>651</v>
      </c>
      <c r="B1495" s="125">
        <v>44616</v>
      </c>
      <c r="C1495" s="2" t="s">
        <v>1081</v>
      </c>
      <c r="D1495" s="2" t="s">
        <v>37</v>
      </c>
      <c r="E1495" s="2" t="s">
        <v>1084</v>
      </c>
      <c r="F1495" s="2" t="s">
        <v>1737</v>
      </c>
      <c r="G1495" s="2" t="s">
        <v>3</v>
      </c>
      <c r="H1495" s="2" t="s">
        <v>2353</v>
      </c>
      <c r="I1495" s="1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2354</v>
      </c>
      <c r="P1495" s="2" t="s">
        <v>2355</v>
      </c>
      <c r="Q1495" s="1">
        <v>191.54545400000001</v>
      </c>
      <c r="R1495" s="1">
        <v>0</v>
      </c>
      <c r="S1495" s="1">
        <v>153.05444999999997</v>
      </c>
      <c r="T1495" s="1">
        <v>0</v>
      </c>
      <c r="U1495" s="2" t="s">
        <v>0</v>
      </c>
      <c r="V1495" s="1">
        <v>0</v>
      </c>
      <c r="W1495" s="1">
        <v>33.181899999999999</v>
      </c>
      <c r="X1495" s="2" t="s">
        <v>8</v>
      </c>
      <c r="Y1495" s="1">
        <v>5.3091039999999996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  <c r="AH1495" s="1">
        <v>0</v>
      </c>
      <c r="AI1495" s="1">
        <v>0</v>
      </c>
      <c r="AJ1495" s="2" t="s">
        <v>0</v>
      </c>
      <c r="AK1495" s="1">
        <v>0</v>
      </c>
      <c r="AL1495" s="1">
        <v>0</v>
      </c>
      <c r="AM1495" s="125" t="s">
        <v>1</v>
      </c>
      <c r="AN1495" s="2" t="s">
        <v>1</v>
      </c>
      <c r="AO1495" s="125" t="s">
        <v>1</v>
      </c>
      <c r="AP1495" s="2" t="s">
        <v>1</v>
      </c>
    </row>
    <row r="1496" spans="1:42" x14ac:dyDescent="0.25">
      <c r="A1496" s="2" t="s">
        <v>652</v>
      </c>
      <c r="B1496" s="125">
        <v>44616</v>
      </c>
      <c r="C1496" s="2" t="s">
        <v>6</v>
      </c>
      <c r="D1496" s="2" t="s">
        <v>32</v>
      </c>
      <c r="E1496" s="2" t="s">
        <v>202</v>
      </c>
      <c r="F1496" s="2" t="s">
        <v>1332</v>
      </c>
      <c r="G1496" s="2" t="s">
        <v>3</v>
      </c>
      <c r="H1496" s="2" t="s">
        <v>1562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5170.2488339999991</v>
      </c>
      <c r="R1496" s="1">
        <v>0</v>
      </c>
      <c r="S1496" s="1">
        <v>3727.8729999999991</v>
      </c>
      <c r="T1496" s="1">
        <v>0</v>
      </c>
      <c r="U1496" s="2" t="s">
        <v>0</v>
      </c>
      <c r="V1496" s="1">
        <v>0</v>
      </c>
      <c r="W1496" s="1">
        <v>1243.4274499999997</v>
      </c>
      <c r="X1496" s="2" t="s">
        <v>8</v>
      </c>
      <c r="Y1496" s="1">
        <v>198.948384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  <c r="AH1496" s="1">
        <v>0</v>
      </c>
      <c r="AI1496" s="1">
        <v>0</v>
      </c>
      <c r="AJ1496" s="2" t="s">
        <v>0</v>
      </c>
      <c r="AK1496" s="1">
        <v>0</v>
      </c>
      <c r="AL1496" s="1">
        <v>0</v>
      </c>
      <c r="AM1496" s="125" t="s">
        <v>1</v>
      </c>
      <c r="AN1496" s="2" t="s">
        <v>1</v>
      </c>
      <c r="AO1496" s="125" t="s">
        <v>1</v>
      </c>
      <c r="AP1496" s="2" t="s">
        <v>1</v>
      </c>
    </row>
    <row r="1497" spans="1:42" x14ac:dyDescent="0.25">
      <c r="A1497" s="2" t="s">
        <v>653</v>
      </c>
      <c r="B1497" s="125">
        <v>44616</v>
      </c>
      <c r="C1497" s="2" t="s">
        <v>26</v>
      </c>
      <c r="D1497" s="2" t="s">
        <v>32</v>
      </c>
      <c r="E1497" s="2" t="s">
        <v>31</v>
      </c>
      <c r="F1497" s="2" t="s">
        <v>1844</v>
      </c>
      <c r="G1497" s="2" t="s">
        <v>3</v>
      </c>
      <c r="H1497" s="2" t="s">
        <v>1979</v>
      </c>
      <c r="I1497" s="1" t="s">
        <v>1</v>
      </c>
      <c r="J1497" s="1" t="s">
        <v>1</v>
      </c>
      <c r="K1497" s="1" t="s">
        <v>1</v>
      </c>
      <c r="L1497" s="1" t="s">
        <v>1</v>
      </c>
      <c r="M1497" s="1">
        <v>0</v>
      </c>
      <c r="N1497" s="2" t="s">
        <v>1</v>
      </c>
      <c r="O1497" s="2" t="s">
        <v>2</v>
      </c>
      <c r="P1497" s="2" t="s">
        <v>1</v>
      </c>
      <c r="Q1497" s="1">
        <v>1734.3953339999996</v>
      </c>
      <c r="R1497" s="1">
        <v>0</v>
      </c>
      <c r="S1497" s="1">
        <v>1331.4795999999999</v>
      </c>
      <c r="T1497" s="1">
        <v>0</v>
      </c>
      <c r="U1497" s="2" t="s">
        <v>0</v>
      </c>
      <c r="V1497" s="1">
        <v>0</v>
      </c>
      <c r="W1497" s="1">
        <v>347.34114999999997</v>
      </c>
      <c r="X1497" s="2" t="s">
        <v>8</v>
      </c>
      <c r="Y1497" s="1">
        <v>55.574584000000002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2">
        <v>0</v>
      </c>
      <c r="AG1497" s="2" t="s">
        <v>0</v>
      </c>
      <c r="AH1497" s="1">
        <v>0</v>
      </c>
      <c r="AI1497" s="1">
        <v>0</v>
      </c>
      <c r="AJ1497" s="2" t="s">
        <v>0</v>
      </c>
      <c r="AK1497" s="1">
        <v>0</v>
      </c>
      <c r="AL1497" s="1">
        <v>0</v>
      </c>
      <c r="AM1497" s="125" t="s">
        <v>1</v>
      </c>
      <c r="AN1497" s="2" t="s">
        <v>1</v>
      </c>
      <c r="AO1497" s="125" t="s">
        <v>1</v>
      </c>
      <c r="AP1497" s="2" t="s">
        <v>1</v>
      </c>
    </row>
    <row r="1498" spans="1:42" x14ac:dyDescent="0.25">
      <c r="A1498" s="2" t="s">
        <v>654</v>
      </c>
      <c r="B1498" s="125">
        <v>44616</v>
      </c>
      <c r="C1498" s="2" t="s">
        <v>26</v>
      </c>
      <c r="D1498" s="2" t="s">
        <v>32</v>
      </c>
      <c r="E1498" s="2" t="s">
        <v>31</v>
      </c>
      <c r="F1498" s="2" t="s">
        <v>1846</v>
      </c>
      <c r="G1498" s="2" t="s">
        <v>3</v>
      </c>
      <c r="H1498" s="2" t="s">
        <v>1980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1981</v>
      </c>
      <c r="P1498" s="2" t="s">
        <v>1982</v>
      </c>
      <c r="Q1498" s="1">
        <v>22.5364</v>
      </c>
      <c r="R1498" s="1">
        <v>0</v>
      </c>
      <c r="S1498" s="1">
        <v>13.5</v>
      </c>
      <c r="T1498" s="1">
        <v>7.79</v>
      </c>
      <c r="U1498" s="2" t="s">
        <v>8</v>
      </c>
      <c r="V1498" s="1">
        <v>1.2464</v>
      </c>
      <c r="W1498" s="1">
        <v>0</v>
      </c>
      <c r="X1498" s="2" t="s">
        <v>0</v>
      </c>
      <c r="Y1498" s="1">
        <v>0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  <c r="AH1498" s="1">
        <v>0</v>
      </c>
      <c r="AI1498" s="1">
        <v>0</v>
      </c>
      <c r="AJ1498" s="2" t="s">
        <v>0</v>
      </c>
      <c r="AK1498" s="1">
        <v>0</v>
      </c>
      <c r="AL1498" s="1">
        <v>0</v>
      </c>
      <c r="AM1498" s="125" t="s">
        <v>1</v>
      </c>
      <c r="AN1498" s="2" t="s">
        <v>1</v>
      </c>
      <c r="AO1498" s="125" t="s">
        <v>1</v>
      </c>
      <c r="AP1498" s="2" t="s">
        <v>1</v>
      </c>
    </row>
    <row r="1499" spans="1:42" x14ac:dyDescent="0.25">
      <c r="A1499" s="2" t="s">
        <v>655</v>
      </c>
      <c r="B1499" s="125">
        <v>44616</v>
      </c>
      <c r="C1499" s="2" t="s">
        <v>26</v>
      </c>
      <c r="D1499" s="2" t="s">
        <v>32</v>
      </c>
      <c r="E1499" s="2" t="s">
        <v>31</v>
      </c>
      <c r="F1499" s="2" t="s">
        <v>1844</v>
      </c>
      <c r="G1499" s="2" t="s">
        <v>3</v>
      </c>
      <c r="H1499" s="2" t="s">
        <v>1983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2</v>
      </c>
      <c r="P1499" s="2" t="s">
        <v>1</v>
      </c>
      <c r="Q1499" s="1">
        <f>16.56+1090.475424</f>
        <v>1107.0354239999999</v>
      </c>
      <c r="R1499" s="1">
        <v>0</v>
      </c>
      <c r="S1499" s="1">
        <f>16.56+815.02545</f>
        <v>831.58544999999992</v>
      </c>
      <c r="T1499" s="1">
        <v>0</v>
      </c>
      <c r="U1499" s="2" t="s">
        <v>0</v>
      </c>
      <c r="V1499" s="1">
        <v>0</v>
      </c>
      <c r="W1499" s="1">
        <v>237.45685</v>
      </c>
      <c r="X1499" s="2" t="s">
        <v>8</v>
      </c>
      <c r="Y1499" s="1">
        <v>37.993124000000002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  <c r="AH1499" s="1">
        <v>0</v>
      </c>
      <c r="AI1499" s="1">
        <v>0</v>
      </c>
      <c r="AJ1499" s="2" t="s">
        <v>0</v>
      </c>
      <c r="AK1499" s="1">
        <v>0</v>
      </c>
      <c r="AL1499" s="1">
        <v>0</v>
      </c>
      <c r="AM1499" s="125" t="s">
        <v>1</v>
      </c>
      <c r="AN1499" s="2" t="s">
        <v>1</v>
      </c>
      <c r="AO1499" s="125" t="s">
        <v>1</v>
      </c>
      <c r="AP1499" s="2" t="s">
        <v>1</v>
      </c>
    </row>
    <row r="1500" spans="1:42" x14ac:dyDescent="0.25">
      <c r="A1500" s="2" t="s">
        <v>656</v>
      </c>
      <c r="B1500" s="125">
        <v>44616</v>
      </c>
      <c r="C1500" s="2" t="s">
        <v>6</v>
      </c>
      <c r="D1500" s="2" t="s">
        <v>25</v>
      </c>
      <c r="E1500" s="2" t="s">
        <v>196</v>
      </c>
      <c r="F1500" s="2" t="s">
        <v>1607</v>
      </c>
      <c r="G1500" s="2" t="s">
        <v>3</v>
      </c>
      <c r="H1500" s="2" t="s">
        <v>1608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2576.3833000000004</v>
      </c>
      <c r="R1500" s="1">
        <v>0</v>
      </c>
      <c r="S1500" s="1">
        <v>2197.0595499999999</v>
      </c>
      <c r="T1500" s="1">
        <v>0</v>
      </c>
      <c r="U1500" s="2" t="s">
        <v>0</v>
      </c>
      <c r="V1500" s="1">
        <v>0</v>
      </c>
      <c r="W1500" s="1">
        <v>327.00325000000004</v>
      </c>
      <c r="X1500" s="2" t="s">
        <v>8</v>
      </c>
      <c r="Y1500" s="1">
        <v>52.320499999999996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  <c r="AH1500" s="1">
        <v>0</v>
      </c>
      <c r="AI1500" s="1">
        <v>0</v>
      </c>
      <c r="AJ1500" s="2" t="s">
        <v>0</v>
      </c>
      <c r="AK1500" s="1">
        <v>0</v>
      </c>
      <c r="AL1500" s="1">
        <v>0</v>
      </c>
      <c r="AM1500" s="125" t="s">
        <v>1</v>
      </c>
      <c r="AN1500" s="2" t="s">
        <v>1</v>
      </c>
      <c r="AO1500" s="125" t="s">
        <v>1</v>
      </c>
      <c r="AP1500" s="2" t="s">
        <v>1</v>
      </c>
    </row>
    <row r="1501" spans="1:42" x14ac:dyDescent="0.25">
      <c r="A1501" s="2" t="s">
        <v>657</v>
      </c>
      <c r="B1501" s="125">
        <v>44616</v>
      </c>
      <c r="C1501" s="2" t="s">
        <v>6</v>
      </c>
      <c r="D1501" s="2" t="s">
        <v>25</v>
      </c>
      <c r="E1501" s="2" t="s">
        <v>196</v>
      </c>
      <c r="F1501" s="2" t="s">
        <v>1607</v>
      </c>
      <c r="G1501" s="2" t="s">
        <v>3</v>
      </c>
      <c r="H1501" s="2" t="s">
        <v>1609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1087</v>
      </c>
      <c r="P1501" s="2" t="s">
        <v>1088</v>
      </c>
      <c r="Q1501" s="1">
        <v>33.996000000000002</v>
      </c>
      <c r="R1501" s="1">
        <v>0</v>
      </c>
      <c r="S1501" s="1">
        <v>33.996000000000002</v>
      </c>
      <c r="T1501" s="1">
        <v>0</v>
      </c>
      <c r="U1501" s="2" t="s">
        <v>0</v>
      </c>
      <c r="V1501" s="1">
        <v>0</v>
      </c>
      <c r="W1501" s="1">
        <v>0</v>
      </c>
      <c r="X1501" s="2" t="s">
        <v>0</v>
      </c>
      <c r="Y1501" s="1">
        <v>0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  <c r="AH1501" s="1">
        <v>0</v>
      </c>
      <c r="AI1501" s="1">
        <v>0</v>
      </c>
      <c r="AJ1501" s="2" t="s">
        <v>0</v>
      </c>
      <c r="AK1501" s="1">
        <v>0</v>
      </c>
      <c r="AL1501" s="1">
        <v>0</v>
      </c>
      <c r="AM1501" s="125" t="s">
        <v>1</v>
      </c>
      <c r="AN1501" s="2" t="s">
        <v>1</v>
      </c>
      <c r="AO1501" s="125" t="s">
        <v>1</v>
      </c>
      <c r="AP1501" s="2" t="s">
        <v>1</v>
      </c>
    </row>
    <row r="1502" spans="1:42" x14ac:dyDescent="0.25">
      <c r="A1502" s="2" t="s">
        <v>658</v>
      </c>
      <c r="B1502" s="125">
        <v>44616</v>
      </c>
      <c r="C1502" s="2" t="s">
        <v>6</v>
      </c>
      <c r="D1502" s="2" t="s">
        <v>25</v>
      </c>
      <c r="E1502" s="2" t="s">
        <v>196</v>
      </c>
      <c r="F1502" s="2" t="s">
        <v>1607</v>
      </c>
      <c r="G1502" s="2" t="s">
        <v>3</v>
      </c>
      <c r="H1502" s="2" t="s">
        <v>1610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2</v>
      </c>
      <c r="P1502" s="2" t="s">
        <v>1</v>
      </c>
      <c r="Q1502" s="1">
        <v>363.6429</v>
      </c>
      <c r="R1502" s="1">
        <v>0</v>
      </c>
      <c r="S1502" s="1">
        <v>281.09730000000002</v>
      </c>
      <c r="T1502" s="1">
        <v>0</v>
      </c>
      <c r="U1502" s="2" t="s">
        <v>0</v>
      </c>
      <c r="V1502" s="1">
        <v>0</v>
      </c>
      <c r="W1502" s="1">
        <v>71.16</v>
      </c>
      <c r="X1502" s="2" t="s">
        <v>8</v>
      </c>
      <c r="Y1502" s="1">
        <v>11.3856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  <c r="AH1502" s="1">
        <v>0</v>
      </c>
      <c r="AI1502" s="1">
        <v>0</v>
      </c>
      <c r="AJ1502" s="2" t="s">
        <v>0</v>
      </c>
      <c r="AK1502" s="1">
        <v>0</v>
      </c>
      <c r="AL1502" s="1">
        <v>0</v>
      </c>
      <c r="AM1502" s="125" t="s">
        <v>1</v>
      </c>
      <c r="AN1502" s="2" t="s">
        <v>1</v>
      </c>
      <c r="AO1502" s="125" t="s">
        <v>1</v>
      </c>
      <c r="AP1502" s="2" t="s">
        <v>1</v>
      </c>
    </row>
    <row r="1503" spans="1:42" x14ac:dyDescent="0.25">
      <c r="A1503" s="2" t="s">
        <v>659</v>
      </c>
      <c r="B1503" s="125">
        <v>44616</v>
      </c>
      <c r="C1503" s="2" t="s">
        <v>6</v>
      </c>
      <c r="D1503" s="2" t="s">
        <v>25</v>
      </c>
      <c r="E1503" s="2" t="s">
        <v>196</v>
      </c>
      <c r="F1503" s="2" t="s">
        <v>1607</v>
      </c>
      <c r="G1503" s="2" t="s">
        <v>3</v>
      </c>
      <c r="H1503" s="2" t="s">
        <v>1611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1501</v>
      </c>
      <c r="P1503" s="2" t="s">
        <v>1502</v>
      </c>
      <c r="Q1503" s="1">
        <v>243.5274</v>
      </c>
      <c r="R1503" s="1">
        <v>0</v>
      </c>
      <c r="S1503" s="1">
        <v>155.81979999999999</v>
      </c>
      <c r="T1503" s="1">
        <v>75.61</v>
      </c>
      <c r="U1503" s="2" t="s">
        <v>8</v>
      </c>
      <c r="V1503" s="1">
        <v>12.0976</v>
      </c>
      <c r="W1503" s="1">
        <v>0</v>
      </c>
      <c r="X1503" s="2" t="s">
        <v>0</v>
      </c>
      <c r="Y1503" s="1">
        <v>0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  <c r="AH1503" s="1">
        <v>0</v>
      </c>
      <c r="AI1503" s="1">
        <v>0</v>
      </c>
      <c r="AJ1503" s="2" t="s">
        <v>0</v>
      </c>
      <c r="AK1503" s="1">
        <v>0</v>
      </c>
      <c r="AL1503" s="1">
        <v>0</v>
      </c>
      <c r="AM1503" s="125" t="s">
        <v>1</v>
      </c>
      <c r="AN1503" s="2" t="s">
        <v>1</v>
      </c>
      <c r="AO1503" s="125" t="s">
        <v>1</v>
      </c>
      <c r="AP1503" s="2" t="s">
        <v>1</v>
      </c>
    </row>
    <row r="1504" spans="1:42" x14ac:dyDescent="0.25">
      <c r="A1504" s="2" t="s">
        <v>660</v>
      </c>
      <c r="B1504" s="125">
        <v>44616</v>
      </c>
      <c r="C1504" s="2" t="s">
        <v>6</v>
      </c>
      <c r="D1504" s="2" t="s">
        <v>25</v>
      </c>
      <c r="E1504" s="2" t="s">
        <v>196</v>
      </c>
      <c r="F1504" s="2" t="s">
        <v>1607</v>
      </c>
      <c r="G1504" s="2" t="s">
        <v>3</v>
      </c>
      <c r="H1504" s="2" t="s">
        <v>1612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1266.2503999999999</v>
      </c>
      <c r="R1504" s="1">
        <v>0</v>
      </c>
      <c r="S1504" s="1">
        <v>1044.2366500000001</v>
      </c>
      <c r="T1504" s="1">
        <v>0</v>
      </c>
      <c r="U1504" s="2" t="s">
        <v>0</v>
      </c>
      <c r="V1504" s="1">
        <v>0</v>
      </c>
      <c r="W1504" s="1">
        <v>191.39114999999998</v>
      </c>
      <c r="X1504" s="2" t="s">
        <v>8</v>
      </c>
      <c r="Y1504" s="1">
        <v>30.622599999999998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  <c r="AH1504" s="1">
        <v>0</v>
      </c>
      <c r="AI1504" s="1">
        <v>0</v>
      </c>
      <c r="AJ1504" s="2" t="s">
        <v>0</v>
      </c>
      <c r="AK1504" s="1">
        <v>0</v>
      </c>
      <c r="AL1504" s="1">
        <v>0</v>
      </c>
      <c r="AM1504" s="125" t="s">
        <v>1</v>
      </c>
      <c r="AN1504" s="2" t="s">
        <v>1</v>
      </c>
      <c r="AO1504" s="125" t="s">
        <v>1</v>
      </c>
      <c r="AP1504" s="2" t="s">
        <v>1</v>
      </c>
    </row>
    <row r="1505" spans="1:42" x14ac:dyDescent="0.25">
      <c r="A1505" s="2" t="s">
        <v>661</v>
      </c>
      <c r="B1505" s="125">
        <v>44616</v>
      </c>
      <c r="C1505" s="2" t="s">
        <v>6</v>
      </c>
      <c r="D1505" s="2" t="s">
        <v>25</v>
      </c>
      <c r="E1505" s="2" t="s">
        <v>196</v>
      </c>
      <c r="F1505" s="2" t="s">
        <v>1607</v>
      </c>
      <c r="G1505" s="2" t="s">
        <v>3</v>
      </c>
      <c r="H1505" s="2" t="s">
        <v>1613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1501</v>
      </c>
      <c r="P1505" s="2" t="s">
        <v>1574</v>
      </c>
      <c r="Q1505" s="1">
        <v>409.27089999999998</v>
      </c>
      <c r="R1505" s="1">
        <v>0</v>
      </c>
      <c r="S1505" s="1">
        <v>0.65999999999996817</v>
      </c>
      <c r="T1505" s="1">
        <v>352.25080000000003</v>
      </c>
      <c r="U1505" s="2" t="s">
        <v>8</v>
      </c>
      <c r="V1505" s="1">
        <v>56.360100000000003</v>
      </c>
      <c r="W1505" s="1">
        <v>0</v>
      </c>
      <c r="X1505" s="2" t="s">
        <v>0</v>
      </c>
      <c r="Y1505" s="1">
        <v>0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  <c r="AH1505" s="1">
        <v>0</v>
      </c>
      <c r="AI1505" s="1">
        <v>0</v>
      </c>
      <c r="AJ1505" s="2" t="s">
        <v>0</v>
      </c>
      <c r="AK1505" s="1">
        <v>0</v>
      </c>
      <c r="AL1505" s="1">
        <v>0</v>
      </c>
      <c r="AM1505" s="125" t="s">
        <v>1</v>
      </c>
      <c r="AN1505" s="2" t="s">
        <v>1</v>
      </c>
      <c r="AO1505" s="125" t="s">
        <v>1</v>
      </c>
      <c r="AP1505" s="2" t="s">
        <v>1</v>
      </c>
    </row>
    <row r="1506" spans="1:42" x14ac:dyDescent="0.25">
      <c r="A1506" s="2" t="s">
        <v>662</v>
      </c>
      <c r="B1506" s="125">
        <v>44616</v>
      </c>
      <c r="C1506" s="2" t="s">
        <v>6</v>
      </c>
      <c r="D1506" s="2" t="s">
        <v>25</v>
      </c>
      <c r="E1506" s="2" t="s">
        <v>196</v>
      </c>
      <c r="F1506" s="2" t="s">
        <v>1607</v>
      </c>
      <c r="G1506" s="2" t="s">
        <v>3</v>
      </c>
      <c r="H1506" s="2" t="s">
        <v>1614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1">
        <v>1637.5911660000002</v>
      </c>
      <c r="R1506" s="1">
        <v>0</v>
      </c>
      <c r="S1506" s="1">
        <v>1181.7094999999999</v>
      </c>
      <c r="T1506" s="1">
        <v>0</v>
      </c>
      <c r="U1506" s="2" t="s">
        <v>0</v>
      </c>
      <c r="V1506" s="1">
        <v>0</v>
      </c>
      <c r="W1506" s="1">
        <v>393.00144999999998</v>
      </c>
      <c r="X1506" s="2" t="s">
        <v>8</v>
      </c>
      <c r="Y1506" s="1">
        <v>62.880215999999997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  <c r="AH1506" s="1">
        <v>0</v>
      </c>
      <c r="AI1506" s="1">
        <v>0</v>
      </c>
      <c r="AJ1506" s="2" t="s">
        <v>0</v>
      </c>
      <c r="AK1506" s="1">
        <v>0</v>
      </c>
      <c r="AL1506" s="1">
        <v>0</v>
      </c>
      <c r="AM1506" s="125" t="s">
        <v>1</v>
      </c>
      <c r="AN1506" s="2" t="s">
        <v>1</v>
      </c>
      <c r="AO1506" s="125" t="s">
        <v>1</v>
      </c>
      <c r="AP1506" s="2" t="s">
        <v>1</v>
      </c>
    </row>
    <row r="1507" spans="1:42" x14ac:dyDescent="0.25">
      <c r="A1507" s="2" t="s">
        <v>663</v>
      </c>
      <c r="B1507" s="125">
        <v>44616</v>
      </c>
      <c r="C1507" s="2" t="s">
        <v>6</v>
      </c>
      <c r="D1507" s="2" t="s">
        <v>25</v>
      </c>
      <c r="E1507" s="2" t="s">
        <v>196</v>
      </c>
      <c r="F1507" s="2" t="s">
        <v>1607</v>
      </c>
      <c r="G1507" s="2" t="s">
        <v>3</v>
      </c>
      <c r="H1507" s="2" t="s">
        <v>1615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1616</v>
      </c>
      <c r="P1507" s="2" t="s">
        <v>1617</v>
      </c>
      <c r="Q1507" s="1">
        <v>73.532799999999995</v>
      </c>
      <c r="R1507" s="1">
        <v>0</v>
      </c>
      <c r="S1507" s="1">
        <v>15.439999999999998</v>
      </c>
      <c r="T1507" s="1">
        <v>50.08</v>
      </c>
      <c r="U1507" s="2" t="s">
        <v>8</v>
      </c>
      <c r="V1507" s="1">
        <v>8.0128000000000004</v>
      </c>
      <c r="W1507" s="1">
        <v>0</v>
      </c>
      <c r="X1507" s="2" t="s">
        <v>0</v>
      </c>
      <c r="Y1507" s="1">
        <v>0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  <c r="AH1507" s="1">
        <v>0</v>
      </c>
      <c r="AI1507" s="1">
        <v>0</v>
      </c>
      <c r="AJ1507" s="2" t="s">
        <v>0</v>
      </c>
      <c r="AK1507" s="1">
        <v>0</v>
      </c>
      <c r="AL1507" s="1">
        <v>0</v>
      </c>
      <c r="AM1507" s="125" t="s">
        <v>1</v>
      </c>
      <c r="AN1507" s="2" t="s">
        <v>1</v>
      </c>
      <c r="AO1507" s="125" t="s">
        <v>1</v>
      </c>
      <c r="AP1507" s="2" t="s">
        <v>1</v>
      </c>
    </row>
    <row r="1508" spans="1:42" x14ac:dyDescent="0.25">
      <c r="A1508" s="2" t="s">
        <v>664</v>
      </c>
      <c r="B1508" s="125">
        <v>44616</v>
      </c>
      <c r="C1508" s="2" t="s">
        <v>6</v>
      </c>
      <c r="D1508" s="2" t="s">
        <v>25</v>
      </c>
      <c r="E1508" s="2" t="s">
        <v>196</v>
      </c>
      <c r="F1508" s="2" t="s">
        <v>1607</v>
      </c>
      <c r="G1508" s="2" t="s">
        <v>3</v>
      </c>
      <c r="H1508" s="2" t="s">
        <v>1618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2</v>
      </c>
      <c r="P1508" s="2" t="s">
        <v>1</v>
      </c>
      <c r="Q1508" s="1">
        <v>2661.1257740000001</v>
      </c>
      <c r="R1508" s="1">
        <v>0</v>
      </c>
      <c r="S1508" s="1">
        <v>1824.0867000000003</v>
      </c>
      <c r="T1508" s="1">
        <v>0</v>
      </c>
      <c r="U1508" s="2" t="s">
        <v>0</v>
      </c>
      <c r="V1508" s="1">
        <v>0</v>
      </c>
      <c r="W1508" s="1">
        <v>721.58544999999992</v>
      </c>
      <c r="X1508" s="2" t="s">
        <v>8</v>
      </c>
      <c r="Y1508" s="1">
        <v>115.45362399999999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  <c r="AH1508" s="1">
        <v>0</v>
      </c>
      <c r="AI1508" s="1">
        <v>0</v>
      </c>
      <c r="AJ1508" s="2" t="s">
        <v>0</v>
      </c>
      <c r="AK1508" s="1">
        <v>0</v>
      </c>
      <c r="AL1508" s="1">
        <v>0</v>
      </c>
      <c r="AM1508" s="125" t="s">
        <v>1</v>
      </c>
      <c r="AN1508" s="2" t="s">
        <v>1</v>
      </c>
      <c r="AO1508" s="125" t="s">
        <v>1</v>
      </c>
      <c r="AP1508" s="2" t="s">
        <v>1</v>
      </c>
    </row>
    <row r="1509" spans="1:42" x14ac:dyDescent="0.25">
      <c r="A1509" s="2" t="s">
        <v>665</v>
      </c>
      <c r="B1509" s="125">
        <v>44616</v>
      </c>
      <c r="C1509" s="2" t="s">
        <v>26</v>
      </c>
      <c r="D1509" s="2" t="s">
        <v>25</v>
      </c>
      <c r="E1509" s="2" t="s">
        <v>249</v>
      </c>
      <c r="F1509" s="2" t="s">
        <v>1984</v>
      </c>
      <c r="G1509" s="2" t="s">
        <v>3</v>
      </c>
      <c r="H1509" s="2" t="s">
        <v>1985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1">
        <v>3049.077546</v>
      </c>
      <c r="R1509" s="1">
        <v>0</v>
      </c>
      <c r="S1509" s="1">
        <v>2151.7994499999991</v>
      </c>
      <c r="T1509" s="1">
        <v>0</v>
      </c>
      <c r="U1509" s="2" t="s">
        <v>0</v>
      </c>
      <c r="V1509" s="1">
        <v>0</v>
      </c>
      <c r="W1509" s="1">
        <v>773.51560000000006</v>
      </c>
      <c r="X1509" s="2" t="s">
        <v>0</v>
      </c>
      <c r="Y1509" s="1">
        <v>123.762496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  <c r="AH1509" s="1">
        <v>0</v>
      </c>
      <c r="AI1509" s="1">
        <v>0</v>
      </c>
      <c r="AJ1509" s="2" t="s">
        <v>0</v>
      </c>
      <c r="AK1509" s="1">
        <v>0</v>
      </c>
      <c r="AL1509" s="1">
        <v>0</v>
      </c>
      <c r="AM1509" s="125" t="s">
        <v>1</v>
      </c>
      <c r="AN1509" s="2" t="s">
        <v>1</v>
      </c>
      <c r="AO1509" s="125" t="s">
        <v>1</v>
      </c>
      <c r="AP1509" s="2" t="s">
        <v>1</v>
      </c>
    </row>
    <row r="1510" spans="1:42" x14ac:dyDescent="0.25">
      <c r="A1510" s="2" t="s">
        <v>666</v>
      </c>
      <c r="B1510" s="125">
        <v>44616</v>
      </c>
      <c r="C1510" s="2" t="s">
        <v>6</v>
      </c>
      <c r="D1510" s="2" t="s">
        <v>23</v>
      </c>
      <c r="E1510" s="2" t="s">
        <v>192</v>
      </c>
      <c r="F1510" s="2" t="s">
        <v>1651</v>
      </c>
      <c r="G1510" s="2" t="s">
        <v>3</v>
      </c>
      <c r="H1510" s="2" t="s">
        <v>1652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v>3196.3617160000003</v>
      </c>
      <c r="R1510" s="1">
        <v>0</v>
      </c>
      <c r="S1510" s="1">
        <v>2672.6997500000007</v>
      </c>
      <c r="T1510" s="1">
        <v>0</v>
      </c>
      <c r="U1510" s="2" t="s">
        <v>0</v>
      </c>
      <c r="V1510" s="1">
        <v>0</v>
      </c>
      <c r="W1510" s="1">
        <v>451.43275</v>
      </c>
      <c r="X1510" s="2" t="s">
        <v>0</v>
      </c>
      <c r="Y1510" s="1">
        <v>72.229216000000008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  <c r="AH1510" s="1">
        <v>0</v>
      </c>
      <c r="AI1510" s="1">
        <v>0</v>
      </c>
      <c r="AJ1510" s="2" t="s">
        <v>0</v>
      </c>
      <c r="AK1510" s="1">
        <v>0</v>
      </c>
      <c r="AL1510" s="1">
        <v>0</v>
      </c>
      <c r="AM1510" s="125" t="s">
        <v>1</v>
      </c>
      <c r="AN1510" s="2" t="s">
        <v>1</v>
      </c>
      <c r="AO1510" s="125" t="s">
        <v>1</v>
      </c>
      <c r="AP1510" s="2" t="s">
        <v>1</v>
      </c>
    </row>
    <row r="1511" spans="1:42" x14ac:dyDescent="0.25">
      <c r="A1511" s="2" t="s">
        <v>667</v>
      </c>
      <c r="B1511" s="125">
        <v>44616</v>
      </c>
      <c r="C1511" s="2" t="s">
        <v>6</v>
      </c>
      <c r="D1511" s="2" t="s">
        <v>23</v>
      </c>
      <c r="E1511" s="2" t="s">
        <v>192</v>
      </c>
      <c r="F1511" s="2" t="s">
        <v>1651</v>
      </c>
      <c r="G1511" s="2" t="s">
        <v>3</v>
      </c>
      <c r="H1511" s="2" t="s">
        <v>1653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1654</v>
      </c>
      <c r="P1511" s="2" t="s">
        <v>1655</v>
      </c>
      <c r="Q1511" s="1">
        <v>97.965999999999994</v>
      </c>
      <c r="R1511" s="1">
        <v>0</v>
      </c>
      <c r="S1511" s="1">
        <v>37.994</v>
      </c>
      <c r="T1511" s="1">
        <v>51.7</v>
      </c>
      <c r="U1511" s="2" t="s">
        <v>8</v>
      </c>
      <c r="V1511" s="1">
        <v>8.2720000000000002</v>
      </c>
      <c r="W1511" s="1">
        <v>0</v>
      </c>
      <c r="X1511" s="2" t="s">
        <v>0</v>
      </c>
      <c r="Y1511" s="1">
        <v>0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  <c r="AH1511" s="1">
        <v>0</v>
      </c>
      <c r="AI1511" s="1">
        <v>0</v>
      </c>
      <c r="AJ1511" s="2" t="s">
        <v>0</v>
      </c>
      <c r="AK1511" s="1">
        <v>0</v>
      </c>
      <c r="AL1511" s="1">
        <v>0</v>
      </c>
      <c r="AM1511" s="125" t="s">
        <v>1</v>
      </c>
      <c r="AN1511" s="2" t="s">
        <v>1</v>
      </c>
      <c r="AO1511" s="125" t="s">
        <v>1</v>
      </c>
      <c r="AP1511" s="2" t="s">
        <v>1</v>
      </c>
    </row>
    <row r="1512" spans="1:42" x14ac:dyDescent="0.25">
      <c r="A1512" s="2" t="s">
        <v>668</v>
      </c>
      <c r="B1512" s="125">
        <v>44616</v>
      </c>
      <c r="C1512" s="2" t="s">
        <v>6</v>
      </c>
      <c r="D1512" s="2" t="s">
        <v>23</v>
      </c>
      <c r="E1512" s="2" t="s">
        <v>192</v>
      </c>
      <c r="F1512" s="2" t="s">
        <v>1651</v>
      </c>
      <c r="G1512" s="2" t="s">
        <v>3</v>
      </c>
      <c r="H1512" s="2" t="s">
        <v>1656</v>
      </c>
      <c r="I1512" s="1" t="s">
        <v>1</v>
      </c>
      <c r="J1512" s="1" t="s">
        <v>1</v>
      </c>
      <c r="K1512" s="1" t="s">
        <v>1</v>
      </c>
      <c r="L1512" s="1" t="s">
        <v>1</v>
      </c>
      <c r="M1512" s="1">
        <v>0</v>
      </c>
      <c r="N1512" s="2" t="s">
        <v>1</v>
      </c>
      <c r="O1512" s="2" t="s">
        <v>2</v>
      </c>
      <c r="P1512" s="2" t="s">
        <v>1</v>
      </c>
      <c r="Q1512" s="1">
        <v>1907.26982</v>
      </c>
      <c r="R1512" s="1">
        <v>0</v>
      </c>
      <c r="S1512" s="1">
        <v>1480.6311000000001</v>
      </c>
      <c r="T1512" s="1">
        <v>0</v>
      </c>
      <c r="U1512" s="2" t="s">
        <v>0</v>
      </c>
      <c r="V1512" s="1">
        <v>0</v>
      </c>
      <c r="W1512" s="1">
        <v>367.79200000000003</v>
      </c>
      <c r="X1512" s="2" t="s">
        <v>8</v>
      </c>
      <c r="Y1512" s="1">
        <v>58.846719999999998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  <c r="AH1512" s="1">
        <v>0</v>
      </c>
      <c r="AI1512" s="1">
        <v>0</v>
      </c>
      <c r="AJ1512" s="2" t="s">
        <v>0</v>
      </c>
      <c r="AK1512" s="1">
        <v>0</v>
      </c>
      <c r="AL1512" s="1">
        <v>0</v>
      </c>
      <c r="AM1512" s="125" t="s">
        <v>1</v>
      </c>
      <c r="AN1512" s="2" t="s">
        <v>1</v>
      </c>
      <c r="AO1512" s="125" t="s">
        <v>1</v>
      </c>
      <c r="AP1512" s="2" t="s">
        <v>1</v>
      </c>
    </row>
    <row r="1513" spans="1:42" x14ac:dyDescent="0.25">
      <c r="A1513" s="2" t="s">
        <v>669</v>
      </c>
      <c r="B1513" s="125">
        <v>44616</v>
      </c>
      <c r="C1513" s="2" t="s">
        <v>26</v>
      </c>
      <c r="D1513" s="2" t="s">
        <v>23</v>
      </c>
      <c r="E1513" s="2" t="s">
        <v>354</v>
      </c>
      <c r="F1513" s="2" t="s">
        <v>1284</v>
      </c>
      <c r="G1513" s="2" t="s">
        <v>3</v>
      </c>
      <c r="H1513" s="2" t="s">
        <v>1986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2753.4427859999992</v>
      </c>
      <c r="R1513" s="1">
        <v>0</v>
      </c>
      <c r="S1513" s="1">
        <v>1961.93055</v>
      </c>
      <c r="T1513" s="1">
        <v>0</v>
      </c>
      <c r="U1513" s="2" t="s">
        <v>0</v>
      </c>
      <c r="V1513" s="1">
        <v>0</v>
      </c>
      <c r="W1513" s="1">
        <v>682.33809999999994</v>
      </c>
      <c r="X1513" s="2" t="s">
        <v>8</v>
      </c>
      <c r="Y1513" s="1">
        <v>109.17413600000002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  <c r="AH1513" s="1">
        <v>0</v>
      </c>
      <c r="AI1513" s="1">
        <v>0</v>
      </c>
      <c r="AJ1513" s="2" t="s">
        <v>0</v>
      </c>
      <c r="AK1513" s="1">
        <v>0</v>
      </c>
      <c r="AL1513" s="1">
        <v>0</v>
      </c>
      <c r="AM1513" s="125" t="s">
        <v>1</v>
      </c>
      <c r="AN1513" s="2" t="s">
        <v>1</v>
      </c>
      <c r="AO1513" s="125" t="s">
        <v>1</v>
      </c>
      <c r="AP1513" s="2" t="s">
        <v>1</v>
      </c>
    </row>
    <row r="1514" spans="1:42" x14ac:dyDescent="0.25">
      <c r="A1514" s="2" t="s">
        <v>670</v>
      </c>
      <c r="B1514" s="125">
        <v>44616</v>
      </c>
      <c r="C1514" s="2" t="s">
        <v>6</v>
      </c>
      <c r="D1514" s="2" t="s">
        <v>21</v>
      </c>
      <c r="E1514" s="2" t="s">
        <v>190</v>
      </c>
      <c r="F1514" s="2" t="s">
        <v>1696</v>
      </c>
      <c r="G1514" s="2" t="s">
        <v>3</v>
      </c>
      <c r="H1514" s="2" t="s">
        <v>1697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1">
        <v>3304.3687880000011</v>
      </c>
      <c r="R1514" s="1">
        <v>0</v>
      </c>
      <c r="S1514" s="1">
        <v>2337.4318500000004</v>
      </c>
      <c r="T1514" s="1">
        <v>0</v>
      </c>
      <c r="U1514" s="2" t="s">
        <v>0</v>
      </c>
      <c r="V1514" s="1">
        <v>0</v>
      </c>
      <c r="W1514" s="1">
        <v>833.56635000000017</v>
      </c>
      <c r="X1514" s="2" t="s">
        <v>0</v>
      </c>
      <c r="Y1514" s="1">
        <v>133.37058800000003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  <c r="AH1514" s="1">
        <v>0</v>
      </c>
      <c r="AI1514" s="1">
        <v>0</v>
      </c>
      <c r="AJ1514" s="2" t="s">
        <v>0</v>
      </c>
      <c r="AK1514" s="1">
        <v>0</v>
      </c>
      <c r="AL1514" s="1">
        <v>0</v>
      </c>
      <c r="AM1514" s="125" t="s">
        <v>1</v>
      </c>
      <c r="AN1514" s="2" t="s">
        <v>1</v>
      </c>
      <c r="AO1514" s="125" t="s">
        <v>1</v>
      </c>
      <c r="AP1514" s="2" t="s">
        <v>1</v>
      </c>
    </row>
    <row r="1515" spans="1:42" x14ac:dyDescent="0.25">
      <c r="A1515" s="2" t="s">
        <v>671</v>
      </c>
      <c r="B1515" s="125">
        <v>44616</v>
      </c>
      <c r="C1515" s="2" t="s">
        <v>26</v>
      </c>
      <c r="D1515" s="2" t="s">
        <v>879</v>
      </c>
      <c r="E1515" s="2" t="s">
        <v>881</v>
      </c>
      <c r="F1515" s="2" t="s">
        <v>1987</v>
      </c>
      <c r="G1515" s="2" t="s">
        <v>3</v>
      </c>
      <c r="H1515" s="2" t="s">
        <v>1988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2</v>
      </c>
      <c r="P1515" s="2" t="s">
        <v>1</v>
      </c>
      <c r="Q1515" s="1">
        <v>194.27919999999997</v>
      </c>
      <c r="R1515" s="1">
        <v>0</v>
      </c>
      <c r="S1515" s="1">
        <v>38.990000000000009</v>
      </c>
      <c r="T1515" s="1">
        <v>0</v>
      </c>
      <c r="U1515" s="2" t="s">
        <v>0</v>
      </c>
      <c r="V1515" s="1">
        <v>0</v>
      </c>
      <c r="W1515" s="1">
        <v>133.87000000000003</v>
      </c>
      <c r="X1515" s="2" t="s">
        <v>0</v>
      </c>
      <c r="Y1515" s="1">
        <v>21.419199999999996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  <c r="AH1515" s="1">
        <v>0</v>
      </c>
      <c r="AI1515" s="1">
        <v>0</v>
      </c>
      <c r="AJ1515" s="2" t="s">
        <v>0</v>
      </c>
      <c r="AK1515" s="1">
        <v>0</v>
      </c>
      <c r="AL1515" s="1">
        <v>0</v>
      </c>
      <c r="AM1515" s="125" t="s">
        <v>1</v>
      </c>
      <c r="AN1515" s="2" t="s">
        <v>1</v>
      </c>
      <c r="AO1515" s="125" t="s">
        <v>1</v>
      </c>
      <c r="AP1515" s="2" t="s">
        <v>1</v>
      </c>
    </row>
    <row r="1516" spans="1:42" x14ac:dyDescent="0.25">
      <c r="A1516" s="2" t="s">
        <v>672</v>
      </c>
      <c r="B1516" s="125">
        <v>44616</v>
      </c>
      <c r="C1516" s="2" t="s">
        <v>6</v>
      </c>
      <c r="D1516" s="2" t="s">
        <v>879</v>
      </c>
      <c r="E1516" s="2" t="s">
        <v>880</v>
      </c>
      <c r="F1516" s="2" t="s">
        <v>1164</v>
      </c>
      <c r="G1516" s="2" t="s">
        <v>3</v>
      </c>
      <c r="H1516" s="2" t="s">
        <v>2434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3993.5949559999995</v>
      </c>
      <c r="R1516" s="1">
        <v>0</v>
      </c>
      <c r="S1516" s="1">
        <v>3267.6393500000008</v>
      </c>
      <c r="T1516" s="1">
        <v>0</v>
      </c>
      <c r="U1516" s="2" t="s">
        <v>0</v>
      </c>
      <c r="V1516" s="1">
        <v>0</v>
      </c>
      <c r="W1516" s="1">
        <v>625.82384999999988</v>
      </c>
      <c r="X1516" s="2" t="s">
        <v>8</v>
      </c>
      <c r="Y1516" s="1">
        <v>100.13175600000002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  <c r="AH1516" s="1">
        <v>0</v>
      </c>
      <c r="AI1516" s="1">
        <v>0</v>
      </c>
      <c r="AJ1516" s="2" t="s">
        <v>0</v>
      </c>
      <c r="AK1516" s="1">
        <v>0</v>
      </c>
      <c r="AL1516" s="1">
        <v>0</v>
      </c>
      <c r="AM1516" s="125" t="s">
        <v>1</v>
      </c>
      <c r="AN1516" s="2" t="s">
        <v>1</v>
      </c>
      <c r="AO1516" s="125" t="s">
        <v>1</v>
      </c>
      <c r="AP1516" s="2" t="s">
        <v>1</v>
      </c>
    </row>
    <row r="1517" spans="1:42" x14ac:dyDescent="0.25">
      <c r="A1517" s="2" t="s">
        <v>673</v>
      </c>
      <c r="B1517" s="125">
        <v>44616</v>
      </c>
      <c r="C1517" s="2" t="s">
        <v>6</v>
      </c>
      <c r="D1517" s="2" t="s">
        <v>18</v>
      </c>
      <c r="E1517" s="2" t="s">
        <v>183</v>
      </c>
      <c r="F1517" s="2" t="s">
        <v>1122</v>
      </c>
      <c r="G1517" s="2" t="s">
        <v>3</v>
      </c>
      <c r="H1517" s="2" t="s">
        <v>2452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1">
        <v>2959.7620539999989</v>
      </c>
      <c r="R1517" s="1">
        <v>0</v>
      </c>
      <c r="S1517" s="1">
        <v>2246.4463499999997</v>
      </c>
      <c r="T1517" s="1">
        <v>0</v>
      </c>
      <c r="U1517" s="2" t="s">
        <v>0</v>
      </c>
      <c r="V1517" s="1">
        <v>0</v>
      </c>
      <c r="W1517" s="1">
        <v>614.92740000000015</v>
      </c>
      <c r="X1517" s="2" t="s">
        <v>0</v>
      </c>
      <c r="Y1517" s="1">
        <v>98.388303999999991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  <c r="AH1517" s="1">
        <v>0</v>
      </c>
      <c r="AI1517" s="1">
        <v>0</v>
      </c>
      <c r="AJ1517" s="2" t="s">
        <v>0</v>
      </c>
      <c r="AK1517" s="1">
        <v>0</v>
      </c>
      <c r="AL1517" s="1">
        <v>0</v>
      </c>
      <c r="AM1517" s="125" t="s">
        <v>1</v>
      </c>
      <c r="AN1517" s="2" t="s">
        <v>1</v>
      </c>
      <c r="AO1517" s="125" t="s">
        <v>1</v>
      </c>
      <c r="AP1517" s="2" t="s">
        <v>1</v>
      </c>
    </row>
    <row r="1518" spans="1:42" x14ac:dyDescent="0.25">
      <c r="A1518" s="2" t="s">
        <v>674</v>
      </c>
      <c r="B1518" s="125">
        <v>44616</v>
      </c>
      <c r="C1518" s="2" t="s">
        <v>6</v>
      </c>
      <c r="D1518" s="2" t="s">
        <v>16</v>
      </c>
      <c r="E1518" s="2" t="s">
        <v>181</v>
      </c>
      <c r="F1518" s="2" t="s">
        <v>2474</v>
      </c>
      <c r="G1518" s="2" t="s">
        <v>3</v>
      </c>
      <c r="H1518" s="2" t="s">
        <v>2475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950.61454999999989</v>
      </c>
      <c r="R1518" s="1">
        <v>0</v>
      </c>
      <c r="S1518" s="1">
        <v>710.92374999999993</v>
      </c>
      <c r="T1518" s="1">
        <v>0</v>
      </c>
      <c r="U1518" s="2" t="s">
        <v>0</v>
      </c>
      <c r="V1518" s="1">
        <v>0</v>
      </c>
      <c r="W1518" s="1">
        <v>206.63</v>
      </c>
      <c r="X1518" s="2" t="s">
        <v>8</v>
      </c>
      <c r="Y1518" s="1">
        <v>33.0608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  <c r="AH1518" s="1">
        <v>0</v>
      </c>
      <c r="AI1518" s="1">
        <v>0</v>
      </c>
      <c r="AJ1518" s="2" t="s">
        <v>0</v>
      </c>
      <c r="AK1518" s="1">
        <v>0</v>
      </c>
      <c r="AL1518" s="1">
        <v>0</v>
      </c>
      <c r="AM1518" s="125" t="s">
        <v>1</v>
      </c>
      <c r="AN1518" s="2" t="s">
        <v>1</v>
      </c>
      <c r="AO1518" s="125" t="s">
        <v>1</v>
      </c>
      <c r="AP1518" s="2" t="s">
        <v>1</v>
      </c>
    </row>
    <row r="1519" spans="1:42" x14ac:dyDescent="0.25">
      <c r="A1519" s="2" t="s">
        <v>675</v>
      </c>
      <c r="B1519" s="125">
        <v>44616</v>
      </c>
      <c r="C1519" s="2" t="s">
        <v>6</v>
      </c>
      <c r="D1519" s="2" t="s">
        <v>13</v>
      </c>
      <c r="E1519" s="2" t="s">
        <v>179</v>
      </c>
      <c r="F1519" s="2" t="s">
        <v>2129</v>
      </c>
      <c r="G1519" s="2" t="s">
        <v>3</v>
      </c>
      <c r="H1519" s="2" t="s">
        <v>2130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1">
        <v>2176.3403000000003</v>
      </c>
      <c r="R1519" s="1">
        <v>0</v>
      </c>
      <c r="S1519" s="1">
        <v>2046.9845000000003</v>
      </c>
      <c r="T1519" s="1">
        <v>0</v>
      </c>
      <c r="U1519" s="2" t="s">
        <v>0</v>
      </c>
      <c r="V1519" s="1">
        <v>0</v>
      </c>
      <c r="W1519" s="1">
        <v>111.51359999999998</v>
      </c>
      <c r="X1519" s="2" t="s">
        <v>0</v>
      </c>
      <c r="Y1519" s="1">
        <v>17.842200000000002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  <c r="AH1519" s="1">
        <v>0</v>
      </c>
      <c r="AI1519" s="1">
        <v>0</v>
      </c>
      <c r="AJ1519" s="2" t="s">
        <v>0</v>
      </c>
      <c r="AK1519" s="1">
        <v>0</v>
      </c>
      <c r="AL1519" s="1">
        <v>0</v>
      </c>
      <c r="AM1519" s="125" t="s">
        <v>1</v>
      </c>
      <c r="AN1519" s="2" t="s">
        <v>1</v>
      </c>
      <c r="AO1519" s="125" t="s">
        <v>1</v>
      </c>
      <c r="AP1519" s="2" t="s">
        <v>1</v>
      </c>
    </row>
    <row r="1520" spans="1:42" x14ac:dyDescent="0.25">
      <c r="A1520" s="2" t="s">
        <v>676</v>
      </c>
      <c r="B1520" s="125">
        <v>44616</v>
      </c>
      <c r="C1520" s="2" t="s">
        <v>6</v>
      </c>
      <c r="D1520" s="2" t="s">
        <v>13</v>
      </c>
      <c r="E1520" s="2" t="s">
        <v>179</v>
      </c>
      <c r="F1520" s="2" t="s">
        <v>2131</v>
      </c>
      <c r="G1520" s="2" t="s">
        <v>12</v>
      </c>
      <c r="H1520" s="2" t="s">
        <v>1</v>
      </c>
      <c r="I1520" s="1" t="s">
        <v>1187</v>
      </c>
      <c r="J1520" s="1" t="s">
        <v>1</v>
      </c>
      <c r="K1520" s="1" t="s">
        <v>2132</v>
      </c>
      <c r="L1520" s="1" t="s">
        <v>2133</v>
      </c>
      <c r="M1520" s="1">
        <v>85.21</v>
      </c>
      <c r="N1520" s="2" t="s">
        <v>11</v>
      </c>
      <c r="O1520" s="2" t="s">
        <v>2134</v>
      </c>
      <c r="P1520" s="2" t="s">
        <v>2135</v>
      </c>
      <c r="Q1520" s="1">
        <v>-8.4787999999999997</v>
      </c>
      <c r="R1520" s="1">
        <v>0</v>
      </c>
      <c r="S1520" s="1">
        <v>-8.4787999999999997</v>
      </c>
      <c r="T1520" s="1">
        <v>0</v>
      </c>
      <c r="U1520" s="2" t="s">
        <v>0</v>
      </c>
      <c r="V1520" s="1">
        <v>0</v>
      </c>
      <c r="W1520" s="1">
        <v>0</v>
      </c>
      <c r="X1520" s="2" t="s">
        <v>0</v>
      </c>
      <c r="Y1520" s="1">
        <v>0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  <c r="AH1520" s="1">
        <v>0</v>
      </c>
      <c r="AI1520" s="1">
        <v>0</v>
      </c>
      <c r="AJ1520" s="2" t="s">
        <v>0</v>
      </c>
      <c r="AK1520" s="1">
        <v>0</v>
      </c>
      <c r="AL1520" s="1">
        <v>0</v>
      </c>
      <c r="AM1520" s="125" t="s">
        <v>1</v>
      </c>
      <c r="AN1520" s="2" t="s">
        <v>1</v>
      </c>
      <c r="AO1520" s="125" t="s">
        <v>1</v>
      </c>
      <c r="AP1520" s="2" t="s">
        <v>1</v>
      </c>
    </row>
    <row r="1521" spans="1:42" x14ac:dyDescent="0.25">
      <c r="A1521" s="2" t="s">
        <v>677</v>
      </c>
      <c r="B1521" s="125">
        <v>44616</v>
      </c>
      <c r="C1521" s="2" t="s">
        <v>6</v>
      </c>
      <c r="D1521" s="2" t="s">
        <v>9</v>
      </c>
      <c r="E1521" s="2" t="s">
        <v>2478</v>
      </c>
      <c r="F1521" s="2" t="s">
        <v>2515</v>
      </c>
      <c r="G1521" s="2" t="s">
        <v>3</v>
      </c>
      <c r="H1521" s="2" t="s">
        <v>2516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2517</v>
      </c>
      <c r="P1521" s="2" t="s">
        <v>2518</v>
      </c>
      <c r="Q1521" s="1">
        <v>0.4</v>
      </c>
      <c r="R1521" s="1">
        <v>0</v>
      </c>
      <c r="S1521" s="1">
        <v>0.4</v>
      </c>
      <c r="T1521" s="1">
        <v>0</v>
      </c>
      <c r="U1521" s="2" t="s">
        <v>0</v>
      </c>
      <c r="V1521" s="1">
        <v>0</v>
      </c>
      <c r="W1521" s="1">
        <v>0</v>
      </c>
      <c r="X1521" s="2" t="s">
        <v>0</v>
      </c>
      <c r="Y1521" s="1">
        <v>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  <c r="AH1521" s="1">
        <v>0</v>
      </c>
      <c r="AI1521" s="1">
        <v>0</v>
      </c>
      <c r="AJ1521" s="2" t="s">
        <v>0</v>
      </c>
      <c r="AK1521" s="1">
        <v>0</v>
      </c>
      <c r="AL1521" s="1">
        <v>0</v>
      </c>
      <c r="AM1521" s="125" t="s">
        <v>1</v>
      </c>
      <c r="AN1521" s="2" t="s">
        <v>1</v>
      </c>
      <c r="AO1521" s="125" t="s">
        <v>1</v>
      </c>
      <c r="AP1521" s="2" t="s">
        <v>1</v>
      </c>
    </row>
    <row r="1522" spans="1:42" x14ac:dyDescent="0.25">
      <c r="A1522" s="2" t="s">
        <v>678</v>
      </c>
      <c r="B1522" s="125">
        <v>44616</v>
      </c>
      <c r="C1522" s="2" t="s">
        <v>6</v>
      </c>
      <c r="D1522" s="2" t="s">
        <v>9</v>
      </c>
      <c r="E1522" s="2" t="s">
        <v>2478</v>
      </c>
      <c r="F1522" s="2" t="s">
        <v>2515</v>
      </c>
      <c r="G1522" s="2" t="s">
        <v>3</v>
      </c>
      <c r="H1522" s="2" t="s">
        <v>2522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</v>
      </c>
      <c r="P1522" s="2" t="s">
        <v>1</v>
      </c>
      <c r="Q1522" s="1">
        <v>135.12439999999998</v>
      </c>
      <c r="R1522" s="1">
        <v>0</v>
      </c>
      <c r="S1522" s="1">
        <v>54.457999999999998</v>
      </c>
      <c r="T1522" s="1">
        <v>0</v>
      </c>
      <c r="U1522" s="2" t="s">
        <v>0</v>
      </c>
      <c r="V1522" s="1">
        <v>0</v>
      </c>
      <c r="W1522" s="1">
        <v>69.539999999999992</v>
      </c>
      <c r="X1522" s="2" t="s">
        <v>0</v>
      </c>
      <c r="Y1522" s="1">
        <v>11.126399999999999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  <c r="AH1522" s="1">
        <v>0</v>
      </c>
      <c r="AI1522" s="1">
        <v>0</v>
      </c>
      <c r="AJ1522" s="2" t="s">
        <v>0</v>
      </c>
      <c r="AK1522" s="1">
        <v>0</v>
      </c>
      <c r="AL1522" s="1">
        <v>0</v>
      </c>
      <c r="AM1522" s="125" t="s">
        <v>1</v>
      </c>
      <c r="AN1522" s="2" t="s">
        <v>1</v>
      </c>
      <c r="AO1522" s="125" t="s">
        <v>1</v>
      </c>
      <c r="AP1522" s="2" t="s">
        <v>1</v>
      </c>
    </row>
    <row r="1523" spans="1:42" x14ac:dyDescent="0.25">
      <c r="A1523" s="2" t="s">
        <v>679</v>
      </c>
      <c r="B1523" s="125">
        <v>44616</v>
      </c>
      <c r="C1523" s="2" t="s">
        <v>6</v>
      </c>
      <c r="D1523" s="2" t="s">
        <v>9</v>
      </c>
      <c r="E1523" s="2" t="s">
        <v>2478</v>
      </c>
      <c r="F1523" s="2" t="s">
        <v>2515</v>
      </c>
      <c r="G1523" s="2" t="s">
        <v>3</v>
      </c>
      <c r="H1523" s="2" t="s">
        <v>2523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2524</v>
      </c>
      <c r="P1523" s="2" t="s">
        <v>2525</v>
      </c>
      <c r="Q1523" s="1">
        <v>52.8264</v>
      </c>
      <c r="R1523" s="1">
        <v>0</v>
      </c>
      <c r="S1523" s="1">
        <v>0</v>
      </c>
      <c r="T1523" s="1">
        <v>0</v>
      </c>
      <c r="U1523" s="2" t="s">
        <v>0</v>
      </c>
      <c r="V1523" s="1">
        <v>0</v>
      </c>
      <c r="W1523" s="1">
        <v>45.54</v>
      </c>
      <c r="X1523" s="2" t="s">
        <v>8</v>
      </c>
      <c r="Y1523" s="1">
        <v>7.2864000000000004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  <c r="AH1523" s="1">
        <v>0</v>
      </c>
      <c r="AI1523" s="1">
        <v>0</v>
      </c>
      <c r="AJ1523" s="2" t="s">
        <v>0</v>
      </c>
      <c r="AK1523" s="1">
        <v>0</v>
      </c>
      <c r="AL1523" s="1">
        <v>0</v>
      </c>
      <c r="AM1523" s="125" t="s">
        <v>1</v>
      </c>
      <c r="AN1523" s="2" t="s">
        <v>1</v>
      </c>
      <c r="AO1523" s="125" t="s">
        <v>1</v>
      </c>
      <c r="AP1523" s="2" t="s">
        <v>1</v>
      </c>
    </row>
    <row r="1524" spans="1:42" x14ac:dyDescent="0.25">
      <c r="A1524" s="2" t="s">
        <v>680</v>
      </c>
      <c r="B1524" s="125">
        <v>44616</v>
      </c>
      <c r="C1524" s="2" t="s">
        <v>6</v>
      </c>
      <c r="D1524" s="2" t="s">
        <v>9</v>
      </c>
      <c r="E1524" s="2" t="s">
        <v>2478</v>
      </c>
      <c r="F1524" s="2" t="s">
        <v>2515</v>
      </c>
      <c r="G1524" s="2" t="s">
        <v>3</v>
      </c>
      <c r="H1524" s="2" t="s">
        <v>2529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894.60163599999987</v>
      </c>
      <c r="R1524" s="1">
        <v>0</v>
      </c>
      <c r="S1524" s="1">
        <v>501.61675000000008</v>
      </c>
      <c r="T1524" s="1">
        <v>0</v>
      </c>
      <c r="U1524" s="2" t="s">
        <v>0</v>
      </c>
      <c r="V1524" s="1">
        <v>0</v>
      </c>
      <c r="W1524" s="1">
        <v>338.7800499999999</v>
      </c>
      <c r="X1524" s="2" t="s">
        <v>8</v>
      </c>
      <c r="Y1524" s="1">
        <v>54.204835999999986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  <c r="AH1524" s="1">
        <v>0</v>
      </c>
      <c r="AI1524" s="1">
        <v>0</v>
      </c>
      <c r="AJ1524" s="2" t="s">
        <v>0</v>
      </c>
      <c r="AK1524" s="1">
        <v>0</v>
      </c>
      <c r="AL1524" s="1">
        <v>0</v>
      </c>
      <c r="AM1524" s="125" t="s">
        <v>1</v>
      </c>
      <c r="AN1524" s="2" t="s">
        <v>1</v>
      </c>
      <c r="AO1524" s="125" t="s">
        <v>1</v>
      </c>
      <c r="AP1524" s="2" t="s">
        <v>1</v>
      </c>
    </row>
    <row r="1525" spans="1:42" x14ac:dyDescent="0.25">
      <c r="A1525" s="2" t="s">
        <v>681</v>
      </c>
      <c r="B1525" s="125">
        <v>44616</v>
      </c>
      <c r="C1525" s="2" t="s">
        <v>6</v>
      </c>
      <c r="D1525" s="2" t="s">
        <v>9</v>
      </c>
      <c r="E1525" s="2" t="s">
        <v>2478</v>
      </c>
      <c r="F1525" s="2" t="s">
        <v>2515</v>
      </c>
      <c r="G1525" s="2" t="s">
        <v>3</v>
      </c>
      <c r="H1525" s="2" t="s">
        <v>2531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2</v>
      </c>
      <c r="P1525" s="2" t="s">
        <v>1</v>
      </c>
      <c r="Q1525" s="1">
        <v>70.372</v>
      </c>
      <c r="R1525" s="1">
        <v>0</v>
      </c>
      <c r="S1525" s="1">
        <v>36.209999999999994</v>
      </c>
      <c r="T1525" s="1">
        <v>0</v>
      </c>
      <c r="U1525" s="2" t="s">
        <v>0</v>
      </c>
      <c r="V1525" s="1">
        <v>0</v>
      </c>
      <c r="W1525" s="1">
        <v>29.450000000000003</v>
      </c>
      <c r="X1525" s="2" t="s">
        <v>0</v>
      </c>
      <c r="Y1525" s="1">
        <v>4.7119999999999997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  <c r="AH1525" s="1">
        <v>0</v>
      </c>
      <c r="AI1525" s="1">
        <v>0</v>
      </c>
      <c r="AJ1525" s="2" t="s">
        <v>0</v>
      </c>
      <c r="AK1525" s="1">
        <v>0</v>
      </c>
      <c r="AL1525" s="1">
        <v>0</v>
      </c>
      <c r="AM1525" s="125" t="s">
        <v>1</v>
      </c>
      <c r="AN1525" s="2" t="s">
        <v>1</v>
      </c>
      <c r="AO1525" s="125" t="s">
        <v>1</v>
      </c>
      <c r="AP1525" s="2" t="s">
        <v>1</v>
      </c>
    </row>
    <row r="1526" spans="1:42" ht="15" customHeight="1" x14ac:dyDescent="0.25">
      <c r="A1526" s="2" t="s">
        <v>682</v>
      </c>
      <c r="B1526" s="125">
        <v>44616</v>
      </c>
      <c r="C1526" s="2" t="s">
        <v>6</v>
      </c>
      <c r="D1526" s="2" t="s">
        <v>276</v>
      </c>
      <c r="E1526" s="2" t="s">
        <v>200</v>
      </c>
      <c r="F1526" s="2" t="s">
        <v>2284</v>
      </c>
      <c r="G1526" s="2" t="s">
        <v>3</v>
      </c>
      <c r="H1526" s="2" t="s">
        <v>2285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2126.3282499999991</v>
      </c>
      <c r="R1526" s="1">
        <v>0</v>
      </c>
      <c r="S1526" s="1">
        <v>1956.1098499999996</v>
      </c>
      <c r="T1526" s="1">
        <v>0</v>
      </c>
      <c r="U1526" s="2" t="s">
        <v>0</v>
      </c>
      <c r="V1526" s="1">
        <v>0</v>
      </c>
      <c r="W1526" s="1">
        <v>146.74000000000004</v>
      </c>
      <c r="X1526" s="2" t="s">
        <v>0</v>
      </c>
      <c r="Y1526" s="1">
        <v>23.478399999999997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  <c r="AH1526" s="1">
        <v>0</v>
      </c>
      <c r="AI1526" s="1">
        <v>0</v>
      </c>
      <c r="AJ1526" s="2" t="s">
        <v>0</v>
      </c>
      <c r="AK1526" s="1">
        <v>0</v>
      </c>
      <c r="AL1526" s="1">
        <v>0</v>
      </c>
      <c r="AM1526" s="125" t="s">
        <v>1</v>
      </c>
      <c r="AN1526" s="2" t="s">
        <v>1</v>
      </c>
      <c r="AO1526" s="125" t="s">
        <v>1</v>
      </c>
      <c r="AP1526" s="2" t="s">
        <v>1</v>
      </c>
    </row>
    <row r="1527" spans="1:42" ht="15" customHeight="1" x14ac:dyDescent="0.25">
      <c r="A1527" s="2" t="s">
        <v>683</v>
      </c>
      <c r="B1527" s="125">
        <v>44616</v>
      </c>
      <c r="C1527" s="2" t="s">
        <v>6</v>
      </c>
      <c r="D1527" s="2" t="s">
        <v>276</v>
      </c>
      <c r="E1527" s="2" t="s">
        <v>726</v>
      </c>
      <c r="F1527" s="2" t="s">
        <v>2396</v>
      </c>
      <c r="G1527" s="2" t="s">
        <v>3</v>
      </c>
      <c r="H1527" s="2" t="s">
        <v>2397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2516.0467300000005</v>
      </c>
      <c r="R1527" s="1">
        <v>0</v>
      </c>
      <c r="S1527" s="1">
        <v>2058.1579000000011</v>
      </c>
      <c r="T1527" s="1">
        <v>0</v>
      </c>
      <c r="U1527" s="2" t="s">
        <v>0</v>
      </c>
      <c r="V1527" s="1">
        <v>0</v>
      </c>
      <c r="W1527" s="1">
        <v>394.73174999999992</v>
      </c>
      <c r="X1527" s="2" t="s">
        <v>8</v>
      </c>
      <c r="Y1527" s="1">
        <v>63.157080000000001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  <c r="AH1527" s="1">
        <v>0</v>
      </c>
      <c r="AI1527" s="1">
        <v>0</v>
      </c>
      <c r="AJ1527" s="2" t="s">
        <v>0</v>
      </c>
      <c r="AK1527" s="1">
        <v>0</v>
      </c>
      <c r="AL1527" s="1">
        <v>0</v>
      </c>
      <c r="AM1527" s="125" t="s">
        <v>1</v>
      </c>
      <c r="AN1527" s="2" t="s">
        <v>1</v>
      </c>
      <c r="AO1527" s="125" t="s">
        <v>1</v>
      </c>
      <c r="AP1527" s="2" t="s">
        <v>1</v>
      </c>
    </row>
    <row r="1528" spans="1:42" ht="15" customHeight="1" x14ac:dyDescent="0.25">
      <c r="A1528" s="2" t="s">
        <v>684</v>
      </c>
      <c r="B1528" s="125">
        <v>44617</v>
      </c>
      <c r="C1528" s="2" t="s">
        <v>6</v>
      </c>
      <c r="D1528" s="2" t="s">
        <v>48</v>
      </c>
      <c r="E1528" s="2" t="s">
        <v>228</v>
      </c>
      <c r="F1528" s="2" t="s">
        <v>1445</v>
      </c>
      <c r="G1528" s="2" t="s">
        <v>3</v>
      </c>
      <c r="H1528" s="2" t="s">
        <v>1446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2</v>
      </c>
      <c r="P1528" s="2" t="s">
        <v>1</v>
      </c>
      <c r="Q1528" s="1">
        <v>2506.4003819999998</v>
      </c>
      <c r="R1528" s="1">
        <v>0</v>
      </c>
      <c r="S1528" s="1">
        <v>2050.6174499999997</v>
      </c>
      <c r="T1528" s="1">
        <v>0</v>
      </c>
      <c r="U1528" s="2" t="s">
        <v>0</v>
      </c>
      <c r="V1528" s="1">
        <v>0</v>
      </c>
      <c r="W1528" s="1">
        <v>392.91630000000009</v>
      </c>
      <c r="X1528" s="2" t="s">
        <v>8</v>
      </c>
      <c r="Y1528" s="1">
        <v>62.866632000000003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  <c r="AH1528" s="1">
        <v>0</v>
      </c>
      <c r="AI1528" s="1">
        <v>0</v>
      </c>
      <c r="AJ1528" s="2" t="s">
        <v>0</v>
      </c>
      <c r="AK1528" s="1">
        <v>0</v>
      </c>
      <c r="AL1528" s="1">
        <v>0</v>
      </c>
      <c r="AM1528" s="125" t="s">
        <v>1</v>
      </c>
      <c r="AN1528" s="2" t="s">
        <v>1</v>
      </c>
      <c r="AO1528" s="125" t="s">
        <v>1</v>
      </c>
      <c r="AP1528" s="2" t="s">
        <v>1</v>
      </c>
    </row>
    <row r="1529" spans="1:42" ht="15" customHeight="1" x14ac:dyDescent="0.25">
      <c r="A1529" s="2" t="s">
        <v>685</v>
      </c>
      <c r="B1529" s="125">
        <v>44617</v>
      </c>
      <c r="C1529" s="2" t="s">
        <v>6</v>
      </c>
      <c r="D1529" s="2" t="s">
        <v>48</v>
      </c>
      <c r="E1529" s="2" t="s">
        <v>228</v>
      </c>
      <c r="F1529" s="2" t="s">
        <v>1445</v>
      </c>
      <c r="G1529" s="2" t="s">
        <v>3</v>
      </c>
      <c r="H1529" s="2" t="s">
        <v>1447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1116</v>
      </c>
      <c r="P1529" s="2" t="s">
        <v>1117</v>
      </c>
      <c r="Q1529" s="1">
        <v>91.056399999999996</v>
      </c>
      <c r="R1529" s="1">
        <v>0</v>
      </c>
      <c r="S1529" s="1">
        <v>73.656400000000005</v>
      </c>
      <c r="T1529" s="1">
        <v>15</v>
      </c>
      <c r="U1529" s="2" t="s">
        <v>8</v>
      </c>
      <c r="V1529" s="1">
        <v>2.4</v>
      </c>
      <c r="W1529" s="1">
        <v>0</v>
      </c>
      <c r="X1529" s="2" t="s">
        <v>0</v>
      </c>
      <c r="Y1529" s="1">
        <v>0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  <c r="AH1529" s="1">
        <v>0</v>
      </c>
      <c r="AI1529" s="1">
        <v>0</v>
      </c>
      <c r="AJ1529" s="2" t="s">
        <v>0</v>
      </c>
      <c r="AK1529" s="1">
        <v>0</v>
      </c>
      <c r="AL1529" s="1">
        <v>0</v>
      </c>
      <c r="AM1529" s="125" t="s">
        <v>1</v>
      </c>
      <c r="AN1529" s="2" t="s">
        <v>1</v>
      </c>
      <c r="AO1529" s="125" t="s">
        <v>1</v>
      </c>
      <c r="AP1529" s="2" t="s">
        <v>1</v>
      </c>
    </row>
    <row r="1530" spans="1:42" ht="15" customHeight="1" x14ac:dyDescent="0.25">
      <c r="A1530" s="2" t="s">
        <v>686</v>
      </c>
      <c r="B1530" s="125">
        <v>44617</v>
      </c>
      <c r="C1530" s="2" t="s">
        <v>6</v>
      </c>
      <c r="D1530" s="2" t="s">
        <v>48</v>
      </c>
      <c r="E1530" s="2" t="s">
        <v>228</v>
      </c>
      <c r="F1530" s="2" t="s">
        <v>1445</v>
      </c>
      <c r="G1530" s="2" t="s">
        <v>3</v>
      </c>
      <c r="H1530" s="2" t="s">
        <v>1448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2</v>
      </c>
      <c r="P1530" s="2" t="s">
        <v>1</v>
      </c>
      <c r="Q1530" s="1">
        <v>1808.0296759999999</v>
      </c>
      <c r="R1530" s="1">
        <v>0</v>
      </c>
      <c r="S1530" s="1">
        <v>1136.0636500000001</v>
      </c>
      <c r="T1530" s="1">
        <v>0</v>
      </c>
      <c r="U1530" s="2" t="s">
        <v>0</v>
      </c>
      <c r="V1530" s="1">
        <v>0</v>
      </c>
      <c r="W1530" s="1">
        <v>579.28105000000005</v>
      </c>
      <c r="X1530" s="2" t="s">
        <v>8</v>
      </c>
      <c r="Y1530" s="1">
        <v>92.684975999999992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  <c r="AH1530" s="1">
        <v>0</v>
      </c>
      <c r="AI1530" s="1">
        <v>0</v>
      </c>
      <c r="AJ1530" s="2" t="s">
        <v>0</v>
      </c>
      <c r="AK1530" s="1">
        <v>0</v>
      </c>
      <c r="AL1530" s="1">
        <v>0</v>
      </c>
      <c r="AM1530" s="125" t="s">
        <v>1</v>
      </c>
      <c r="AN1530" s="2" t="s">
        <v>1</v>
      </c>
      <c r="AO1530" s="125" t="s">
        <v>1</v>
      </c>
      <c r="AP1530" s="2" t="s">
        <v>1</v>
      </c>
    </row>
    <row r="1531" spans="1:42" ht="15" customHeight="1" x14ac:dyDescent="0.25">
      <c r="A1531" s="2" t="s">
        <v>687</v>
      </c>
      <c r="B1531" s="125">
        <v>44617</v>
      </c>
      <c r="C1531" s="2" t="s">
        <v>1081</v>
      </c>
      <c r="D1531" s="2" t="s">
        <v>48</v>
      </c>
      <c r="E1531" s="2" t="s">
        <v>1082</v>
      </c>
      <c r="F1531" s="2" t="s">
        <v>1739</v>
      </c>
      <c r="G1531" s="2" t="s">
        <v>3</v>
      </c>
      <c r="H1531" s="2" t="s">
        <v>1740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2</v>
      </c>
      <c r="P1531" s="2" t="s">
        <v>1</v>
      </c>
      <c r="Q1531" s="1">
        <v>682.87548000000015</v>
      </c>
      <c r="R1531" s="1">
        <v>0</v>
      </c>
      <c r="S1531" s="1">
        <v>598.47845000000007</v>
      </c>
      <c r="T1531" s="1">
        <v>0</v>
      </c>
      <c r="U1531" s="2" t="s">
        <v>0</v>
      </c>
      <c r="V1531" s="1">
        <v>0</v>
      </c>
      <c r="W1531" s="1">
        <v>72.756050000000002</v>
      </c>
      <c r="X1531" s="2" t="s">
        <v>8</v>
      </c>
      <c r="Y1531" s="1">
        <v>11.640980000000001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  <c r="AH1531" s="1">
        <v>0</v>
      </c>
      <c r="AI1531" s="1">
        <v>0</v>
      </c>
      <c r="AJ1531" s="2" t="s">
        <v>0</v>
      </c>
      <c r="AK1531" s="1">
        <v>0</v>
      </c>
      <c r="AL1531" s="1">
        <v>0</v>
      </c>
      <c r="AM1531" s="125" t="s">
        <v>1</v>
      </c>
      <c r="AN1531" s="2" t="s">
        <v>1</v>
      </c>
      <c r="AO1531" s="125" t="s">
        <v>1</v>
      </c>
      <c r="AP1531" s="2" t="s">
        <v>1</v>
      </c>
    </row>
    <row r="1532" spans="1:42" ht="15" customHeight="1" x14ac:dyDescent="0.25">
      <c r="A1532" s="2" t="s">
        <v>688</v>
      </c>
      <c r="B1532" s="125">
        <v>44617</v>
      </c>
      <c r="C1532" s="2" t="s">
        <v>1081</v>
      </c>
      <c r="D1532" s="2" t="s">
        <v>48</v>
      </c>
      <c r="E1532" s="2" t="s">
        <v>1082</v>
      </c>
      <c r="F1532" s="2" t="s">
        <v>1682</v>
      </c>
      <c r="G1532" s="2" t="s">
        <v>3</v>
      </c>
      <c r="H1532" s="2" t="s">
        <v>1741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1233</v>
      </c>
      <c r="P1532" s="2" t="s">
        <v>1234</v>
      </c>
      <c r="Q1532" s="1">
        <v>20.5</v>
      </c>
      <c r="R1532" s="1">
        <v>0</v>
      </c>
      <c r="S1532" s="1">
        <v>20.5</v>
      </c>
      <c r="T1532" s="1">
        <v>0</v>
      </c>
      <c r="U1532" s="2" t="s">
        <v>0</v>
      </c>
      <c r="V1532" s="1">
        <v>0</v>
      </c>
      <c r="W1532" s="1">
        <v>0</v>
      </c>
      <c r="X1532" s="2" t="s">
        <v>0</v>
      </c>
      <c r="Y1532" s="1">
        <v>0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  <c r="AH1532" s="1">
        <v>0</v>
      </c>
      <c r="AI1532" s="1">
        <v>0</v>
      </c>
      <c r="AJ1532" s="2" t="s">
        <v>0</v>
      </c>
      <c r="AK1532" s="1">
        <v>0</v>
      </c>
      <c r="AL1532" s="1">
        <v>0</v>
      </c>
      <c r="AM1532" s="125" t="s">
        <v>1</v>
      </c>
      <c r="AN1532" s="2" t="s">
        <v>1</v>
      </c>
      <c r="AO1532" s="125" t="s">
        <v>1</v>
      </c>
      <c r="AP1532" s="2" t="s">
        <v>1</v>
      </c>
    </row>
    <row r="1533" spans="1:42" ht="15" customHeight="1" x14ac:dyDescent="0.25">
      <c r="A1533" s="2" t="s">
        <v>689</v>
      </c>
      <c r="B1533" s="125">
        <v>44617</v>
      </c>
      <c r="C1533" s="2" t="s">
        <v>1081</v>
      </c>
      <c r="D1533" s="2" t="s">
        <v>48</v>
      </c>
      <c r="E1533" s="2" t="s">
        <v>1082</v>
      </c>
      <c r="F1533" s="2" t="s">
        <v>1739</v>
      </c>
      <c r="G1533" s="2" t="s">
        <v>3</v>
      </c>
      <c r="H1533" s="2" t="s">
        <v>1742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2</v>
      </c>
      <c r="P1533" s="2" t="s">
        <v>1</v>
      </c>
      <c r="Q1533" s="1">
        <v>2662.3301039999997</v>
      </c>
      <c r="R1533" s="1">
        <v>0</v>
      </c>
      <c r="S1533" s="1">
        <v>2129.3514000000005</v>
      </c>
      <c r="T1533" s="1">
        <v>0</v>
      </c>
      <c r="U1533" s="2" t="s">
        <v>0</v>
      </c>
      <c r="V1533" s="1">
        <v>0</v>
      </c>
      <c r="W1533" s="1">
        <v>459.4643999999999</v>
      </c>
      <c r="X1533" s="2" t="s">
        <v>8</v>
      </c>
      <c r="Y1533" s="1">
        <v>73.514303999999981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  <c r="AH1533" s="1">
        <v>0</v>
      </c>
      <c r="AI1533" s="1">
        <v>0</v>
      </c>
      <c r="AJ1533" s="2" t="s">
        <v>0</v>
      </c>
      <c r="AK1533" s="1">
        <v>0</v>
      </c>
      <c r="AL1533" s="1">
        <v>0</v>
      </c>
      <c r="AM1533" s="125" t="s">
        <v>1</v>
      </c>
      <c r="AN1533" s="2" t="s">
        <v>1</v>
      </c>
      <c r="AO1533" s="125" t="s">
        <v>1</v>
      </c>
      <c r="AP1533" s="2" t="s">
        <v>1</v>
      </c>
    </row>
    <row r="1534" spans="1:42" ht="15" customHeight="1" x14ac:dyDescent="0.25">
      <c r="A1534" s="2" t="s">
        <v>690</v>
      </c>
      <c r="B1534" s="125">
        <v>44617</v>
      </c>
      <c r="C1534" s="2" t="s">
        <v>26</v>
      </c>
      <c r="D1534" s="2" t="s">
        <v>48</v>
      </c>
      <c r="E1534" s="2" t="s">
        <v>219</v>
      </c>
      <c r="F1534" s="2" t="s">
        <v>1989</v>
      </c>
      <c r="G1534" s="2" t="s">
        <v>3</v>
      </c>
      <c r="H1534" s="2" t="s">
        <v>1990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2190.1544339999996</v>
      </c>
      <c r="R1534" s="1">
        <v>0</v>
      </c>
      <c r="S1534" s="1">
        <v>1479.9735499999995</v>
      </c>
      <c r="T1534" s="1">
        <v>0</v>
      </c>
      <c r="U1534" s="2" t="s">
        <v>0</v>
      </c>
      <c r="V1534" s="1">
        <v>0</v>
      </c>
      <c r="W1534" s="1">
        <v>612.22489999999993</v>
      </c>
      <c r="X1534" s="2" t="s">
        <v>0</v>
      </c>
      <c r="Y1534" s="1">
        <v>97.955984000000029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  <c r="AH1534" s="1">
        <v>0</v>
      </c>
      <c r="AI1534" s="1">
        <v>0</v>
      </c>
      <c r="AJ1534" s="2" t="s">
        <v>0</v>
      </c>
      <c r="AK1534" s="1">
        <v>0</v>
      </c>
      <c r="AL1534" s="1">
        <v>0</v>
      </c>
      <c r="AM1534" s="125" t="s">
        <v>1</v>
      </c>
      <c r="AN1534" s="2" t="s">
        <v>1</v>
      </c>
      <c r="AO1534" s="125" t="s">
        <v>1</v>
      </c>
      <c r="AP1534" s="2" t="s">
        <v>1</v>
      </c>
    </row>
    <row r="1535" spans="1:42" ht="15" customHeight="1" x14ac:dyDescent="0.25">
      <c r="A1535" s="2" t="s">
        <v>691</v>
      </c>
      <c r="B1535" s="125">
        <v>44617</v>
      </c>
      <c r="C1535" s="2" t="s">
        <v>26</v>
      </c>
      <c r="D1535" s="2" t="s">
        <v>48</v>
      </c>
      <c r="E1535" s="2" t="s">
        <v>219</v>
      </c>
      <c r="F1535" s="2" t="s">
        <v>1991</v>
      </c>
      <c r="G1535" s="2" t="s">
        <v>3</v>
      </c>
      <c r="H1535" s="2" t="s">
        <v>1992</v>
      </c>
      <c r="I1535" s="1" t="s">
        <v>1</v>
      </c>
      <c r="J1535" s="1" t="s">
        <v>1</v>
      </c>
      <c r="K1535" s="1" t="s">
        <v>1</v>
      </c>
      <c r="L1535" s="1" t="s">
        <v>1</v>
      </c>
      <c r="M1535" s="1">
        <v>0</v>
      </c>
      <c r="N1535" s="2" t="s">
        <v>1</v>
      </c>
      <c r="O1535" s="2" t="s">
        <v>1157</v>
      </c>
      <c r="P1535" s="2" t="s">
        <v>1158</v>
      </c>
      <c r="Q1535" s="1">
        <v>8.36</v>
      </c>
      <c r="R1535" s="1">
        <v>0</v>
      </c>
      <c r="S1535" s="1">
        <v>8.36</v>
      </c>
      <c r="T1535" s="1">
        <v>0</v>
      </c>
      <c r="U1535" s="2" t="s">
        <v>0</v>
      </c>
      <c r="V1535" s="1">
        <v>0</v>
      </c>
      <c r="W1535" s="1">
        <v>0</v>
      </c>
      <c r="X1535" s="2" t="s">
        <v>0</v>
      </c>
      <c r="Y1535" s="1">
        <v>0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  <c r="AH1535" s="1">
        <v>0</v>
      </c>
      <c r="AI1535" s="1">
        <v>0</v>
      </c>
      <c r="AJ1535" s="2" t="s">
        <v>0</v>
      </c>
      <c r="AK1535" s="1">
        <v>0</v>
      </c>
      <c r="AL1535" s="1">
        <v>0</v>
      </c>
      <c r="AM1535" s="125" t="s">
        <v>1</v>
      </c>
      <c r="AN1535" s="2" t="s">
        <v>1</v>
      </c>
      <c r="AO1535" s="125" t="s">
        <v>1</v>
      </c>
      <c r="AP1535" s="2" t="s">
        <v>1</v>
      </c>
    </row>
    <row r="1536" spans="1:42" ht="15" customHeight="1" x14ac:dyDescent="0.25">
      <c r="A1536" s="2" t="s">
        <v>692</v>
      </c>
      <c r="B1536" s="125">
        <v>44617</v>
      </c>
      <c r="C1536" s="2" t="s">
        <v>26</v>
      </c>
      <c r="D1536" s="2" t="s">
        <v>48</v>
      </c>
      <c r="E1536" s="2" t="s">
        <v>219</v>
      </c>
      <c r="F1536" s="2" t="s">
        <v>1989</v>
      </c>
      <c r="G1536" s="2" t="s">
        <v>3</v>
      </c>
      <c r="H1536" s="2" t="s">
        <v>1993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662.65747999999996</v>
      </c>
      <c r="R1536" s="1">
        <v>0</v>
      </c>
      <c r="S1536" s="1">
        <v>408.69085000000007</v>
      </c>
      <c r="T1536" s="1">
        <v>0</v>
      </c>
      <c r="U1536" s="2" t="s">
        <v>0</v>
      </c>
      <c r="V1536" s="1">
        <v>0</v>
      </c>
      <c r="W1536" s="1">
        <v>218.93674999999999</v>
      </c>
      <c r="X1536" s="2" t="s">
        <v>0</v>
      </c>
      <c r="Y1536" s="1">
        <v>35.029879999999999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  <c r="AH1536" s="1">
        <v>0</v>
      </c>
      <c r="AI1536" s="1">
        <v>0</v>
      </c>
      <c r="AJ1536" s="2" t="s">
        <v>0</v>
      </c>
      <c r="AK1536" s="1">
        <v>0</v>
      </c>
      <c r="AL1536" s="1">
        <v>0</v>
      </c>
      <c r="AM1536" s="125" t="s">
        <v>1</v>
      </c>
      <c r="AN1536" s="2" t="s">
        <v>1</v>
      </c>
      <c r="AO1536" s="125" t="s">
        <v>1</v>
      </c>
      <c r="AP1536" s="2" t="s">
        <v>1</v>
      </c>
    </row>
    <row r="1537" spans="1:42" ht="15" customHeight="1" x14ac:dyDescent="0.25">
      <c r="A1537" s="2" t="s">
        <v>693</v>
      </c>
      <c r="B1537" s="125">
        <v>44617</v>
      </c>
      <c r="C1537" s="2" t="s">
        <v>26</v>
      </c>
      <c r="D1537" s="2" t="s">
        <v>41</v>
      </c>
      <c r="E1537" s="2" t="s">
        <v>210</v>
      </c>
      <c r="F1537" s="2" t="s">
        <v>1876</v>
      </c>
      <c r="G1537" s="2" t="s">
        <v>3</v>
      </c>
      <c r="H1537" s="2" t="s">
        <v>1994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2</v>
      </c>
      <c r="P1537" s="2" t="s">
        <v>1</v>
      </c>
      <c r="Q1537" s="1">
        <v>2942.1438120000007</v>
      </c>
      <c r="R1537" s="1">
        <v>0</v>
      </c>
      <c r="S1537" s="1">
        <v>1986.3015500000001</v>
      </c>
      <c r="T1537" s="1">
        <v>0</v>
      </c>
      <c r="U1537" s="2" t="s">
        <v>0</v>
      </c>
      <c r="V1537" s="1">
        <v>0</v>
      </c>
      <c r="W1537" s="1">
        <v>824.00194999999985</v>
      </c>
      <c r="X1537" s="2" t="s">
        <v>8</v>
      </c>
      <c r="Y1537" s="1">
        <v>131.84031199999998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  <c r="AH1537" s="1">
        <v>0</v>
      </c>
      <c r="AI1537" s="1">
        <v>0</v>
      </c>
      <c r="AJ1537" s="2" t="s">
        <v>0</v>
      </c>
      <c r="AK1537" s="1">
        <v>0</v>
      </c>
      <c r="AL1537" s="1">
        <v>0</v>
      </c>
      <c r="AM1537" s="125" t="s">
        <v>1</v>
      </c>
      <c r="AN1537" s="2" t="s">
        <v>1</v>
      </c>
      <c r="AO1537" s="125" t="s">
        <v>1</v>
      </c>
      <c r="AP1537" s="2" t="s">
        <v>1</v>
      </c>
    </row>
    <row r="1538" spans="1:42" ht="15" customHeight="1" x14ac:dyDescent="0.25">
      <c r="A1538" s="2" t="s">
        <v>694</v>
      </c>
      <c r="B1538" s="125">
        <v>44617</v>
      </c>
      <c r="C1538" s="2" t="s">
        <v>34</v>
      </c>
      <c r="D1538" s="2" t="s">
        <v>41</v>
      </c>
      <c r="E1538" s="2" t="s">
        <v>215</v>
      </c>
      <c r="F1538" s="2" t="s">
        <v>2202</v>
      </c>
      <c r="G1538" s="2" t="s">
        <v>3</v>
      </c>
      <c r="H1538" s="2" t="s">
        <v>2203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2024.46225</v>
      </c>
      <c r="R1538" s="1">
        <v>0</v>
      </c>
      <c r="S1538" s="1">
        <v>1854.6885500000005</v>
      </c>
      <c r="T1538" s="1">
        <v>0</v>
      </c>
      <c r="U1538" s="2" t="s">
        <v>0</v>
      </c>
      <c r="V1538" s="1">
        <v>0</v>
      </c>
      <c r="W1538" s="1">
        <v>146.35660000000004</v>
      </c>
      <c r="X1538" s="2" t="s">
        <v>0</v>
      </c>
      <c r="Y1538" s="1">
        <v>23.417100000000001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  <c r="AH1538" s="1">
        <v>0</v>
      </c>
      <c r="AI1538" s="1">
        <v>0</v>
      </c>
      <c r="AJ1538" s="2" t="s">
        <v>0</v>
      </c>
      <c r="AK1538" s="1">
        <v>0</v>
      </c>
      <c r="AL1538" s="1">
        <v>0</v>
      </c>
      <c r="AM1538" s="125" t="s">
        <v>1</v>
      </c>
      <c r="AN1538" s="2" t="s">
        <v>1</v>
      </c>
      <c r="AO1538" s="125" t="s">
        <v>1</v>
      </c>
      <c r="AP1538" s="2" t="s">
        <v>1</v>
      </c>
    </row>
    <row r="1539" spans="1:42" ht="15" customHeight="1" x14ac:dyDescent="0.25">
      <c r="A1539" s="2" t="s">
        <v>695</v>
      </c>
      <c r="B1539" s="125">
        <v>44617</v>
      </c>
      <c r="C1539" s="2" t="s">
        <v>1081</v>
      </c>
      <c r="D1539" s="2" t="s">
        <v>41</v>
      </c>
      <c r="E1539" s="2" t="s">
        <v>1083</v>
      </c>
      <c r="F1539" s="2" t="s">
        <v>1739</v>
      </c>
      <c r="G1539" s="2" t="s">
        <v>3</v>
      </c>
      <c r="H1539" s="2" t="s">
        <v>2328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2</v>
      </c>
      <c r="P1539" s="2" t="s">
        <v>1</v>
      </c>
      <c r="Q1539" s="1">
        <v>4561.7274760000018</v>
      </c>
      <c r="R1539" s="1">
        <v>0</v>
      </c>
      <c r="S1539" s="1">
        <v>3803.0776999999998</v>
      </c>
      <c r="T1539" s="1">
        <v>0</v>
      </c>
      <c r="U1539" s="2" t="s">
        <v>0</v>
      </c>
      <c r="V1539" s="1">
        <v>0</v>
      </c>
      <c r="W1539" s="1">
        <v>654.00839999999982</v>
      </c>
      <c r="X1539" s="2" t="s">
        <v>0</v>
      </c>
      <c r="Y1539" s="1">
        <v>104.64137600000002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  <c r="AH1539" s="1">
        <v>0</v>
      </c>
      <c r="AI1539" s="1">
        <v>0</v>
      </c>
      <c r="AJ1539" s="2" t="s">
        <v>0</v>
      </c>
      <c r="AK1539" s="1">
        <v>0</v>
      </c>
      <c r="AL1539" s="1">
        <v>0</v>
      </c>
      <c r="AM1539" s="125" t="s">
        <v>1</v>
      </c>
      <c r="AN1539" s="2" t="s">
        <v>1</v>
      </c>
      <c r="AO1539" s="125" t="s">
        <v>1</v>
      </c>
      <c r="AP1539" s="2" t="s">
        <v>1</v>
      </c>
    </row>
    <row r="1540" spans="1:42" ht="15" customHeight="1" x14ac:dyDescent="0.25">
      <c r="A1540" s="2" t="s">
        <v>696</v>
      </c>
      <c r="B1540" s="125">
        <v>44617</v>
      </c>
      <c r="C1540" s="2" t="s">
        <v>1081</v>
      </c>
      <c r="D1540" s="2" t="s">
        <v>41</v>
      </c>
      <c r="E1540" s="2" t="s">
        <v>1083</v>
      </c>
      <c r="F1540" s="2" t="s">
        <v>1682</v>
      </c>
      <c r="G1540" s="2" t="s">
        <v>12</v>
      </c>
      <c r="H1540" s="2" t="s">
        <v>1</v>
      </c>
      <c r="I1540" s="1" t="s">
        <v>1382</v>
      </c>
      <c r="J1540" s="1" t="s">
        <v>1</v>
      </c>
      <c r="K1540" s="1" t="s">
        <v>2329</v>
      </c>
      <c r="L1540" s="1" t="s">
        <v>2249</v>
      </c>
      <c r="M1540" s="1">
        <v>8.39</v>
      </c>
      <c r="N1540" s="2" t="s">
        <v>11</v>
      </c>
      <c r="O1540" s="2" t="s">
        <v>2330</v>
      </c>
      <c r="P1540" s="2" t="s">
        <v>2331</v>
      </c>
      <c r="Q1540" s="1">
        <v>-4.71</v>
      </c>
      <c r="R1540" s="1">
        <v>0</v>
      </c>
      <c r="S1540" s="1">
        <v>-4.71</v>
      </c>
      <c r="T1540" s="1">
        <v>0</v>
      </c>
      <c r="U1540" s="2" t="s">
        <v>0</v>
      </c>
      <c r="V1540" s="1">
        <v>0</v>
      </c>
      <c r="W1540" s="1">
        <v>0</v>
      </c>
      <c r="X1540" s="2" t="s">
        <v>0</v>
      </c>
      <c r="Y1540" s="1">
        <v>0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2">
        <v>0</v>
      </c>
      <c r="AG1540" s="2" t="s">
        <v>0</v>
      </c>
      <c r="AH1540" s="1">
        <v>0</v>
      </c>
      <c r="AI1540" s="1">
        <v>0</v>
      </c>
      <c r="AJ1540" s="2" t="s">
        <v>0</v>
      </c>
      <c r="AK1540" s="1">
        <v>0</v>
      </c>
      <c r="AL1540" s="1">
        <v>0</v>
      </c>
      <c r="AM1540" s="125" t="s">
        <v>1</v>
      </c>
      <c r="AN1540" s="2" t="s">
        <v>1</v>
      </c>
      <c r="AO1540" s="125" t="s">
        <v>1</v>
      </c>
      <c r="AP1540" s="2" t="s">
        <v>1</v>
      </c>
    </row>
    <row r="1541" spans="1:42" ht="15" customHeight="1" x14ac:dyDescent="0.25">
      <c r="A1541" s="2" t="s">
        <v>697</v>
      </c>
      <c r="B1541" s="125">
        <v>44617</v>
      </c>
      <c r="C1541" s="2" t="s">
        <v>6</v>
      </c>
      <c r="D1541" s="2" t="s">
        <v>41</v>
      </c>
      <c r="E1541" s="2" t="s">
        <v>213</v>
      </c>
      <c r="F1541" s="2" t="s">
        <v>1553</v>
      </c>
      <c r="G1541" s="2" t="s">
        <v>3</v>
      </c>
      <c r="H1541" s="2" t="s">
        <v>2680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97</v>
      </c>
      <c r="P1541" s="2" t="s">
        <v>1</v>
      </c>
      <c r="Q1541" s="1">
        <v>139.36000000000001</v>
      </c>
      <c r="R1541" s="1">
        <v>0</v>
      </c>
      <c r="S1541" s="1">
        <v>139.36000000000001</v>
      </c>
      <c r="T1541" s="1">
        <v>0</v>
      </c>
      <c r="U1541" s="2" t="s">
        <v>0</v>
      </c>
      <c r="V1541" s="1">
        <v>0</v>
      </c>
      <c r="W1541" s="1">
        <v>0</v>
      </c>
      <c r="X1541" s="2" t="s">
        <v>8</v>
      </c>
      <c r="Y1541" s="1">
        <v>0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  <c r="AH1541" s="1">
        <v>0</v>
      </c>
      <c r="AI1541" s="1">
        <v>0</v>
      </c>
      <c r="AJ1541" s="2" t="s">
        <v>0</v>
      </c>
      <c r="AK1541" s="1">
        <v>0</v>
      </c>
      <c r="AL1541" s="1">
        <v>0</v>
      </c>
      <c r="AM1541" s="125" t="s">
        <v>1</v>
      </c>
      <c r="AN1541" s="2" t="s">
        <v>1</v>
      </c>
      <c r="AO1541" s="125" t="s">
        <v>1</v>
      </c>
      <c r="AP1541" s="2" t="s">
        <v>1</v>
      </c>
    </row>
    <row r="1542" spans="1:42" ht="15" customHeight="1" x14ac:dyDescent="0.25">
      <c r="A1542" s="2" t="s">
        <v>698</v>
      </c>
      <c r="B1542" s="125">
        <v>44617</v>
      </c>
      <c r="C1542" s="2" t="s">
        <v>6</v>
      </c>
      <c r="D1542" s="2" t="s">
        <v>41</v>
      </c>
      <c r="E1542" s="2" t="s">
        <v>2704</v>
      </c>
      <c r="F1542" s="2" t="s">
        <v>2723</v>
      </c>
      <c r="G1542" s="2" t="s">
        <v>3</v>
      </c>
      <c r="H1542" s="2" t="s">
        <v>2724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1">
        <v>1779.0383999999999</v>
      </c>
      <c r="R1542" s="1">
        <v>0</v>
      </c>
      <c r="S1542" s="1">
        <v>1456.86</v>
      </c>
      <c r="T1542" s="1">
        <v>0</v>
      </c>
      <c r="U1542" s="2" t="s">
        <v>0</v>
      </c>
      <c r="V1542" s="1">
        <v>0</v>
      </c>
      <c r="W1542" s="1">
        <v>277.74</v>
      </c>
      <c r="X1542" s="2" t="s">
        <v>8</v>
      </c>
      <c r="Y1542" s="1">
        <v>44.438400000000001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  <c r="AH1542" s="1">
        <v>0</v>
      </c>
      <c r="AI1542" s="1">
        <v>0</v>
      </c>
      <c r="AJ1542" s="2" t="s">
        <v>0</v>
      </c>
      <c r="AK1542" s="1">
        <v>0</v>
      </c>
      <c r="AL1542" s="1">
        <v>0</v>
      </c>
      <c r="AM1542" s="125" t="s">
        <v>1</v>
      </c>
      <c r="AN1542" s="2" t="s">
        <v>1</v>
      </c>
      <c r="AO1542" s="125" t="s">
        <v>1</v>
      </c>
      <c r="AP1542" s="2" t="s">
        <v>1</v>
      </c>
    </row>
    <row r="1543" spans="1:42" ht="15" customHeight="1" x14ac:dyDescent="0.25">
      <c r="A1543" s="2" t="s">
        <v>699</v>
      </c>
      <c r="B1543" s="125">
        <v>44617</v>
      </c>
      <c r="C1543" s="2" t="s">
        <v>6</v>
      </c>
      <c r="D1543" s="2" t="s">
        <v>37</v>
      </c>
      <c r="E1543" s="2" t="s">
        <v>208</v>
      </c>
      <c r="F1543" s="2" t="s">
        <v>1522</v>
      </c>
      <c r="G1543" s="2" t="s">
        <v>3</v>
      </c>
      <c r="H1543" s="2" t="s">
        <v>1523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2</v>
      </c>
      <c r="P1543" s="2" t="s">
        <v>1</v>
      </c>
      <c r="Q1543" s="1">
        <v>4369.4314119999981</v>
      </c>
      <c r="R1543" s="1">
        <v>0</v>
      </c>
      <c r="S1543" s="1">
        <v>3295.8220499999998</v>
      </c>
      <c r="T1543" s="1">
        <v>0</v>
      </c>
      <c r="U1543" s="2" t="s">
        <v>0</v>
      </c>
      <c r="V1543" s="1">
        <v>0</v>
      </c>
      <c r="W1543" s="1">
        <v>925.52535</v>
      </c>
      <c r="X1543" s="2" t="s">
        <v>8</v>
      </c>
      <c r="Y1543" s="1">
        <v>148.084012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  <c r="AF1543" s="2">
        <v>0</v>
      </c>
      <c r="AG1543" s="2" t="s">
        <v>0</v>
      </c>
      <c r="AH1543" s="1">
        <v>0</v>
      </c>
      <c r="AI1543" s="1">
        <v>0</v>
      </c>
      <c r="AJ1543" s="2" t="s">
        <v>0</v>
      </c>
      <c r="AK1543" s="1">
        <v>0</v>
      </c>
      <c r="AL1543" s="1">
        <v>0</v>
      </c>
      <c r="AM1543" s="125" t="s">
        <v>1</v>
      </c>
      <c r="AN1543" s="2" t="s">
        <v>1</v>
      </c>
      <c r="AO1543" s="125" t="s">
        <v>1</v>
      </c>
      <c r="AP1543" s="2" t="s">
        <v>1</v>
      </c>
    </row>
    <row r="1544" spans="1:42" ht="15" customHeight="1" x14ac:dyDescent="0.25">
      <c r="A1544" s="2" t="s">
        <v>700</v>
      </c>
      <c r="B1544" s="125">
        <v>44617</v>
      </c>
      <c r="C1544" s="2" t="s">
        <v>26</v>
      </c>
      <c r="D1544" s="2" t="s">
        <v>37</v>
      </c>
      <c r="E1544" s="2" t="s">
        <v>4</v>
      </c>
      <c r="F1544" s="2" t="s">
        <v>1945</v>
      </c>
      <c r="G1544" s="2" t="s">
        <v>3</v>
      </c>
      <c r="H1544" s="2" t="s">
        <v>1995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257.06809599999997</v>
      </c>
      <c r="R1544" s="1">
        <v>0</v>
      </c>
      <c r="S1544" s="1">
        <v>179.70120000000003</v>
      </c>
      <c r="T1544" s="1">
        <v>0</v>
      </c>
      <c r="U1544" s="2" t="s">
        <v>0</v>
      </c>
      <c r="V1544" s="1">
        <v>0</v>
      </c>
      <c r="W1544" s="1">
        <v>66.695599999999999</v>
      </c>
      <c r="X1544" s="2" t="s">
        <v>8</v>
      </c>
      <c r="Y1544" s="1">
        <v>10.671296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  <c r="AH1544" s="1">
        <v>0</v>
      </c>
      <c r="AI1544" s="1">
        <v>0</v>
      </c>
      <c r="AJ1544" s="2" t="s">
        <v>0</v>
      </c>
      <c r="AK1544" s="1">
        <v>0</v>
      </c>
      <c r="AL1544" s="1">
        <v>0</v>
      </c>
      <c r="AM1544" s="125" t="s">
        <v>1</v>
      </c>
      <c r="AN1544" s="2" t="s">
        <v>1</v>
      </c>
      <c r="AO1544" s="125" t="s">
        <v>1</v>
      </c>
      <c r="AP1544" s="2" t="s">
        <v>1</v>
      </c>
    </row>
    <row r="1545" spans="1:42" ht="15" customHeight="1" x14ac:dyDescent="0.25">
      <c r="A1545" s="2" t="s">
        <v>701</v>
      </c>
      <c r="B1545" s="125">
        <v>44617</v>
      </c>
      <c r="C1545" s="2" t="s">
        <v>26</v>
      </c>
      <c r="D1545" s="2" t="s">
        <v>37</v>
      </c>
      <c r="E1545" s="2" t="s">
        <v>4</v>
      </c>
      <c r="F1545" s="2" t="s">
        <v>1947</v>
      </c>
      <c r="G1545" s="2" t="s">
        <v>3</v>
      </c>
      <c r="H1545" s="2" t="s">
        <v>1996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1997</v>
      </c>
      <c r="P1545" s="2" t="s">
        <v>1998</v>
      </c>
      <c r="Q1545" s="1">
        <v>8.0155999999999992</v>
      </c>
      <c r="R1545" s="1">
        <v>0</v>
      </c>
      <c r="S1545" s="1">
        <v>0</v>
      </c>
      <c r="T1545" s="1">
        <v>6.91</v>
      </c>
      <c r="U1545" s="2" t="s">
        <v>8</v>
      </c>
      <c r="V1545" s="1">
        <v>1.1055999999999999</v>
      </c>
      <c r="W1545" s="1">
        <v>0</v>
      </c>
      <c r="X1545" s="2" t="s">
        <v>0</v>
      </c>
      <c r="Y1545" s="1">
        <v>0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  <c r="AH1545" s="1">
        <v>0</v>
      </c>
      <c r="AI1545" s="1">
        <v>0</v>
      </c>
      <c r="AJ1545" s="2" t="s">
        <v>0</v>
      </c>
      <c r="AK1545" s="1">
        <v>0</v>
      </c>
      <c r="AL1545" s="1">
        <v>0</v>
      </c>
      <c r="AM1545" s="125" t="s">
        <v>1</v>
      </c>
      <c r="AN1545" s="2" t="s">
        <v>1</v>
      </c>
      <c r="AO1545" s="125" t="s">
        <v>1</v>
      </c>
      <c r="AP1545" s="2" t="s">
        <v>1</v>
      </c>
    </row>
    <row r="1546" spans="1:42" ht="15" customHeight="1" x14ac:dyDescent="0.25">
      <c r="A1546" s="2" t="s">
        <v>702</v>
      </c>
      <c r="B1546" s="125">
        <v>44617</v>
      </c>
      <c r="C1546" s="2" t="s">
        <v>26</v>
      </c>
      <c r="D1546" s="2" t="s">
        <v>37</v>
      </c>
      <c r="E1546" s="2" t="s">
        <v>4</v>
      </c>
      <c r="F1546" s="2" t="s">
        <v>1945</v>
      </c>
      <c r="G1546" s="2" t="s">
        <v>3</v>
      </c>
      <c r="H1546" s="2" t="s">
        <v>1999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1121.4775</v>
      </c>
      <c r="R1546" s="1">
        <v>0</v>
      </c>
      <c r="S1546" s="1">
        <v>637.07019999999989</v>
      </c>
      <c r="T1546" s="1">
        <v>0</v>
      </c>
      <c r="U1546" s="2" t="s">
        <v>0</v>
      </c>
      <c r="V1546" s="1">
        <v>0</v>
      </c>
      <c r="W1546" s="1">
        <v>417.59250000000003</v>
      </c>
      <c r="X1546" s="2" t="s">
        <v>8</v>
      </c>
      <c r="Y1546" s="1">
        <v>66.814800000000005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  <c r="AH1546" s="1">
        <v>0</v>
      </c>
      <c r="AI1546" s="1">
        <v>0</v>
      </c>
      <c r="AJ1546" s="2" t="s">
        <v>0</v>
      </c>
      <c r="AK1546" s="1">
        <v>0</v>
      </c>
      <c r="AL1546" s="1">
        <v>0</v>
      </c>
      <c r="AM1546" s="125" t="s">
        <v>1</v>
      </c>
      <c r="AN1546" s="2" t="s">
        <v>1</v>
      </c>
      <c r="AO1546" s="125" t="s">
        <v>1</v>
      </c>
      <c r="AP1546" s="2" t="s">
        <v>1</v>
      </c>
    </row>
    <row r="1547" spans="1:42" ht="15" customHeight="1" x14ac:dyDescent="0.25">
      <c r="A1547" s="2" t="s">
        <v>703</v>
      </c>
      <c r="B1547" s="125">
        <v>44617</v>
      </c>
      <c r="C1547" s="2" t="s">
        <v>26</v>
      </c>
      <c r="D1547" s="2" t="s">
        <v>37</v>
      </c>
      <c r="E1547" s="2" t="s">
        <v>4</v>
      </c>
      <c r="F1547" s="2" t="s">
        <v>1947</v>
      </c>
      <c r="G1547" s="2" t="s">
        <v>3</v>
      </c>
      <c r="H1547" s="2" t="s">
        <v>2000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2001</v>
      </c>
      <c r="P1547" s="2" t="s">
        <v>2002</v>
      </c>
      <c r="Q1547" s="1">
        <v>91.791200000000003</v>
      </c>
      <c r="R1547" s="1">
        <v>0</v>
      </c>
      <c r="S1547" s="1">
        <v>91.791200000000003</v>
      </c>
      <c r="T1547" s="1">
        <v>0</v>
      </c>
      <c r="U1547" s="2" t="s">
        <v>0</v>
      </c>
      <c r="V1547" s="1">
        <v>0</v>
      </c>
      <c r="W1547" s="1">
        <v>0</v>
      </c>
      <c r="X1547" s="2" t="s">
        <v>0</v>
      </c>
      <c r="Y1547" s="1">
        <v>0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  <c r="AH1547" s="1">
        <v>0</v>
      </c>
      <c r="AI1547" s="1">
        <v>0</v>
      </c>
      <c r="AJ1547" s="2" t="s">
        <v>0</v>
      </c>
      <c r="AK1547" s="1">
        <v>0</v>
      </c>
      <c r="AL1547" s="1">
        <v>0</v>
      </c>
      <c r="AM1547" s="125" t="s">
        <v>1</v>
      </c>
      <c r="AN1547" s="2" t="s">
        <v>1</v>
      </c>
      <c r="AO1547" s="125" t="s">
        <v>1</v>
      </c>
      <c r="AP1547" s="2" t="s">
        <v>1</v>
      </c>
    </row>
    <row r="1548" spans="1:42" ht="15" customHeight="1" x14ac:dyDescent="0.25">
      <c r="A1548" s="2" t="s">
        <v>704</v>
      </c>
      <c r="B1548" s="125">
        <v>44617</v>
      </c>
      <c r="C1548" s="2" t="s">
        <v>26</v>
      </c>
      <c r="D1548" s="2" t="s">
        <v>37</v>
      </c>
      <c r="E1548" s="2" t="s">
        <v>4</v>
      </c>
      <c r="F1548" s="2" t="s">
        <v>1945</v>
      </c>
      <c r="G1548" s="2" t="s">
        <v>3</v>
      </c>
      <c r="H1548" s="2" t="s">
        <v>2003</v>
      </c>
      <c r="I1548" s="1" t="s">
        <v>1</v>
      </c>
      <c r="J1548" s="1" t="s">
        <v>1</v>
      </c>
      <c r="K1548" s="1" t="s">
        <v>1</v>
      </c>
      <c r="L1548" s="1" t="s">
        <v>1</v>
      </c>
      <c r="M1548" s="1">
        <v>0</v>
      </c>
      <c r="N1548" s="2" t="s">
        <v>1</v>
      </c>
      <c r="O1548" s="2" t="s">
        <v>2</v>
      </c>
      <c r="P1548" s="2" t="s">
        <v>1</v>
      </c>
      <c r="Q1548" s="1">
        <v>3926.9201520000006</v>
      </c>
      <c r="R1548" s="1">
        <v>0</v>
      </c>
      <c r="S1548" s="1">
        <v>2865.0999999999995</v>
      </c>
      <c r="T1548" s="1">
        <v>0</v>
      </c>
      <c r="U1548" s="2" t="s">
        <v>0</v>
      </c>
      <c r="V1548" s="1">
        <v>0</v>
      </c>
      <c r="W1548" s="1">
        <v>915.36219999999969</v>
      </c>
      <c r="X1548" s="2" t="s">
        <v>8</v>
      </c>
      <c r="Y1548" s="1">
        <v>146.45795200000003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2">
        <v>0</v>
      </c>
      <c r="AG1548" s="2" t="s">
        <v>0</v>
      </c>
      <c r="AH1548" s="1">
        <v>0</v>
      </c>
      <c r="AI1548" s="1">
        <v>0</v>
      </c>
      <c r="AJ1548" s="2" t="s">
        <v>0</v>
      </c>
      <c r="AK1548" s="1">
        <v>0</v>
      </c>
      <c r="AL1548" s="1">
        <v>0</v>
      </c>
      <c r="AM1548" s="125" t="s">
        <v>1</v>
      </c>
      <c r="AN1548" s="2" t="s">
        <v>1</v>
      </c>
      <c r="AO1548" s="125" t="s">
        <v>1</v>
      </c>
      <c r="AP1548" s="2" t="s">
        <v>1</v>
      </c>
    </row>
    <row r="1549" spans="1:42" ht="15" customHeight="1" x14ac:dyDescent="0.25">
      <c r="A1549" s="2" t="s">
        <v>705</v>
      </c>
      <c r="B1549" s="125">
        <v>44617</v>
      </c>
      <c r="C1549" s="2" t="s">
        <v>26</v>
      </c>
      <c r="D1549" s="2" t="s">
        <v>37</v>
      </c>
      <c r="E1549" s="2" t="s">
        <v>4</v>
      </c>
      <c r="F1549" s="2" t="s">
        <v>1947</v>
      </c>
      <c r="G1549" s="2" t="s">
        <v>3</v>
      </c>
      <c r="H1549" s="2" t="s">
        <v>2004</v>
      </c>
      <c r="I1549" s="1" t="s">
        <v>1</v>
      </c>
      <c r="J1549" s="1" t="s">
        <v>1</v>
      </c>
      <c r="K1549" s="1" t="s">
        <v>1</v>
      </c>
      <c r="L1549" s="1" t="s">
        <v>1</v>
      </c>
      <c r="M1549" s="1">
        <v>0</v>
      </c>
      <c r="N1549" s="2" t="s">
        <v>1</v>
      </c>
      <c r="O1549" s="2" t="s">
        <v>2005</v>
      </c>
      <c r="P1549" s="2" t="s">
        <v>2006</v>
      </c>
      <c r="Q1549" s="1">
        <v>95.175610000000006</v>
      </c>
      <c r="R1549" s="1">
        <v>0</v>
      </c>
      <c r="S1549" s="1">
        <v>64.092250000000007</v>
      </c>
      <c r="T1549" s="1">
        <v>26.795999999999999</v>
      </c>
      <c r="U1549" s="2" t="s">
        <v>8</v>
      </c>
      <c r="V1549" s="1">
        <v>4.2873599999999996</v>
      </c>
      <c r="W1549" s="1">
        <v>0</v>
      </c>
      <c r="X1549" s="2" t="s">
        <v>0</v>
      </c>
      <c r="Y1549" s="1">
        <v>0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2">
        <v>0</v>
      </c>
      <c r="AG1549" s="2" t="s">
        <v>0</v>
      </c>
      <c r="AH1549" s="1">
        <v>0</v>
      </c>
      <c r="AI1549" s="1">
        <v>0</v>
      </c>
      <c r="AJ1549" s="2" t="s">
        <v>0</v>
      </c>
      <c r="AK1549" s="1">
        <v>0</v>
      </c>
      <c r="AL1549" s="1">
        <v>0</v>
      </c>
      <c r="AM1549" s="125" t="s">
        <v>1</v>
      </c>
      <c r="AN1549" s="2" t="s">
        <v>1</v>
      </c>
      <c r="AO1549" s="125" t="s">
        <v>1</v>
      </c>
      <c r="AP1549" s="2" t="s">
        <v>1</v>
      </c>
    </row>
    <row r="1550" spans="1:42" ht="15" customHeight="1" x14ac:dyDescent="0.25">
      <c r="A1550" s="2" t="s">
        <v>706</v>
      </c>
      <c r="B1550" s="125">
        <v>44617</v>
      </c>
      <c r="C1550" s="2" t="s">
        <v>26</v>
      </c>
      <c r="D1550" s="2" t="s">
        <v>37</v>
      </c>
      <c r="E1550" s="2" t="s">
        <v>4</v>
      </c>
      <c r="F1550" s="2" t="s">
        <v>1945</v>
      </c>
      <c r="G1550" s="2" t="s">
        <v>3</v>
      </c>
      <c r="H1550" s="2" t="s">
        <v>2007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1174.1878299999998</v>
      </c>
      <c r="R1550" s="1">
        <v>0</v>
      </c>
      <c r="S1550" s="1">
        <v>805.17674999999963</v>
      </c>
      <c r="T1550" s="1">
        <v>0</v>
      </c>
      <c r="U1550" s="2" t="s">
        <v>0</v>
      </c>
      <c r="V1550" s="1">
        <v>0</v>
      </c>
      <c r="W1550" s="1">
        <v>318.113</v>
      </c>
      <c r="X1550" s="2" t="s">
        <v>0</v>
      </c>
      <c r="Y1550" s="1">
        <v>50.89808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  <c r="AH1550" s="1">
        <v>0</v>
      </c>
      <c r="AI1550" s="1">
        <v>0</v>
      </c>
      <c r="AJ1550" s="2" t="s">
        <v>0</v>
      </c>
      <c r="AK1550" s="1">
        <v>0</v>
      </c>
      <c r="AL1550" s="1">
        <v>0</v>
      </c>
      <c r="AM1550" s="125" t="s">
        <v>1</v>
      </c>
      <c r="AN1550" s="2" t="s">
        <v>1</v>
      </c>
      <c r="AO1550" s="125" t="s">
        <v>1</v>
      </c>
      <c r="AP1550" s="2" t="s">
        <v>1</v>
      </c>
    </row>
    <row r="1551" spans="1:42" ht="15" customHeight="1" x14ac:dyDescent="0.25">
      <c r="A1551" s="2" t="s">
        <v>707</v>
      </c>
      <c r="B1551" s="125">
        <v>44617</v>
      </c>
      <c r="C1551" s="2" t="s">
        <v>34</v>
      </c>
      <c r="D1551" s="2" t="s">
        <v>37</v>
      </c>
      <c r="E1551" s="2" t="s">
        <v>206</v>
      </c>
      <c r="F1551" s="2" t="s">
        <v>2245</v>
      </c>
      <c r="G1551" s="2" t="s">
        <v>3</v>
      </c>
      <c r="H1551" s="2" t="s">
        <v>2246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2</v>
      </c>
      <c r="P1551" s="2" t="s">
        <v>1</v>
      </c>
      <c r="Q1551" s="1">
        <v>2853.6449500000008</v>
      </c>
      <c r="R1551" s="1">
        <v>0</v>
      </c>
      <c r="S1551" s="1">
        <v>2457.6248500000011</v>
      </c>
      <c r="T1551" s="1">
        <v>0</v>
      </c>
      <c r="U1551" s="2" t="s">
        <v>0</v>
      </c>
      <c r="V1551" s="1">
        <v>0</v>
      </c>
      <c r="W1551" s="1">
        <v>341.39660000000003</v>
      </c>
      <c r="X1551" s="2" t="s">
        <v>0</v>
      </c>
      <c r="Y1551" s="1">
        <v>54.6235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  <c r="AH1551" s="1">
        <v>0</v>
      </c>
      <c r="AI1551" s="1">
        <v>0</v>
      </c>
      <c r="AJ1551" s="2" t="s">
        <v>0</v>
      </c>
      <c r="AK1551" s="1">
        <v>0</v>
      </c>
      <c r="AL1551" s="1">
        <v>0</v>
      </c>
      <c r="AM1551" s="125" t="s">
        <v>1</v>
      </c>
      <c r="AN1551" s="2" t="s">
        <v>1</v>
      </c>
      <c r="AO1551" s="125" t="s">
        <v>1</v>
      </c>
      <c r="AP1551" s="2" t="s">
        <v>1</v>
      </c>
    </row>
    <row r="1552" spans="1:42" ht="15" customHeight="1" x14ac:dyDescent="0.25">
      <c r="A1552" s="2" t="s">
        <v>708</v>
      </c>
      <c r="B1552" s="125">
        <v>44617</v>
      </c>
      <c r="C1552" s="2" t="s">
        <v>34</v>
      </c>
      <c r="D1552" s="2" t="s">
        <v>37</v>
      </c>
      <c r="E1552" s="2" t="s">
        <v>206</v>
      </c>
      <c r="F1552" s="2" t="s">
        <v>2247</v>
      </c>
      <c r="G1552" s="2" t="s">
        <v>12</v>
      </c>
      <c r="H1552" s="2" t="s">
        <v>1</v>
      </c>
      <c r="I1552" s="1" t="s">
        <v>1207</v>
      </c>
      <c r="J1552" s="1" t="s">
        <v>1</v>
      </c>
      <c r="K1552" s="1" t="s">
        <v>2248</v>
      </c>
      <c r="L1552" s="1" t="s">
        <v>2249</v>
      </c>
      <c r="M1552" s="1">
        <v>12.14</v>
      </c>
      <c r="N1552" s="2" t="s">
        <v>11</v>
      </c>
      <c r="O1552" s="2" t="s">
        <v>2250</v>
      </c>
      <c r="P1552" s="2" t="s">
        <v>2251</v>
      </c>
      <c r="Q1552" s="1">
        <v>-12.14</v>
      </c>
      <c r="R1552" s="1">
        <v>0</v>
      </c>
      <c r="S1552" s="1">
        <v>-12.14</v>
      </c>
      <c r="T1552" s="1">
        <v>0</v>
      </c>
      <c r="U1552" s="2" t="s">
        <v>0</v>
      </c>
      <c r="V1552" s="1">
        <v>0</v>
      </c>
      <c r="W1552" s="1">
        <v>0</v>
      </c>
      <c r="X1552" s="2" t="s">
        <v>0</v>
      </c>
      <c r="Y1552" s="1">
        <v>0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  <c r="AH1552" s="1">
        <v>0</v>
      </c>
      <c r="AI1552" s="1">
        <v>0</v>
      </c>
      <c r="AJ1552" s="2" t="s">
        <v>0</v>
      </c>
      <c r="AK1552" s="1">
        <v>0</v>
      </c>
      <c r="AL1552" s="1">
        <v>0</v>
      </c>
      <c r="AM1552" s="125" t="s">
        <v>1</v>
      </c>
      <c r="AN1552" s="2" t="s">
        <v>1</v>
      </c>
      <c r="AO1552" s="125" t="s">
        <v>1</v>
      </c>
      <c r="AP1552" s="2" t="s">
        <v>1</v>
      </c>
    </row>
    <row r="1553" spans="1:42" ht="15" customHeight="1" x14ac:dyDescent="0.25">
      <c r="A1553" s="2" t="s">
        <v>709</v>
      </c>
      <c r="B1553" s="125">
        <v>44617</v>
      </c>
      <c r="C1553" s="2" t="s">
        <v>1081</v>
      </c>
      <c r="D1553" s="2" t="s">
        <v>37</v>
      </c>
      <c r="E1553" s="2" t="s">
        <v>1084</v>
      </c>
      <c r="F1553" s="2" t="s">
        <v>1739</v>
      </c>
      <c r="G1553" s="2" t="s">
        <v>3</v>
      </c>
      <c r="H1553" s="2" t="s">
        <v>2356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2</v>
      </c>
      <c r="P1553" s="2" t="s">
        <v>1</v>
      </c>
      <c r="Q1553" s="1">
        <v>4252.7545259999997</v>
      </c>
      <c r="R1553" s="1">
        <v>0</v>
      </c>
      <c r="S1553" s="1">
        <v>3205.6009499999982</v>
      </c>
      <c r="T1553" s="1">
        <v>0</v>
      </c>
      <c r="U1553" s="2" t="s">
        <v>0</v>
      </c>
      <c r="V1553" s="1">
        <v>0</v>
      </c>
      <c r="W1553" s="1">
        <v>902.71860000000004</v>
      </c>
      <c r="X1553" s="2" t="s">
        <v>0</v>
      </c>
      <c r="Y1553" s="1">
        <v>144.43497600000003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  <c r="AH1553" s="1">
        <v>0</v>
      </c>
      <c r="AI1553" s="1">
        <v>0</v>
      </c>
      <c r="AJ1553" s="2" t="s">
        <v>0</v>
      </c>
      <c r="AK1553" s="1">
        <v>0</v>
      </c>
      <c r="AL1553" s="1">
        <v>0</v>
      </c>
      <c r="AM1553" s="125" t="s">
        <v>1</v>
      </c>
      <c r="AN1553" s="2" t="s">
        <v>1</v>
      </c>
      <c r="AO1553" s="125" t="s">
        <v>1</v>
      </c>
      <c r="AP1553" s="2" t="s">
        <v>1</v>
      </c>
    </row>
    <row r="1554" spans="1:42" ht="15" customHeight="1" x14ac:dyDescent="0.25">
      <c r="A1554" s="2" t="s">
        <v>710</v>
      </c>
      <c r="B1554" s="125">
        <v>44617</v>
      </c>
      <c r="C1554" s="2" t="s">
        <v>6</v>
      </c>
      <c r="D1554" s="2" t="s">
        <v>32</v>
      </c>
      <c r="E1554" s="2" t="s">
        <v>202</v>
      </c>
      <c r="F1554" s="2" t="s">
        <v>1319</v>
      </c>
      <c r="G1554" s="2" t="s">
        <v>3</v>
      </c>
      <c r="H1554" s="2" t="s">
        <v>1563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</v>
      </c>
      <c r="P1554" s="2" t="s">
        <v>1</v>
      </c>
      <c r="Q1554" s="1">
        <v>6548.3138540000018</v>
      </c>
      <c r="R1554" s="1">
        <v>0</v>
      </c>
      <c r="S1554" s="1">
        <v>4997.6690499999995</v>
      </c>
      <c r="T1554" s="1">
        <v>0</v>
      </c>
      <c r="U1554" s="2" t="s">
        <v>0</v>
      </c>
      <c r="V1554" s="1">
        <v>0</v>
      </c>
      <c r="W1554" s="1">
        <v>1336.7628000000004</v>
      </c>
      <c r="X1554" s="2" t="s">
        <v>8</v>
      </c>
      <c r="Y1554" s="1">
        <v>213.88200400000008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  <c r="AH1554" s="1">
        <v>0</v>
      </c>
      <c r="AI1554" s="1">
        <v>0</v>
      </c>
      <c r="AJ1554" s="2" t="s">
        <v>0</v>
      </c>
      <c r="AK1554" s="1">
        <v>0</v>
      </c>
      <c r="AL1554" s="1">
        <v>0</v>
      </c>
      <c r="AM1554" s="125" t="s">
        <v>1</v>
      </c>
      <c r="AN1554" s="2" t="s">
        <v>1</v>
      </c>
      <c r="AO1554" s="125" t="s">
        <v>1</v>
      </c>
      <c r="AP1554" s="2" t="s">
        <v>1</v>
      </c>
    </row>
    <row r="1555" spans="1:42" ht="15" customHeight="1" x14ac:dyDescent="0.25">
      <c r="A1555" s="2" t="s">
        <v>711</v>
      </c>
      <c r="B1555" s="125">
        <v>44617</v>
      </c>
      <c r="C1555" s="2" t="s">
        <v>26</v>
      </c>
      <c r="D1555" s="2" t="s">
        <v>32</v>
      </c>
      <c r="E1555" s="2" t="s">
        <v>31</v>
      </c>
      <c r="F1555" s="2" t="s">
        <v>1876</v>
      </c>
      <c r="G1555" s="2" t="s">
        <v>3</v>
      </c>
      <c r="H1555" s="2" t="s">
        <v>2008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4266.9778519999991</v>
      </c>
      <c r="R1555" s="1">
        <v>0</v>
      </c>
      <c r="S1555" s="1">
        <v>3283.8355500000007</v>
      </c>
      <c r="T1555" s="1">
        <v>0</v>
      </c>
      <c r="U1555" s="2" t="s">
        <v>0</v>
      </c>
      <c r="V1555" s="1">
        <v>0</v>
      </c>
      <c r="W1555" s="1">
        <v>847.53644999999983</v>
      </c>
      <c r="X1555" s="2" t="s">
        <v>8</v>
      </c>
      <c r="Y1555" s="1">
        <v>135.605852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  <c r="AH1555" s="1">
        <v>0</v>
      </c>
      <c r="AI1555" s="1">
        <v>0</v>
      </c>
      <c r="AJ1555" s="2" t="s">
        <v>0</v>
      </c>
      <c r="AK1555" s="1">
        <v>0</v>
      </c>
      <c r="AL1555" s="1">
        <v>0</v>
      </c>
      <c r="AM1555" s="125" t="s">
        <v>1</v>
      </c>
      <c r="AN1555" s="2" t="s">
        <v>1</v>
      </c>
      <c r="AO1555" s="125" t="s">
        <v>1</v>
      </c>
      <c r="AP1555" s="2" t="s">
        <v>1</v>
      </c>
    </row>
    <row r="1556" spans="1:42" ht="15" customHeight="1" x14ac:dyDescent="0.25">
      <c r="A1556" s="2" t="s">
        <v>712</v>
      </c>
      <c r="B1556" s="125">
        <v>44617</v>
      </c>
      <c r="C1556" s="2" t="s">
        <v>26</v>
      </c>
      <c r="D1556" s="2" t="s">
        <v>32</v>
      </c>
      <c r="E1556" s="2" t="s">
        <v>31</v>
      </c>
      <c r="F1556" s="2" t="s">
        <v>2009</v>
      </c>
      <c r="G1556" s="2" t="s">
        <v>12</v>
      </c>
      <c r="H1556" s="2" t="s">
        <v>1</v>
      </c>
      <c r="I1556" s="1" t="s">
        <v>2010</v>
      </c>
      <c r="J1556" s="1" t="s">
        <v>1</v>
      </c>
      <c r="K1556" s="1" t="s">
        <v>2011</v>
      </c>
      <c r="L1556" s="1" t="s">
        <v>2012</v>
      </c>
      <c r="M1556" s="1">
        <v>14.1</v>
      </c>
      <c r="N1556" s="2" t="s">
        <v>11</v>
      </c>
      <c r="O1556" s="2" t="s">
        <v>2013</v>
      </c>
      <c r="P1556" s="2" t="s">
        <v>2014</v>
      </c>
      <c r="Q1556" s="1">
        <v>-4.8487999999999998</v>
      </c>
      <c r="R1556" s="1">
        <v>0</v>
      </c>
      <c r="S1556" s="1">
        <v>0</v>
      </c>
      <c r="T1556" s="1">
        <v>0</v>
      </c>
      <c r="U1556" s="2" t="s">
        <v>0</v>
      </c>
      <c r="V1556" s="1">
        <v>0</v>
      </c>
      <c r="W1556" s="1">
        <v>-4.18</v>
      </c>
      <c r="X1556" s="2" t="s">
        <v>8</v>
      </c>
      <c r="Y1556" s="1">
        <v>-0.66879999999999995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  <c r="AH1556" s="1">
        <v>0</v>
      </c>
      <c r="AI1556" s="1">
        <v>0</v>
      </c>
      <c r="AJ1556" s="2" t="s">
        <v>0</v>
      </c>
      <c r="AK1556" s="1">
        <v>0</v>
      </c>
      <c r="AL1556" s="1">
        <v>0</v>
      </c>
      <c r="AM1556" s="125" t="s">
        <v>1</v>
      </c>
      <c r="AN1556" s="2" t="s">
        <v>1</v>
      </c>
      <c r="AO1556" s="125" t="s">
        <v>1</v>
      </c>
      <c r="AP1556" s="2" t="s">
        <v>1</v>
      </c>
    </row>
    <row r="1557" spans="1:42" ht="15" customHeight="1" x14ac:dyDescent="0.25">
      <c r="A1557" s="2" t="s">
        <v>713</v>
      </c>
      <c r="B1557" s="125">
        <v>44617</v>
      </c>
      <c r="C1557" s="2" t="s">
        <v>6</v>
      </c>
      <c r="D1557" s="2" t="s">
        <v>25</v>
      </c>
      <c r="E1557" s="2" t="s">
        <v>196</v>
      </c>
      <c r="F1557" s="2" t="s">
        <v>1619</v>
      </c>
      <c r="G1557" s="2" t="s">
        <v>3</v>
      </c>
      <c r="H1557" s="2" t="s">
        <v>1620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2</v>
      </c>
      <c r="P1557" s="2" t="s">
        <v>1</v>
      </c>
      <c r="Q1557" s="1">
        <v>7474.707209999995</v>
      </c>
      <c r="R1557" s="1">
        <v>0</v>
      </c>
      <c r="S1557" s="1">
        <v>5687.5915999999988</v>
      </c>
      <c r="T1557" s="1">
        <v>0</v>
      </c>
      <c r="U1557" s="2" t="s">
        <v>0</v>
      </c>
      <c r="V1557" s="1">
        <v>0</v>
      </c>
      <c r="W1557" s="1">
        <v>1540.6170499999998</v>
      </c>
      <c r="X1557" s="2" t="s">
        <v>8</v>
      </c>
      <c r="Y1557" s="1">
        <v>246.49855999999997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  <c r="AH1557" s="1">
        <v>0</v>
      </c>
      <c r="AI1557" s="1">
        <v>0</v>
      </c>
      <c r="AJ1557" s="2" t="s">
        <v>0</v>
      </c>
      <c r="AK1557" s="1">
        <v>0</v>
      </c>
      <c r="AL1557" s="1">
        <v>0</v>
      </c>
      <c r="AM1557" s="125" t="s">
        <v>1</v>
      </c>
      <c r="AN1557" s="2" t="s">
        <v>1</v>
      </c>
      <c r="AO1557" s="125" t="s">
        <v>1</v>
      </c>
      <c r="AP1557" s="2" t="s">
        <v>1</v>
      </c>
    </row>
    <row r="1558" spans="1:42" ht="15" customHeight="1" x14ac:dyDescent="0.25">
      <c r="A1558" s="2" t="s">
        <v>714</v>
      </c>
      <c r="B1558" s="125">
        <v>44617</v>
      </c>
      <c r="C1558" s="2" t="s">
        <v>26</v>
      </c>
      <c r="D1558" s="2" t="s">
        <v>25</v>
      </c>
      <c r="E1558" s="2" t="s">
        <v>249</v>
      </c>
      <c r="F1558" s="2" t="s">
        <v>1782</v>
      </c>
      <c r="G1558" s="2" t="s">
        <v>3</v>
      </c>
      <c r="H1558" s="2" t="s">
        <v>2015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1486.9727819999998</v>
      </c>
      <c r="R1558" s="1">
        <v>0</v>
      </c>
      <c r="S1558" s="1">
        <v>954.00040000000013</v>
      </c>
      <c r="T1558" s="1">
        <v>0</v>
      </c>
      <c r="U1558" s="2" t="s">
        <v>0</v>
      </c>
      <c r="V1558" s="1">
        <v>0</v>
      </c>
      <c r="W1558" s="1">
        <v>459.45895000000002</v>
      </c>
      <c r="X1558" s="2" t="s">
        <v>8</v>
      </c>
      <c r="Y1558" s="1">
        <v>73.513432000000009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  <c r="AH1558" s="1">
        <v>0</v>
      </c>
      <c r="AI1558" s="1">
        <v>0</v>
      </c>
      <c r="AJ1558" s="2" t="s">
        <v>0</v>
      </c>
      <c r="AK1558" s="1">
        <v>0</v>
      </c>
      <c r="AL1558" s="1">
        <v>0</v>
      </c>
      <c r="AM1558" s="125" t="s">
        <v>1</v>
      </c>
      <c r="AN1558" s="2" t="s">
        <v>1</v>
      </c>
      <c r="AO1558" s="125" t="s">
        <v>1</v>
      </c>
      <c r="AP1558" s="2" t="s">
        <v>1</v>
      </c>
    </row>
    <row r="1559" spans="1:42" ht="15" customHeight="1" x14ac:dyDescent="0.25">
      <c r="A1559" s="2" t="s">
        <v>715</v>
      </c>
      <c r="B1559" s="125">
        <v>44617</v>
      </c>
      <c r="C1559" s="2" t="s">
        <v>26</v>
      </c>
      <c r="D1559" s="2" t="s">
        <v>25</v>
      </c>
      <c r="E1559" s="2" t="s">
        <v>249</v>
      </c>
      <c r="F1559" s="2" t="s">
        <v>1784</v>
      </c>
      <c r="G1559" s="2" t="s">
        <v>3</v>
      </c>
      <c r="H1559" s="2" t="s">
        <v>2016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2017</v>
      </c>
      <c r="P1559" s="2" t="s">
        <v>2018</v>
      </c>
      <c r="Q1559" s="1">
        <v>6.5952000000000002</v>
      </c>
      <c r="R1559" s="1">
        <v>0</v>
      </c>
      <c r="S1559" s="1">
        <v>6.5952000000000002</v>
      </c>
      <c r="T1559" s="1">
        <v>0</v>
      </c>
      <c r="U1559" s="2" t="s">
        <v>0</v>
      </c>
      <c r="V1559" s="1">
        <v>0</v>
      </c>
      <c r="W1559" s="1">
        <v>0</v>
      </c>
      <c r="X1559" s="2" t="s">
        <v>0</v>
      </c>
      <c r="Y1559" s="1">
        <v>0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  <c r="AH1559" s="1">
        <v>0</v>
      </c>
      <c r="AI1559" s="1">
        <v>0</v>
      </c>
      <c r="AJ1559" s="2" t="s">
        <v>0</v>
      </c>
      <c r="AK1559" s="1">
        <v>0</v>
      </c>
      <c r="AL1559" s="1">
        <v>0</v>
      </c>
      <c r="AM1559" s="125" t="s">
        <v>1</v>
      </c>
      <c r="AN1559" s="2" t="s">
        <v>1</v>
      </c>
      <c r="AO1559" s="125" t="s">
        <v>1</v>
      </c>
      <c r="AP1559" s="2" t="s">
        <v>1</v>
      </c>
    </row>
    <row r="1560" spans="1:42" ht="15" customHeight="1" x14ac:dyDescent="0.25">
      <c r="A1560" s="2" t="s">
        <v>716</v>
      </c>
      <c r="B1560" s="125">
        <v>44617</v>
      </c>
      <c r="C1560" s="2" t="s">
        <v>26</v>
      </c>
      <c r="D1560" s="2" t="s">
        <v>25</v>
      </c>
      <c r="E1560" s="2" t="s">
        <v>249</v>
      </c>
      <c r="F1560" s="2" t="s">
        <v>1782</v>
      </c>
      <c r="G1560" s="2" t="s">
        <v>3</v>
      </c>
      <c r="H1560" s="2" t="s">
        <v>2019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1482.7600920000002</v>
      </c>
      <c r="R1560" s="1">
        <v>0</v>
      </c>
      <c r="S1560" s="1">
        <v>1187.8214499999997</v>
      </c>
      <c r="T1560" s="1">
        <v>0</v>
      </c>
      <c r="U1560" s="2" t="s">
        <v>0</v>
      </c>
      <c r="V1560" s="1">
        <v>0</v>
      </c>
      <c r="W1560" s="1">
        <v>254.25745000000001</v>
      </c>
      <c r="X1560" s="2" t="s">
        <v>8</v>
      </c>
      <c r="Y1560" s="1">
        <v>40.681191999999996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  <c r="AH1560" s="1">
        <v>0</v>
      </c>
      <c r="AI1560" s="1">
        <v>0</v>
      </c>
      <c r="AJ1560" s="2" t="s">
        <v>0</v>
      </c>
      <c r="AK1560" s="1">
        <v>0</v>
      </c>
      <c r="AL1560" s="1">
        <v>0</v>
      </c>
      <c r="AM1560" s="125" t="s">
        <v>1</v>
      </c>
      <c r="AN1560" s="2" t="s">
        <v>1</v>
      </c>
      <c r="AO1560" s="125" t="s">
        <v>1</v>
      </c>
      <c r="AP1560" s="2" t="s">
        <v>1</v>
      </c>
    </row>
    <row r="1561" spans="1:42" ht="15" customHeight="1" x14ac:dyDescent="0.25">
      <c r="A1561" s="2" t="s">
        <v>717</v>
      </c>
      <c r="B1561" s="125">
        <v>44617</v>
      </c>
      <c r="C1561" s="2" t="s">
        <v>6</v>
      </c>
      <c r="D1561" s="2" t="s">
        <v>23</v>
      </c>
      <c r="E1561" s="2" t="s">
        <v>192</v>
      </c>
      <c r="F1561" s="2" t="s">
        <v>1657</v>
      </c>
      <c r="G1561" s="2" t="s">
        <v>3</v>
      </c>
      <c r="H1561" s="2" t="s">
        <v>1658</v>
      </c>
      <c r="I1561" s="1" t="s">
        <v>1</v>
      </c>
      <c r="J1561" s="1" t="s">
        <v>1</v>
      </c>
      <c r="K1561" s="1" t="s">
        <v>1</v>
      </c>
      <c r="L1561" s="1" t="s">
        <v>1</v>
      </c>
      <c r="M1561" s="1">
        <v>0</v>
      </c>
      <c r="N1561" s="2" t="s">
        <v>1</v>
      </c>
      <c r="O1561" s="2" t="s">
        <v>2</v>
      </c>
      <c r="P1561" s="2" t="s">
        <v>1</v>
      </c>
      <c r="Q1561" s="1">
        <v>4506.9354840000005</v>
      </c>
      <c r="R1561" s="1">
        <v>0</v>
      </c>
      <c r="S1561" s="1">
        <v>3121.6960999999992</v>
      </c>
      <c r="T1561" s="1">
        <v>0</v>
      </c>
      <c r="U1561" s="2" t="s">
        <v>0</v>
      </c>
      <c r="V1561" s="1">
        <v>0</v>
      </c>
      <c r="W1561" s="1">
        <v>1194.1719000000003</v>
      </c>
      <c r="X1561" s="2" t="s">
        <v>8</v>
      </c>
      <c r="Y1561" s="1">
        <v>191.06748399999998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  <c r="AH1561" s="1">
        <v>0</v>
      </c>
      <c r="AI1561" s="1">
        <v>0</v>
      </c>
      <c r="AJ1561" s="2" t="s">
        <v>0</v>
      </c>
      <c r="AK1561" s="1">
        <v>0</v>
      </c>
      <c r="AL1561" s="1">
        <v>0</v>
      </c>
      <c r="AM1561" s="125" t="s">
        <v>1</v>
      </c>
      <c r="AN1561" s="2" t="s">
        <v>1</v>
      </c>
      <c r="AO1561" s="125" t="s">
        <v>1</v>
      </c>
      <c r="AP1561" s="2" t="s">
        <v>1</v>
      </c>
    </row>
    <row r="1562" spans="1:42" ht="15" customHeight="1" x14ac:dyDescent="0.25">
      <c r="A1562" s="2" t="s">
        <v>718</v>
      </c>
      <c r="B1562" s="125">
        <v>44617</v>
      </c>
      <c r="C1562" s="2" t="s">
        <v>6</v>
      </c>
      <c r="D1562" s="2" t="s">
        <v>23</v>
      </c>
      <c r="E1562" s="2" t="s">
        <v>192</v>
      </c>
      <c r="F1562" s="2" t="s">
        <v>1657</v>
      </c>
      <c r="G1562" s="2" t="s">
        <v>3</v>
      </c>
      <c r="H1562" s="2" t="s">
        <v>1659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1097</v>
      </c>
      <c r="P1562" s="2" t="s">
        <v>1098</v>
      </c>
      <c r="Q1562" s="1">
        <v>5.8380000000000001</v>
      </c>
      <c r="R1562" s="1">
        <v>0</v>
      </c>
      <c r="S1562" s="1">
        <v>1.1400000000000006</v>
      </c>
      <c r="T1562" s="1">
        <v>4.05</v>
      </c>
      <c r="U1562" s="2" t="s">
        <v>8</v>
      </c>
      <c r="V1562" s="1">
        <v>0.64800000000000002</v>
      </c>
      <c r="W1562" s="1">
        <v>0</v>
      </c>
      <c r="X1562" s="2" t="s">
        <v>0</v>
      </c>
      <c r="Y1562" s="1">
        <v>0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  <c r="AH1562" s="1">
        <v>0</v>
      </c>
      <c r="AI1562" s="1">
        <v>0</v>
      </c>
      <c r="AJ1562" s="2" t="s">
        <v>0</v>
      </c>
      <c r="AK1562" s="1">
        <v>0</v>
      </c>
      <c r="AL1562" s="1">
        <v>0</v>
      </c>
      <c r="AM1562" s="125" t="s">
        <v>1</v>
      </c>
      <c r="AN1562" s="2" t="s">
        <v>1</v>
      </c>
      <c r="AO1562" s="125" t="s">
        <v>1</v>
      </c>
      <c r="AP1562" s="2" t="s">
        <v>1</v>
      </c>
    </row>
    <row r="1563" spans="1:42" ht="15" customHeight="1" x14ac:dyDescent="0.25">
      <c r="A1563" s="2" t="s">
        <v>731</v>
      </c>
      <c r="B1563" s="125">
        <v>44617</v>
      </c>
      <c r="C1563" s="2" t="s">
        <v>6</v>
      </c>
      <c r="D1563" s="2" t="s">
        <v>23</v>
      </c>
      <c r="E1563" s="2" t="s">
        <v>192</v>
      </c>
      <c r="F1563" s="2" t="s">
        <v>1657</v>
      </c>
      <c r="G1563" s="2" t="s">
        <v>3</v>
      </c>
      <c r="H1563" s="2" t="s">
        <v>1660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f>0.06+264.17</f>
        <v>264.23</v>
      </c>
      <c r="R1563" s="1">
        <v>0</v>
      </c>
      <c r="S1563" s="1">
        <f>0.06+183.83</f>
        <v>183.89000000000001</v>
      </c>
      <c r="T1563" s="1">
        <v>0</v>
      </c>
      <c r="U1563" s="2" t="s">
        <v>0</v>
      </c>
      <c r="V1563" s="1">
        <v>0</v>
      </c>
      <c r="W1563" s="1">
        <v>69.25</v>
      </c>
      <c r="X1563" s="2" t="s">
        <v>8</v>
      </c>
      <c r="Y1563" s="1">
        <v>11.079999999999998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  <c r="AH1563" s="1">
        <v>0</v>
      </c>
      <c r="AI1563" s="1">
        <v>0</v>
      </c>
      <c r="AJ1563" s="2" t="s">
        <v>0</v>
      </c>
      <c r="AK1563" s="1">
        <v>0</v>
      </c>
      <c r="AL1563" s="1">
        <v>0</v>
      </c>
      <c r="AM1563" s="125" t="s">
        <v>1</v>
      </c>
      <c r="AN1563" s="2" t="s">
        <v>1</v>
      </c>
      <c r="AO1563" s="125" t="s">
        <v>1</v>
      </c>
      <c r="AP1563" s="2" t="s">
        <v>1</v>
      </c>
    </row>
    <row r="1564" spans="1:42" ht="15" customHeight="1" x14ac:dyDescent="0.25">
      <c r="A1564" s="2" t="s">
        <v>732</v>
      </c>
      <c r="B1564" s="125">
        <v>44617</v>
      </c>
      <c r="C1564" s="2" t="s">
        <v>26</v>
      </c>
      <c r="D1564" s="2" t="s">
        <v>23</v>
      </c>
      <c r="E1564" s="2" t="s">
        <v>354</v>
      </c>
      <c r="F1564" s="2" t="s">
        <v>1289</v>
      </c>
      <c r="G1564" s="2" t="s">
        <v>3</v>
      </c>
      <c r="H1564" s="2" t="s">
        <v>2020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2825.5916120000002</v>
      </c>
      <c r="R1564" s="1">
        <v>0</v>
      </c>
      <c r="S1564" s="1">
        <v>2184.0371000000009</v>
      </c>
      <c r="T1564" s="1">
        <v>0</v>
      </c>
      <c r="U1564" s="2" t="s">
        <v>0</v>
      </c>
      <c r="V1564" s="1">
        <v>0</v>
      </c>
      <c r="W1564" s="1">
        <v>553.06419999999991</v>
      </c>
      <c r="X1564" s="2" t="s">
        <v>8</v>
      </c>
      <c r="Y1564" s="1">
        <v>88.490312000000017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  <c r="AH1564" s="1">
        <v>0</v>
      </c>
      <c r="AI1564" s="1">
        <v>0</v>
      </c>
      <c r="AJ1564" s="2" t="s">
        <v>0</v>
      </c>
      <c r="AK1564" s="1">
        <v>0</v>
      </c>
      <c r="AL1564" s="1">
        <v>0</v>
      </c>
      <c r="AM1564" s="125" t="s">
        <v>1</v>
      </c>
      <c r="AN1564" s="2" t="s">
        <v>1</v>
      </c>
      <c r="AO1564" s="125" t="s">
        <v>1</v>
      </c>
      <c r="AP1564" s="2" t="s">
        <v>1</v>
      </c>
    </row>
    <row r="1565" spans="1:42" ht="15" customHeight="1" x14ac:dyDescent="0.25">
      <c r="A1565" s="2" t="s">
        <v>733</v>
      </c>
      <c r="B1565" s="125">
        <v>44617</v>
      </c>
      <c r="C1565" s="2" t="s">
        <v>6</v>
      </c>
      <c r="D1565" s="2" t="s">
        <v>21</v>
      </c>
      <c r="E1565" s="2" t="s">
        <v>190</v>
      </c>
      <c r="F1565" s="2" t="s">
        <v>1698</v>
      </c>
      <c r="G1565" s="2" t="s">
        <v>3</v>
      </c>
      <c r="H1565" s="2" t="s">
        <v>1699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2</v>
      </c>
      <c r="P1565" s="2" t="s">
        <v>1</v>
      </c>
      <c r="Q1565" s="1">
        <v>3913.0537880000006</v>
      </c>
      <c r="R1565" s="1">
        <v>0</v>
      </c>
      <c r="S1565" s="1">
        <v>2830.0593499999995</v>
      </c>
      <c r="T1565" s="1">
        <v>0</v>
      </c>
      <c r="U1565" s="2" t="s">
        <v>0</v>
      </c>
      <c r="V1565" s="1">
        <v>0</v>
      </c>
      <c r="W1565" s="1">
        <v>933.61584999999991</v>
      </c>
      <c r="X1565" s="2" t="s">
        <v>8</v>
      </c>
      <c r="Y1565" s="1">
        <v>149.37858800000001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  <c r="AH1565" s="1">
        <v>0</v>
      </c>
      <c r="AI1565" s="1">
        <v>0</v>
      </c>
      <c r="AJ1565" s="2" t="s">
        <v>0</v>
      </c>
      <c r="AK1565" s="1">
        <v>0</v>
      </c>
      <c r="AL1565" s="1">
        <v>0</v>
      </c>
      <c r="AM1565" s="125" t="s">
        <v>1</v>
      </c>
      <c r="AN1565" s="2" t="s">
        <v>1</v>
      </c>
      <c r="AO1565" s="125" t="s">
        <v>1</v>
      </c>
      <c r="AP1565" s="2" t="s">
        <v>1</v>
      </c>
    </row>
    <row r="1566" spans="1:42" ht="15" customHeight="1" x14ac:dyDescent="0.25">
      <c r="A1566" s="2" t="s">
        <v>734</v>
      </c>
      <c r="B1566" s="125">
        <v>44617</v>
      </c>
      <c r="C1566" s="2" t="s">
        <v>6</v>
      </c>
      <c r="D1566" s="2" t="s">
        <v>21</v>
      </c>
      <c r="E1566" s="2" t="s">
        <v>190</v>
      </c>
      <c r="F1566" s="2" t="s">
        <v>1698</v>
      </c>
      <c r="G1566" s="2" t="s">
        <v>3</v>
      </c>
      <c r="H1566" s="2" t="s">
        <v>1700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1130</v>
      </c>
      <c r="P1566" s="2" t="s">
        <v>1146</v>
      </c>
      <c r="Q1566" s="1">
        <v>67.105000000000004</v>
      </c>
      <c r="R1566" s="1">
        <v>0</v>
      </c>
      <c r="S1566" s="1">
        <v>32.5486</v>
      </c>
      <c r="T1566" s="1">
        <v>29.79</v>
      </c>
      <c r="U1566" s="2" t="s">
        <v>8</v>
      </c>
      <c r="V1566" s="1">
        <v>4.7664</v>
      </c>
      <c r="W1566" s="1">
        <v>0</v>
      </c>
      <c r="X1566" s="2" t="s">
        <v>0</v>
      </c>
      <c r="Y1566" s="1">
        <v>0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  <c r="AH1566" s="1">
        <v>0</v>
      </c>
      <c r="AI1566" s="1">
        <v>0</v>
      </c>
      <c r="AJ1566" s="2" t="s">
        <v>0</v>
      </c>
      <c r="AK1566" s="1">
        <v>0</v>
      </c>
      <c r="AL1566" s="1">
        <v>0</v>
      </c>
      <c r="AM1566" s="125" t="s">
        <v>1</v>
      </c>
      <c r="AN1566" s="2" t="s">
        <v>1</v>
      </c>
      <c r="AO1566" s="125" t="s">
        <v>1</v>
      </c>
      <c r="AP1566" s="2" t="s">
        <v>1</v>
      </c>
    </row>
    <row r="1567" spans="1:42" ht="15" customHeight="1" x14ac:dyDescent="0.25">
      <c r="A1567" s="2" t="s">
        <v>735</v>
      </c>
      <c r="B1567" s="125">
        <v>44617</v>
      </c>
      <c r="C1567" s="2" t="s">
        <v>6</v>
      </c>
      <c r="D1567" s="2" t="s">
        <v>21</v>
      </c>
      <c r="E1567" s="2" t="s">
        <v>190</v>
      </c>
      <c r="F1567" s="2" t="s">
        <v>1698</v>
      </c>
      <c r="G1567" s="2" t="s">
        <v>3</v>
      </c>
      <c r="H1567" s="2" t="s">
        <v>1701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4736.5206740000003</v>
      </c>
      <c r="R1567" s="1">
        <v>0</v>
      </c>
      <c r="S1567" s="1">
        <v>3628.4275499999999</v>
      </c>
      <c r="T1567" s="1">
        <v>0</v>
      </c>
      <c r="U1567" s="2" t="s">
        <v>0</v>
      </c>
      <c r="V1567" s="1">
        <v>0</v>
      </c>
      <c r="W1567" s="1">
        <v>955.25269999999944</v>
      </c>
      <c r="X1567" s="2" t="s">
        <v>8</v>
      </c>
      <c r="Y1567" s="1">
        <v>152.84042400000001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  <c r="AH1567" s="1">
        <v>0</v>
      </c>
      <c r="AI1567" s="1">
        <v>0</v>
      </c>
      <c r="AJ1567" s="2" t="s">
        <v>0</v>
      </c>
      <c r="AK1567" s="1">
        <v>0</v>
      </c>
      <c r="AL1567" s="1">
        <v>0</v>
      </c>
      <c r="AM1567" s="125" t="s">
        <v>1</v>
      </c>
      <c r="AN1567" s="2" t="s">
        <v>1</v>
      </c>
      <c r="AO1567" s="125" t="s">
        <v>1</v>
      </c>
      <c r="AP1567" s="2" t="s">
        <v>1</v>
      </c>
    </row>
    <row r="1568" spans="1:42" ht="15" customHeight="1" x14ac:dyDescent="0.25">
      <c r="A1568" s="2" t="s">
        <v>736</v>
      </c>
      <c r="B1568" s="125">
        <v>44617</v>
      </c>
      <c r="C1568" s="2" t="s">
        <v>26</v>
      </c>
      <c r="D1568" s="2" t="s">
        <v>879</v>
      </c>
      <c r="E1568" s="2" t="s">
        <v>881</v>
      </c>
      <c r="F1568" s="2" t="s">
        <v>2021</v>
      </c>
      <c r="G1568" s="2" t="s">
        <v>3</v>
      </c>
      <c r="H1568" s="2" t="s">
        <v>2022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2</v>
      </c>
      <c r="P1568" s="2" t="s">
        <v>1</v>
      </c>
      <c r="Q1568" s="1">
        <v>159.316</v>
      </c>
      <c r="R1568" s="1">
        <v>0</v>
      </c>
      <c r="S1568" s="1">
        <v>28.119999999999962</v>
      </c>
      <c r="T1568" s="1">
        <v>0</v>
      </c>
      <c r="U1568" s="2" t="s">
        <v>0</v>
      </c>
      <c r="V1568" s="1">
        <v>0</v>
      </c>
      <c r="W1568" s="1">
        <v>113.10000000000001</v>
      </c>
      <c r="X1568" s="2" t="s">
        <v>0</v>
      </c>
      <c r="Y1568" s="1">
        <v>18.095999999999997</v>
      </c>
      <c r="Z1568" s="1">
        <v>0</v>
      </c>
      <c r="AA1568" s="2" t="s">
        <v>0</v>
      </c>
      <c r="AB1568" s="1">
        <v>0</v>
      </c>
      <c r="AC1568" s="1">
        <v>0</v>
      </c>
      <c r="AD1568" s="2" t="s">
        <v>0</v>
      </c>
      <c r="AE1568" s="1">
        <v>0</v>
      </c>
      <c r="AF1568" s="2">
        <v>0</v>
      </c>
      <c r="AG1568" s="2" t="s">
        <v>0</v>
      </c>
      <c r="AH1568" s="1">
        <v>0</v>
      </c>
      <c r="AI1568" s="1">
        <v>0</v>
      </c>
      <c r="AJ1568" s="2" t="s">
        <v>0</v>
      </c>
      <c r="AK1568" s="1">
        <v>0</v>
      </c>
      <c r="AL1568" s="1">
        <v>0</v>
      </c>
      <c r="AM1568" s="125" t="s">
        <v>1</v>
      </c>
      <c r="AN1568" s="2" t="s">
        <v>1</v>
      </c>
      <c r="AO1568" s="125" t="s">
        <v>1</v>
      </c>
      <c r="AP1568" s="2" t="s">
        <v>1</v>
      </c>
    </row>
    <row r="1569" spans="1:42" ht="15" customHeight="1" x14ac:dyDescent="0.25">
      <c r="A1569" s="2" t="s">
        <v>737</v>
      </c>
      <c r="B1569" s="125">
        <v>44617</v>
      </c>
      <c r="C1569" s="2" t="s">
        <v>6</v>
      </c>
      <c r="D1569" s="2" t="s">
        <v>879</v>
      </c>
      <c r="E1569" s="2" t="s">
        <v>880</v>
      </c>
      <c r="F1569" s="2" t="s">
        <v>1172</v>
      </c>
      <c r="G1569" s="2" t="s">
        <v>3</v>
      </c>
      <c r="H1569" s="2" t="s">
        <v>2435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1">
        <v>6136.8560979999993</v>
      </c>
      <c r="R1569" s="1">
        <v>0</v>
      </c>
      <c r="S1569" s="1">
        <v>4495.7777999999998</v>
      </c>
      <c r="T1569" s="1">
        <v>0</v>
      </c>
      <c r="U1569" s="2" t="s">
        <v>0</v>
      </c>
      <c r="V1569" s="1">
        <v>0</v>
      </c>
      <c r="W1569" s="1">
        <v>1414.7224499999998</v>
      </c>
      <c r="X1569" s="2" t="s">
        <v>8</v>
      </c>
      <c r="Y1569" s="1">
        <v>226.35584800000007</v>
      </c>
      <c r="Z1569" s="1">
        <v>0</v>
      </c>
      <c r="AA1569" s="2" t="s">
        <v>0</v>
      </c>
      <c r="AB1569" s="1">
        <v>0</v>
      </c>
      <c r="AC1569" s="1">
        <v>0</v>
      </c>
      <c r="AD1569" s="2" t="s">
        <v>0</v>
      </c>
      <c r="AE1569" s="1">
        <v>0</v>
      </c>
      <c r="AF1569" s="2">
        <v>0</v>
      </c>
      <c r="AG1569" s="2" t="s">
        <v>0</v>
      </c>
      <c r="AH1569" s="1">
        <v>0</v>
      </c>
      <c r="AI1569" s="1">
        <v>0</v>
      </c>
      <c r="AJ1569" s="2" t="s">
        <v>0</v>
      </c>
      <c r="AK1569" s="1">
        <v>0</v>
      </c>
      <c r="AL1569" s="1">
        <v>0</v>
      </c>
      <c r="AM1569" s="125" t="s">
        <v>1</v>
      </c>
      <c r="AN1569" s="2" t="s">
        <v>1</v>
      </c>
      <c r="AO1569" s="125" t="s">
        <v>1</v>
      </c>
      <c r="AP1569" s="2" t="s">
        <v>1</v>
      </c>
    </row>
    <row r="1570" spans="1:42" ht="15" customHeight="1" x14ac:dyDescent="0.25">
      <c r="A1570" s="2" t="s">
        <v>738</v>
      </c>
      <c r="B1570" s="125">
        <v>44617</v>
      </c>
      <c r="C1570" s="2" t="s">
        <v>6</v>
      </c>
      <c r="D1570" s="2" t="s">
        <v>18</v>
      </c>
      <c r="E1570" s="2" t="s">
        <v>183</v>
      </c>
      <c r="F1570" s="2" t="s">
        <v>1124</v>
      </c>
      <c r="G1570" s="2" t="s">
        <v>3</v>
      </c>
      <c r="H1570" s="2" t="s">
        <v>2453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2</v>
      </c>
      <c r="P1570" s="2" t="s">
        <v>1</v>
      </c>
      <c r="Q1570" s="1">
        <v>1912.0810799999997</v>
      </c>
      <c r="R1570" s="1">
        <v>0</v>
      </c>
      <c r="S1570" s="1">
        <v>1405.6302999999998</v>
      </c>
      <c r="T1570" s="1">
        <v>0</v>
      </c>
      <c r="U1570" s="2" t="s">
        <v>0</v>
      </c>
      <c r="V1570" s="1">
        <v>0</v>
      </c>
      <c r="W1570" s="1">
        <f>444.8155-8.22</f>
        <v>436.59549999999996</v>
      </c>
      <c r="X1570" s="2" t="s">
        <v>8</v>
      </c>
      <c r="Y1570" s="1">
        <f>+W1570*0.16</f>
        <v>69.855279999999993</v>
      </c>
      <c r="Z1570" s="1">
        <v>0</v>
      </c>
      <c r="AA1570" s="2" t="s">
        <v>0</v>
      </c>
      <c r="AB1570" s="1">
        <v>0</v>
      </c>
      <c r="AC1570" s="1">
        <v>0</v>
      </c>
      <c r="AD1570" s="2" t="s">
        <v>0</v>
      </c>
      <c r="AE1570" s="1">
        <v>0</v>
      </c>
      <c r="AF1570" s="2">
        <v>0</v>
      </c>
      <c r="AG1570" s="2" t="s">
        <v>0</v>
      </c>
      <c r="AH1570" s="1">
        <v>0</v>
      </c>
      <c r="AI1570" s="1">
        <v>0</v>
      </c>
      <c r="AJ1570" s="2" t="s">
        <v>0</v>
      </c>
      <c r="AK1570" s="1">
        <v>0</v>
      </c>
      <c r="AL1570" s="1">
        <v>0</v>
      </c>
      <c r="AM1570" s="125" t="s">
        <v>1</v>
      </c>
      <c r="AN1570" s="2" t="s">
        <v>1</v>
      </c>
      <c r="AO1570" s="125" t="s">
        <v>1</v>
      </c>
      <c r="AP1570" s="2" t="s">
        <v>1</v>
      </c>
    </row>
    <row r="1571" spans="1:42" ht="15" customHeight="1" x14ac:dyDescent="0.25">
      <c r="A1571" s="2" t="s">
        <v>739</v>
      </c>
      <c r="B1571" s="125">
        <v>44617</v>
      </c>
      <c r="C1571" s="2" t="s">
        <v>6</v>
      </c>
      <c r="D1571" s="2" t="s">
        <v>18</v>
      </c>
      <c r="E1571" s="2" t="s">
        <v>183</v>
      </c>
      <c r="F1571" s="2" t="s">
        <v>1124</v>
      </c>
      <c r="G1571" s="2" t="s">
        <v>3</v>
      </c>
      <c r="H1571" s="2" t="s">
        <v>2454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1501</v>
      </c>
      <c r="P1571" s="2" t="s">
        <v>1502</v>
      </c>
      <c r="Q1571" s="1">
        <v>98.720800000000011</v>
      </c>
      <c r="R1571" s="1">
        <v>0</v>
      </c>
      <c r="S1571" s="1">
        <v>62.528800000000004</v>
      </c>
      <c r="T1571" s="1">
        <v>31.2</v>
      </c>
      <c r="U1571" s="2" t="s">
        <v>8</v>
      </c>
      <c r="V1571" s="1">
        <v>4.992</v>
      </c>
      <c r="W1571" s="1">
        <v>0</v>
      </c>
      <c r="X1571" s="2" t="s">
        <v>0</v>
      </c>
      <c r="Y1571" s="1">
        <v>0</v>
      </c>
      <c r="Z1571" s="1">
        <v>0</v>
      </c>
      <c r="AA1571" s="2" t="s">
        <v>0</v>
      </c>
      <c r="AB1571" s="1">
        <v>0</v>
      </c>
      <c r="AC1571" s="1">
        <v>0</v>
      </c>
      <c r="AD1571" s="2" t="s">
        <v>0</v>
      </c>
      <c r="AE1571" s="1">
        <v>0</v>
      </c>
      <c r="AF1571" s="2">
        <v>0</v>
      </c>
      <c r="AG1571" s="2" t="s">
        <v>0</v>
      </c>
      <c r="AH1571" s="1">
        <v>0</v>
      </c>
      <c r="AI1571" s="1">
        <v>0</v>
      </c>
      <c r="AJ1571" s="2" t="s">
        <v>0</v>
      </c>
      <c r="AK1571" s="1">
        <v>0</v>
      </c>
      <c r="AL1571" s="1">
        <v>0</v>
      </c>
      <c r="AM1571" s="125" t="s">
        <v>1</v>
      </c>
      <c r="AN1571" s="2" t="s">
        <v>1</v>
      </c>
      <c r="AO1571" s="125" t="s">
        <v>1</v>
      </c>
      <c r="AP1571" s="2" t="s">
        <v>1</v>
      </c>
    </row>
    <row r="1572" spans="1:42" ht="15" customHeight="1" x14ac:dyDescent="0.25">
      <c r="A1572" s="2" t="s">
        <v>740</v>
      </c>
      <c r="B1572" s="125">
        <v>44617</v>
      </c>
      <c r="C1572" s="2" t="s">
        <v>6</v>
      </c>
      <c r="D1572" s="2" t="s">
        <v>18</v>
      </c>
      <c r="E1572" s="2" t="s">
        <v>183</v>
      </c>
      <c r="F1572" s="2" t="s">
        <v>1124</v>
      </c>
      <c r="G1572" s="2" t="s">
        <v>3</v>
      </c>
      <c r="H1572" s="2" t="s">
        <v>2455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1">
        <v>4533.4237079999984</v>
      </c>
      <c r="R1572" s="1">
        <v>0</v>
      </c>
      <c r="S1572" s="1">
        <v>3034.4280999999992</v>
      </c>
      <c r="T1572" s="1">
        <v>0</v>
      </c>
      <c r="U1572" s="2" t="s">
        <v>0</v>
      </c>
      <c r="V1572" s="1">
        <v>0</v>
      </c>
      <c r="W1572" s="1">
        <v>1284.5738000000003</v>
      </c>
      <c r="X1572" s="2" t="s">
        <v>0</v>
      </c>
      <c r="Y1572" s="1">
        <f>+W1572*0.16</f>
        <v>205.53180800000007</v>
      </c>
      <c r="Z1572" s="1">
        <v>0</v>
      </c>
      <c r="AA1572" s="2" t="s">
        <v>0</v>
      </c>
      <c r="AB1572" s="1">
        <v>0</v>
      </c>
      <c r="AC1572" s="1">
        <v>8.23</v>
      </c>
      <c r="AD1572" s="2" t="s">
        <v>0</v>
      </c>
      <c r="AE1572" s="1">
        <v>0.66</v>
      </c>
      <c r="AF1572" s="2">
        <v>0</v>
      </c>
      <c r="AG1572" s="2" t="s">
        <v>0</v>
      </c>
      <c r="AH1572" s="1">
        <v>0</v>
      </c>
      <c r="AI1572" s="1">
        <v>0</v>
      </c>
      <c r="AJ1572" s="2" t="s">
        <v>0</v>
      </c>
      <c r="AK1572" s="1">
        <v>0</v>
      </c>
      <c r="AL1572" s="1">
        <v>0</v>
      </c>
      <c r="AM1572" s="125" t="s">
        <v>1</v>
      </c>
      <c r="AN1572" s="2" t="s">
        <v>1</v>
      </c>
      <c r="AO1572" s="125" t="s">
        <v>1</v>
      </c>
      <c r="AP1572" s="2" t="s">
        <v>1</v>
      </c>
    </row>
    <row r="1573" spans="1:42" ht="15" customHeight="1" x14ac:dyDescent="0.25">
      <c r="A1573" s="2" t="s">
        <v>741</v>
      </c>
      <c r="B1573" s="125">
        <v>44617</v>
      </c>
      <c r="C1573" s="2" t="s">
        <v>6</v>
      </c>
      <c r="D1573" s="2" t="s">
        <v>16</v>
      </c>
      <c r="E1573" s="2" t="s">
        <v>181</v>
      </c>
      <c r="F1573" s="2" t="s">
        <v>2476</v>
      </c>
      <c r="G1573" s="2" t="s">
        <v>3</v>
      </c>
      <c r="H1573" s="2" t="s">
        <v>2477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1">
        <v>5665.3633260000006</v>
      </c>
      <c r="R1573" s="1">
        <v>0</v>
      </c>
      <c r="S1573" s="1">
        <v>4275.8641499999985</v>
      </c>
      <c r="T1573" s="1">
        <v>0</v>
      </c>
      <c r="U1573" s="2" t="s">
        <v>0</v>
      </c>
      <c r="V1573" s="1">
        <v>0</v>
      </c>
      <c r="W1573" s="1">
        <v>1197.8441</v>
      </c>
      <c r="X1573" s="2" t="s">
        <v>8</v>
      </c>
      <c r="Y1573" s="1">
        <v>191.65507600000001</v>
      </c>
      <c r="Z1573" s="1">
        <v>0</v>
      </c>
      <c r="AA1573" s="2" t="s">
        <v>0</v>
      </c>
      <c r="AB1573" s="1">
        <v>0</v>
      </c>
      <c r="AC1573" s="1">
        <v>0</v>
      </c>
      <c r="AD1573" s="2" t="s">
        <v>0</v>
      </c>
      <c r="AE1573" s="1">
        <v>0</v>
      </c>
      <c r="AF1573" s="2">
        <v>0</v>
      </c>
      <c r="AG1573" s="2" t="s">
        <v>0</v>
      </c>
      <c r="AH1573" s="1">
        <v>0</v>
      </c>
      <c r="AI1573" s="1">
        <v>0</v>
      </c>
      <c r="AJ1573" s="2" t="s">
        <v>0</v>
      </c>
      <c r="AK1573" s="1">
        <v>0</v>
      </c>
      <c r="AL1573" s="1">
        <v>0</v>
      </c>
      <c r="AM1573" s="125" t="s">
        <v>1</v>
      </c>
      <c r="AN1573" s="2" t="s">
        <v>1</v>
      </c>
      <c r="AO1573" s="125" t="s">
        <v>1</v>
      </c>
      <c r="AP1573" s="2" t="s">
        <v>1</v>
      </c>
    </row>
    <row r="1574" spans="1:42" ht="15" customHeight="1" x14ac:dyDescent="0.25">
      <c r="A1574" s="2" t="s">
        <v>742</v>
      </c>
      <c r="B1574" s="125">
        <v>44617</v>
      </c>
      <c r="C1574" s="2" t="s">
        <v>6</v>
      </c>
      <c r="D1574" s="2" t="s">
        <v>13</v>
      </c>
      <c r="E1574" s="2" t="s">
        <v>179</v>
      </c>
      <c r="F1574" s="2" t="s">
        <v>2136</v>
      </c>
      <c r="G1574" s="2" t="s">
        <v>3</v>
      </c>
      <c r="H1574" s="2" t="s">
        <v>2137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1">
        <v>2315.1169000000009</v>
      </c>
      <c r="R1574" s="1">
        <v>0</v>
      </c>
      <c r="S1574" s="1">
        <v>2006.8773000000008</v>
      </c>
      <c r="T1574" s="1">
        <v>0</v>
      </c>
      <c r="U1574" s="2" t="s">
        <v>0</v>
      </c>
      <c r="V1574" s="1">
        <v>0</v>
      </c>
      <c r="W1574" s="1">
        <v>265.72380000000004</v>
      </c>
      <c r="X1574" s="2" t="s">
        <v>0</v>
      </c>
      <c r="Y1574" s="1">
        <v>42.515800000000006</v>
      </c>
      <c r="Z1574" s="1">
        <v>0</v>
      </c>
      <c r="AA1574" s="2" t="s">
        <v>0</v>
      </c>
      <c r="AB1574" s="1">
        <v>0</v>
      </c>
      <c r="AC1574" s="1">
        <v>0</v>
      </c>
      <c r="AD1574" s="2" t="s">
        <v>0</v>
      </c>
      <c r="AE1574" s="1">
        <v>0</v>
      </c>
      <c r="AF1574" s="2">
        <v>0</v>
      </c>
      <c r="AG1574" s="2" t="s">
        <v>0</v>
      </c>
      <c r="AH1574" s="1">
        <v>0</v>
      </c>
      <c r="AI1574" s="1">
        <v>0</v>
      </c>
      <c r="AJ1574" s="2" t="s">
        <v>0</v>
      </c>
      <c r="AK1574" s="1">
        <v>0</v>
      </c>
      <c r="AL1574" s="1">
        <v>0</v>
      </c>
      <c r="AM1574" s="125" t="s">
        <v>1</v>
      </c>
      <c r="AN1574" s="2" t="s">
        <v>1</v>
      </c>
      <c r="AO1574" s="125" t="s">
        <v>1</v>
      </c>
      <c r="AP1574" s="2" t="s">
        <v>1</v>
      </c>
    </row>
    <row r="1575" spans="1:42" ht="15" customHeight="1" x14ac:dyDescent="0.25">
      <c r="A1575" s="2" t="s">
        <v>743</v>
      </c>
      <c r="B1575" s="125">
        <v>44617</v>
      </c>
      <c r="C1575" s="2" t="s">
        <v>6</v>
      </c>
      <c r="D1575" s="2" t="s">
        <v>9</v>
      </c>
      <c r="E1575" s="2" t="s">
        <v>2478</v>
      </c>
      <c r="F1575" s="2" t="s">
        <v>2539</v>
      </c>
      <c r="G1575" s="2" t="s">
        <v>3</v>
      </c>
      <c r="H1575" s="2" t="s">
        <v>2540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2541</v>
      </c>
      <c r="P1575" s="2" t="s">
        <v>2542</v>
      </c>
      <c r="Q1575" s="1">
        <v>3.76</v>
      </c>
      <c r="R1575" s="1">
        <v>0</v>
      </c>
      <c r="S1575" s="1">
        <v>3.76</v>
      </c>
      <c r="T1575" s="1">
        <v>0</v>
      </c>
      <c r="U1575" s="2" t="s">
        <v>0</v>
      </c>
      <c r="V1575" s="1">
        <v>0</v>
      </c>
      <c r="W1575" s="1">
        <v>0</v>
      </c>
      <c r="X1575" s="2" t="s">
        <v>0</v>
      </c>
      <c r="Y1575" s="1">
        <v>0</v>
      </c>
      <c r="Z1575" s="1">
        <v>0</v>
      </c>
      <c r="AA1575" s="2" t="s">
        <v>0</v>
      </c>
      <c r="AB1575" s="1">
        <v>0</v>
      </c>
      <c r="AC1575" s="1">
        <v>0</v>
      </c>
      <c r="AD1575" s="2" t="s">
        <v>0</v>
      </c>
      <c r="AE1575" s="1">
        <v>0</v>
      </c>
      <c r="AF1575" s="2">
        <v>0</v>
      </c>
      <c r="AG1575" s="2" t="s">
        <v>0</v>
      </c>
      <c r="AH1575" s="1">
        <v>0</v>
      </c>
      <c r="AI1575" s="1">
        <v>0</v>
      </c>
      <c r="AJ1575" s="2" t="s">
        <v>0</v>
      </c>
      <c r="AK1575" s="1">
        <v>0</v>
      </c>
      <c r="AL1575" s="1">
        <v>0</v>
      </c>
      <c r="AM1575" s="125" t="s">
        <v>1</v>
      </c>
      <c r="AN1575" s="2" t="s">
        <v>1</v>
      </c>
      <c r="AO1575" s="125" t="s">
        <v>1</v>
      </c>
      <c r="AP1575" s="2" t="s">
        <v>1</v>
      </c>
    </row>
    <row r="1576" spans="1:42" ht="15" customHeight="1" x14ac:dyDescent="0.25">
      <c r="A1576" s="2" t="s">
        <v>744</v>
      </c>
      <c r="B1576" s="125">
        <v>44617</v>
      </c>
      <c r="C1576" s="2" t="s">
        <v>6</v>
      </c>
      <c r="D1576" s="2" t="s">
        <v>9</v>
      </c>
      <c r="E1576" s="2" t="s">
        <v>2478</v>
      </c>
      <c r="F1576" s="2" t="s">
        <v>2539</v>
      </c>
      <c r="G1576" s="2" t="s">
        <v>3</v>
      </c>
      <c r="H1576" s="2" t="s">
        <v>2544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380.57535000000001</v>
      </c>
      <c r="R1576" s="1">
        <v>0</v>
      </c>
      <c r="S1576" s="1">
        <v>209.01134999999996</v>
      </c>
      <c r="T1576" s="1">
        <v>0</v>
      </c>
      <c r="U1576" s="2" t="s">
        <v>0</v>
      </c>
      <c r="V1576" s="1">
        <v>0</v>
      </c>
      <c r="W1576" s="1">
        <v>147.9</v>
      </c>
      <c r="X1576" s="2" t="s">
        <v>8</v>
      </c>
      <c r="Y1576" s="1">
        <v>23.663999999999998</v>
      </c>
      <c r="Z1576" s="1">
        <v>0</v>
      </c>
      <c r="AA1576" s="2" t="s">
        <v>0</v>
      </c>
      <c r="AB1576" s="1">
        <v>0</v>
      </c>
      <c r="AC1576" s="1">
        <v>0</v>
      </c>
      <c r="AD1576" s="2" t="s">
        <v>0</v>
      </c>
      <c r="AE1576" s="1">
        <v>0</v>
      </c>
      <c r="AF1576" s="2">
        <v>0</v>
      </c>
      <c r="AG1576" s="2" t="s">
        <v>0</v>
      </c>
      <c r="AH1576" s="1">
        <v>0</v>
      </c>
      <c r="AI1576" s="1">
        <v>0</v>
      </c>
      <c r="AJ1576" s="2" t="s">
        <v>0</v>
      </c>
      <c r="AK1576" s="1">
        <v>0</v>
      </c>
      <c r="AL1576" s="1">
        <v>0</v>
      </c>
      <c r="AM1576" s="125" t="s">
        <v>1</v>
      </c>
      <c r="AN1576" s="2" t="s">
        <v>1</v>
      </c>
      <c r="AO1576" s="125" t="s">
        <v>1</v>
      </c>
      <c r="AP1576" s="2" t="s">
        <v>1</v>
      </c>
    </row>
    <row r="1577" spans="1:42" ht="15" customHeight="1" x14ac:dyDescent="0.25">
      <c r="A1577" s="2" t="s">
        <v>745</v>
      </c>
      <c r="B1577" s="125">
        <v>44617</v>
      </c>
      <c r="C1577" s="2" t="s">
        <v>6</v>
      </c>
      <c r="D1577" s="2" t="s">
        <v>9</v>
      </c>
      <c r="E1577" s="2" t="s">
        <v>2478</v>
      </c>
      <c r="F1577" s="2" t="s">
        <v>2539</v>
      </c>
      <c r="G1577" s="2" t="s">
        <v>3</v>
      </c>
      <c r="H1577" s="2" t="s">
        <v>2546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244.28630000000001</v>
      </c>
      <c r="R1577" s="1">
        <v>0</v>
      </c>
      <c r="S1577" s="1">
        <v>98.611549999999994</v>
      </c>
      <c r="T1577" s="1">
        <v>0</v>
      </c>
      <c r="U1577" s="2" t="s">
        <v>0</v>
      </c>
      <c r="V1577" s="1">
        <v>0</v>
      </c>
      <c r="W1577" s="1">
        <v>125.58165</v>
      </c>
      <c r="X1577" s="2" t="s">
        <v>0</v>
      </c>
      <c r="Y1577" s="1">
        <v>20.0931</v>
      </c>
      <c r="Z1577" s="1">
        <v>0</v>
      </c>
      <c r="AA1577" s="2" t="s">
        <v>0</v>
      </c>
      <c r="AB1577" s="1">
        <v>0</v>
      </c>
      <c r="AC1577" s="1">
        <v>0</v>
      </c>
      <c r="AD1577" s="2" t="s">
        <v>0</v>
      </c>
      <c r="AE1577" s="1">
        <v>0</v>
      </c>
      <c r="AF1577" s="2">
        <v>0</v>
      </c>
      <c r="AG1577" s="2" t="s">
        <v>0</v>
      </c>
      <c r="AH1577" s="1">
        <v>0</v>
      </c>
      <c r="AI1577" s="1">
        <v>0</v>
      </c>
      <c r="AJ1577" s="2" t="s">
        <v>0</v>
      </c>
      <c r="AK1577" s="1">
        <v>0</v>
      </c>
      <c r="AL1577" s="1">
        <v>0</v>
      </c>
      <c r="AM1577" s="125" t="s">
        <v>1</v>
      </c>
      <c r="AN1577" s="2" t="s">
        <v>1</v>
      </c>
      <c r="AO1577" s="125" t="s">
        <v>1</v>
      </c>
      <c r="AP1577" s="2" t="s">
        <v>1</v>
      </c>
    </row>
    <row r="1578" spans="1:42" ht="15" customHeight="1" x14ac:dyDescent="0.25">
      <c r="A1578" s="2" t="s">
        <v>746</v>
      </c>
      <c r="B1578" s="125">
        <v>44617</v>
      </c>
      <c r="C1578" s="2" t="s">
        <v>6</v>
      </c>
      <c r="D1578" s="2" t="s">
        <v>9</v>
      </c>
      <c r="E1578" s="2" t="s">
        <v>2478</v>
      </c>
      <c r="F1578" s="2" t="s">
        <v>2539</v>
      </c>
      <c r="G1578" s="2" t="s">
        <v>3</v>
      </c>
      <c r="H1578" s="2" t="s">
        <v>2547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235.73316</v>
      </c>
      <c r="R1578" s="1">
        <v>0</v>
      </c>
      <c r="S1578" s="1">
        <v>183.74659999999997</v>
      </c>
      <c r="T1578" s="1">
        <v>0</v>
      </c>
      <c r="U1578" s="2" t="s">
        <v>0</v>
      </c>
      <c r="V1578" s="1">
        <v>0</v>
      </c>
      <c r="W1578" s="1">
        <v>44.816000000000003</v>
      </c>
      <c r="X1578" s="2" t="s">
        <v>8</v>
      </c>
      <c r="Y1578" s="1">
        <v>7.17056</v>
      </c>
      <c r="Z1578" s="1">
        <v>0</v>
      </c>
      <c r="AA1578" s="2" t="s">
        <v>0</v>
      </c>
      <c r="AB1578" s="1">
        <v>0</v>
      </c>
      <c r="AC1578" s="1">
        <v>0</v>
      </c>
      <c r="AD1578" s="2" t="s">
        <v>0</v>
      </c>
      <c r="AE1578" s="1">
        <v>0</v>
      </c>
      <c r="AF1578" s="2">
        <v>0</v>
      </c>
      <c r="AG1578" s="2" t="s">
        <v>0</v>
      </c>
      <c r="AH1578" s="1">
        <v>0</v>
      </c>
      <c r="AI1578" s="1">
        <v>0</v>
      </c>
      <c r="AJ1578" s="2" t="s">
        <v>0</v>
      </c>
      <c r="AK1578" s="1">
        <v>0</v>
      </c>
      <c r="AL1578" s="1">
        <v>0</v>
      </c>
      <c r="AM1578" s="125" t="s">
        <v>1</v>
      </c>
      <c r="AN1578" s="2" t="s">
        <v>1</v>
      </c>
      <c r="AO1578" s="125" t="s">
        <v>1</v>
      </c>
      <c r="AP1578" s="2" t="s">
        <v>1</v>
      </c>
    </row>
    <row r="1579" spans="1:42" ht="15" customHeight="1" x14ac:dyDescent="0.25">
      <c r="A1579" s="2" t="s">
        <v>747</v>
      </c>
      <c r="B1579" s="125">
        <v>44617</v>
      </c>
      <c r="C1579" s="2" t="s">
        <v>6</v>
      </c>
      <c r="D1579" s="2" t="s">
        <v>9</v>
      </c>
      <c r="E1579" s="2" t="s">
        <v>2478</v>
      </c>
      <c r="F1579" s="2" t="s">
        <v>2539</v>
      </c>
      <c r="G1579" s="2" t="s">
        <v>3</v>
      </c>
      <c r="H1579" s="2" t="s">
        <v>2549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563.8060999999999</v>
      </c>
      <c r="R1579" s="1">
        <v>0</v>
      </c>
      <c r="S1579" s="1">
        <v>338.38669999999996</v>
      </c>
      <c r="T1579" s="1">
        <v>0</v>
      </c>
      <c r="U1579" s="2" t="s">
        <v>0</v>
      </c>
      <c r="V1579" s="1">
        <v>0</v>
      </c>
      <c r="W1579" s="1">
        <v>194.32710000000003</v>
      </c>
      <c r="X1579" s="2" t="s">
        <v>8</v>
      </c>
      <c r="Y1579" s="1">
        <v>31.092300000000002</v>
      </c>
      <c r="Z1579" s="1">
        <v>0</v>
      </c>
      <c r="AA1579" s="2" t="s">
        <v>0</v>
      </c>
      <c r="AB1579" s="1">
        <v>0</v>
      </c>
      <c r="AC1579" s="1">
        <v>0</v>
      </c>
      <c r="AD1579" s="2" t="s">
        <v>0</v>
      </c>
      <c r="AE1579" s="1">
        <v>0</v>
      </c>
      <c r="AF1579" s="2">
        <v>0</v>
      </c>
      <c r="AG1579" s="2" t="s">
        <v>0</v>
      </c>
      <c r="AH1579" s="1">
        <v>0</v>
      </c>
      <c r="AI1579" s="1">
        <v>0</v>
      </c>
      <c r="AJ1579" s="2" t="s">
        <v>0</v>
      </c>
      <c r="AK1579" s="1">
        <v>0</v>
      </c>
      <c r="AL1579" s="1">
        <v>0</v>
      </c>
      <c r="AM1579" s="125" t="s">
        <v>1</v>
      </c>
      <c r="AN1579" s="2" t="s">
        <v>1</v>
      </c>
      <c r="AO1579" s="125" t="s">
        <v>1</v>
      </c>
      <c r="AP1579" s="2" t="s">
        <v>1</v>
      </c>
    </row>
    <row r="1580" spans="1:42" ht="15" customHeight="1" x14ac:dyDescent="0.25">
      <c r="A1580" s="2" t="s">
        <v>748</v>
      </c>
      <c r="B1580" s="125">
        <v>44617</v>
      </c>
      <c r="C1580" s="2" t="s">
        <v>6</v>
      </c>
      <c r="D1580" s="2" t="s">
        <v>9</v>
      </c>
      <c r="E1580" s="2" t="s">
        <v>2478</v>
      </c>
      <c r="F1580" s="2" t="s">
        <v>2539</v>
      </c>
      <c r="G1580" s="2" t="s">
        <v>3</v>
      </c>
      <c r="H1580" s="2" t="s">
        <v>2550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36.052400000000006</v>
      </c>
      <c r="R1580" s="1">
        <v>0</v>
      </c>
      <c r="S1580" s="1">
        <v>0.21999999999999886</v>
      </c>
      <c r="T1580" s="1">
        <v>0</v>
      </c>
      <c r="U1580" s="2" t="s">
        <v>0</v>
      </c>
      <c r="V1580" s="1">
        <v>0</v>
      </c>
      <c r="W1580" s="1">
        <v>30.89</v>
      </c>
      <c r="X1580" s="2" t="s">
        <v>8</v>
      </c>
      <c r="Y1580" s="1">
        <v>4.9424000000000001</v>
      </c>
      <c r="Z1580" s="1">
        <v>0</v>
      </c>
      <c r="AA1580" s="2" t="s">
        <v>0</v>
      </c>
      <c r="AB1580" s="1">
        <v>0</v>
      </c>
      <c r="AC1580" s="1">
        <v>0</v>
      </c>
      <c r="AD1580" s="2" t="s">
        <v>0</v>
      </c>
      <c r="AE1580" s="1">
        <v>0</v>
      </c>
      <c r="AF1580" s="2">
        <v>0</v>
      </c>
      <c r="AG1580" s="2" t="s">
        <v>0</v>
      </c>
      <c r="AH1580" s="1">
        <v>0</v>
      </c>
      <c r="AI1580" s="1">
        <v>0</v>
      </c>
      <c r="AJ1580" s="2" t="s">
        <v>0</v>
      </c>
      <c r="AK1580" s="1">
        <v>0</v>
      </c>
      <c r="AL1580" s="1">
        <v>0</v>
      </c>
      <c r="AM1580" s="125" t="s">
        <v>1</v>
      </c>
      <c r="AN1580" s="2" t="s">
        <v>1</v>
      </c>
      <c r="AO1580" s="125" t="s">
        <v>1</v>
      </c>
      <c r="AP1580" s="2" t="s">
        <v>1</v>
      </c>
    </row>
    <row r="1581" spans="1:42" ht="15" customHeight="1" x14ac:dyDescent="0.25">
      <c r="A1581" s="2" t="s">
        <v>749</v>
      </c>
      <c r="B1581" s="125">
        <v>44617</v>
      </c>
      <c r="C1581" s="2" t="s">
        <v>6</v>
      </c>
      <c r="D1581" s="2" t="s">
        <v>276</v>
      </c>
      <c r="E1581" s="2" t="s">
        <v>200</v>
      </c>
      <c r="F1581" s="2" t="s">
        <v>2286</v>
      </c>
      <c r="G1581" s="2" t="s">
        <v>3</v>
      </c>
      <c r="H1581" s="2" t="s">
        <v>2287</v>
      </c>
      <c r="I1581" s="1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1">
        <v>1608.5394499999998</v>
      </c>
      <c r="R1581" s="1">
        <v>0</v>
      </c>
      <c r="S1581" s="1">
        <v>1388.2766500000002</v>
      </c>
      <c r="T1581" s="1">
        <v>0</v>
      </c>
      <c r="U1581" s="2" t="s">
        <v>0</v>
      </c>
      <c r="V1581" s="1">
        <v>0</v>
      </c>
      <c r="W1581" s="1">
        <v>189.8818</v>
      </c>
      <c r="X1581" s="2" t="s">
        <v>0</v>
      </c>
      <c r="Y1581" s="1">
        <v>30.380999999999997</v>
      </c>
      <c r="Z1581" s="1">
        <v>0</v>
      </c>
      <c r="AA1581" s="2" t="s">
        <v>0</v>
      </c>
      <c r="AB1581" s="1">
        <v>0</v>
      </c>
      <c r="AC1581" s="1">
        <v>0</v>
      </c>
      <c r="AD1581" s="2" t="s">
        <v>0</v>
      </c>
      <c r="AE1581" s="1">
        <v>0</v>
      </c>
      <c r="AF1581" s="2">
        <v>0</v>
      </c>
      <c r="AG1581" s="2" t="s">
        <v>0</v>
      </c>
      <c r="AH1581" s="1">
        <v>0</v>
      </c>
      <c r="AI1581" s="1">
        <v>0</v>
      </c>
      <c r="AJ1581" s="2" t="s">
        <v>0</v>
      </c>
      <c r="AK1581" s="1">
        <v>0</v>
      </c>
      <c r="AL1581" s="1">
        <v>0</v>
      </c>
      <c r="AM1581" s="125" t="s">
        <v>1</v>
      </c>
      <c r="AN1581" s="2" t="s">
        <v>1</v>
      </c>
      <c r="AO1581" s="125" t="s">
        <v>1</v>
      </c>
      <c r="AP1581" s="2" t="s">
        <v>1</v>
      </c>
    </row>
    <row r="1582" spans="1:42" ht="15" customHeight="1" x14ac:dyDescent="0.25">
      <c r="A1582" s="2" t="s">
        <v>750</v>
      </c>
      <c r="B1582" s="125">
        <v>44617</v>
      </c>
      <c r="C1582" s="2" t="s">
        <v>6</v>
      </c>
      <c r="D1582" s="2" t="s">
        <v>276</v>
      </c>
      <c r="E1582" s="2" t="s">
        <v>726</v>
      </c>
      <c r="F1582" s="2" t="s">
        <v>2398</v>
      </c>
      <c r="G1582" s="2" t="s">
        <v>3</v>
      </c>
      <c r="H1582" s="2" t="s">
        <v>2399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2</v>
      </c>
      <c r="P1582" s="2" t="s">
        <v>1</v>
      </c>
      <c r="Q1582" s="1">
        <v>2586.1198220000015</v>
      </c>
      <c r="R1582" s="1">
        <v>0</v>
      </c>
      <c r="S1582" s="1">
        <v>2024.5009500000001</v>
      </c>
      <c r="T1582" s="1">
        <v>0</v>
      </c>
      <c r="U1582" s="2" t="s">
        <v>0</v>
      </c>
      <c r="V1582" s="1">
        <v>0</v>
      </c>
      <c r="W1582" s="1">
        <v>484.1542</v>
      </c>
      <c r="X1582" s="2" t="s">
        <v>8</v>
      </c>
      <c r="Y1582" s="1">
        <v>77.464672000000007</v>
      </c>
      <c r="Z1582" s="1">
        <v>0</v>
      </c>
      <c r="AA1582" s="2" t="s">
        <v>0</v>
      </c>
      <c r="AB1582" s="1">
        <v>0</v>
      </c>
      <c r="AC1582" s="1">
        <v>0</v>
      </c>
      <c r="AD1582" s="2" t="s">
        <v>0</v>
      </c>
      <c r="AE1582" s="1">
        <v>0</v>
      </c>
      <c r="AF1582" s="2">
        <v>0</v>
      </c>
      <c r="AG1582" s="2" t="s">
        <v>0</v>
      </c>
      <c r="AH1582" s="1">
        <v>0</v>
      </c>
      <c r="AI1582" s="1">
        <v>0</v>
      </c>
      <c r="AJ1582" s="2" t="s">
        <v>0</v>
      </c>
      <c r="AK1582" s="1">
        <v>0</v>
      </c>
      <c r="AL1582" s="1">
        <v>0</v>
      </c>
      <c r="AM1582" s="125" t="s">
        <v>1</v>
      </c>
      <c r="AN1582" s="2" t="s">
        <v>1</v>
      </c>
      <c r="AO1582" s="125" t="s">
        <v>1</v>
      </c>
      <c r="AP1582" s="2" t="s">
        <v>1</v>
      </c>
    </row>
    <row r="1583" spans="1:42" ht="15" customHeight="1" x14ac:dyDescent="0.25">
      <c r="A1583" s="2" t="s">
        <v>751</v>
      </c>
      <c r="B1583" s="125">
        <v>44617</v>
      </c>
      <c r="C1583" s="2" t="s">
        <v>6</v>
      </c>
      <c r="D1583" s="2" t="s">
        <v>5</v>
      </c>
      <c r="E1583" s="2" t="s">
        <v>174</v>
      </c>
      <c r="F1583" s="2" t="s">
        <v>2634</v>
      </c>
      <c r="G1583" s="2" t="s">
        <v>3</v>
      </c>
      <c r="H1583" s="2" t="s">
        <v>2635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1">
        <v>3070.9606239999994</v>
      </c>
      <c r="R1583" s="1">
        <v>0</v>
      </c>
      <c r="S1583" s="1">
        <v>2503.9886999999999</v>
      </c>
      <c r="T1583" s="1">
        <v>0</v>
      </c>
      <c r="U1583" s="2" t="s">
        <v>0</v>
      </c>
      <c r="V1583" s="1">
        <v>0</v>
      </c>
      <c r="W1583" s="1">
        <v>488.76890000000003</v>
      </c>
      <c r="X1583" s="2" t="s">
        <v>0</v>
      </c>
      <c r="Y1583" s="1">
        <v>78.203024000000013</v>
      </c>
      <c r="Z1583" s="1">
        <v>0</v>
      </c>
      <c r="AA1583" s="2" t="s">
        <v>0</v>
      </c>
      <c r="AB1583" s="1">
        <v>0</v>
      </c>
      <c r="AC1583" s="1">
        <v>0</v>
      </c>
      <c r="AD1583" s="2" t="s">
        <v>0</v>
      </c>
      <c r="AE1583" s="1">
        <v>0</v>
      </c>
      <c r="AF1583" s="2">
        <v>0</v>
      </c>
      <c r="AG1583" s="2" t="s">
        <v>0</v>
      </c>
      <c r="AH1583" s="1">
        <v>0</v>
      </c>
      <c r="AI1583" s="1">
        <v>0</v>
      </c>
      <c r="AJ1583" s="2" t="s">
        <v>0</v>
      </c>
      <c r="AK1583" s="1">
        <v>0</v>
      </c>
      <c r="AL1583" s="1">
        <v>0</v>
      </c>
      <c r="AM1583" s="125" t="s">
        <v>1</v>
      </c>
      <c r="AN1583" s="2" t="s">
        <v>1</v>
      </c>
      <c r="AO1583" s="125" t="s">
        <v>1</v>
      </c>
      <c r="AP1583" s="2" t="s">
        <v>1</v>
      </c>
    </row>
    <row r="1584" spans="1:42" ht="15" customHeight="1" x14ac:dyDescent="0.25">
      <c r="A1584" s="2" t="s">
        <v>752</v>
      </c>
      <c r="B1584" s="125">
        <v>44618</v>
      </c>
      <c r="C1584" s="2" t="s">
        <v>1081</v>
      </c>
      <c r="D1584" s="2" t="s">
        <v>48</v>
      </c>
      <c r="E1584" s="2" t="s">
        <v>1082</v>
      </c>
      <c r="F1584" s="2" t="s">
        <v>1743</v>
      </c>
      <c r="G1584" s="2" t="s">
        <v>3</v>
      </c>
      <c r="H1584" s="2" t="s">
        <v>1744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4811.0955839999988</v>
      </c>
      <c r="R1584" s="1">
        <v>0</v>
      </c>
      <c r="S1584" s="1">
        <v>3860.4340999999986</v>
      </c>
      <c r="T1584" s="1">
        <v>0</v>
      </c>
      <c r="U1584" s="2" t="s">
        <v>0</v>
      </c>
      <c r="V1584" s="1">
        <v>0</v>
      </c>
      <c r="W1584" s="1">
        <v>819.53579999999954</v>
      </c>
      <c r="X1584" s="2" t="s">
        <v>8</v>
      </c>
      <c r="Y1584" s="1">
        <v>131.12568399999998</v>
      </c>
      <c r="Z1584" s="1">
        <v>0</v>
      </c>
      <c r="AA1584" s="2" t="s">
        <v>0</v>
      </c>
      <c r="AB1584" s="1">
        <v>0</v>
      </c>
      <c r="AC1584" s="1">
        <v>0</v>
      </c>
      <c r="AD1584" s="2" t="s">
        <v>0</v>
      </c>
      <c r="AE1584" s="1">
        <v>0</v>
      </c>
      <c r="AF1584" s="2">
        <v>0</v>
      </c>
      <c r="AG1584" s="2" t="s">
        <v>0</v>
      </c>
      <c r="AH1584" s="1">
        <v>0</v>
      </c>
      <c r="AI1584" s="1">
        <v>0</v>
      </c>
      <c r="AJ1584" s="2" t="s">
        <v>0</v>
      </c>
      <c r="AK1584" s="1">
        <v>0</v>
      </c>
      <c r="AL1584" s="1">
        <v>0</v>
      </c>
      <c r="AM1584" s="125" t="s">
        <v>1</v>
      </c>
      <c r="AN1584" s="2" t="s">
        <v>1</v>
      </c>
      <c r="AO1584" s="125" t="s">
        <v>1</v>
      </c>
      <c r="AP1584" s="2" t="s">
        <v>1</v>
      </c>
    </row>
    <row r="1585" spans="1:42" ht="15" customHeight="1" x14ac:dyDescent="0.25">
      <c r="A1585" s="2" t="s">
        <v>753</v>
      </c>
      <c r="B1585" s="125">
        <v>44618</v>
      </c>
      <c r="C1585" s="2" t="s">
        <v>26</v>
      </c>
      <c r="D1585" s="2" t="s">
        <v>48</v>
      </c>
      <c r="E1585" s="2" t="s">
        <v>219</v>
      </c>
      <c r="F1585" s="2" t="s">
        <v>2023</v>
      </c>
      <c r="G1585" s="2" t="s">
        <v>3</v>
      </c>
      <c r="H1585" s="2" t="s">
        <v>2024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185.3338</v>
      </c>
      <c r="R1585" s="1">
        <v>0</v>
      </c>
      <c r="S1585" s="1">
        <v>149.91900000000001</v>
      </c>
      <c r="T1585" s="1">
        <v>0</v>
      </c>
      <c r="U1585" s="2" t="s">
        <v>0</v>
      </c>
      <c r="V1585" s="1">
        <v>0</v>
      </c>
      <c r="W1585" s="1">
        <v>30.53</v>
      </c>
      <c r="X1585" s="2" t="s">
        <v>0</v>
      </c>
      <c r="Y1585" s="1">
        <v>4.8848000000000003</v>
      </c>
      <c r="Z1585" s="1">
        <v>0</v>
      </c>
      <c r="AA1585" s="2" t="s">
        <v>0</v>
      </c>
      <c r="AB1585" s="1">
        <v>0</v>
      </c>
      <c r="AC1585" s="1">
        <v>0</v>
      </c>
      <c r="AD1585" s="2" t="s">
        <v>0</v>
      </c>
      <c r="AE1585" s="1">
        <v>0</v>
      </c>
      <c r="AF1585" s="2">
        <v>0</v>
      </c>
      <c r="AG1585" s="2" t="s">
        <v>0</v>
      </c>
      <c r="AH1585" s="1">
        <v>0</v>
      </c>
      <c r="AI1585" s="1">
        <v>0</v>
      </c>
      <c r="AJ1585" s="2" t="s">
        <v>0</v>
      </c>
      <c r="AK1585" s="1">
        <v>0</v>
      </c>
      <c r="AL1585" s="1">
        <v>0</v>
      </c>
      <c r="AM1585" s="125" t="s">
        <v>1</v>
      </c>
      <c r="AN1585" s="2" t="s">
        <v>1</v>
      </c>
      <c r="AO1585" s="125" t="s">
        <v>1</v>
      </c>
      <c r="AP1585" s="2" t="s">
        <v>1</v>
      </c>
    </row>
    <row r="1586" spans="1:42" ht="15" customHeight="1" x14ac:dyDescent="0.25">
      <c r="A1586" s="2" t="s">
        <v>754</v>
      </c>
      <c r="B1586" s="125">
        <v>44618</v>
      </c>
      <c r="C1586" s="2" t="s">
        <v>26</v>
      </c>
      <c r="D1586" s="2" t="s">
        <v>48</v>
      </c>
      <c r="E1586" s="2" t="s">
        <v>219</v>
      </c>
      <c r="F1586" s="2" t="s">
        <v>2025</v>
      </c>
      <c r="G1586" s="2" t="s">
        <v>3</v>
      </c>
      <c r="H1586" s="2" t="s">
        <v>2026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891</v>
      </c>
      <c r="P1586" s="2" t="s">
        <v>892</v>
      </c>
      <c r="Q1586" s="1">
        <v>96.356399999999994</v>
      </c>
      <c r="R1586" s="1">
        <v>0</v>
      </c>
      <c r="S1586" s="1">
        <v>65.28</v>
      </c>
      <c r="T1586" s="1">
        <v>26.79</v>
      </c>
      <c r="U1586" s="2" t="s">
        <v>8</v>
      </c>
      <c r="V1586" s="1">
        <v>4.2864000000000004</v>
      </c>
      <c r="W1586" s="1">
        <v>0</v>
      </c>
      <c r="X1586" s="2" t="s">
        <v>0</v>
      </c>
      <c r="Y1586" s="1">
        <v>0</v>
      </c>
      <c r="Z1586" s="1">
        <v>0</v>
      </c>
      <c r="AA1586" s="2" t="s">
        <v>0</v>
      </c>
      <c r="AB1586" s="1">
        <v>0</v>
      </c>
      <c r="AC1586" s="1">
        <v>0</v>
      </c>
      <c r="AD1586" s="2" t="s">
        <v>0</v>
      </c>
      <c r="AE1586" s="1">
        <v>0</v>
      </c>
      <c r="AF1586" s="2">
        <v>0</v>
      </c>
      <c r="AG1586" s="2" t="s">
        <v>0</v>
      </c>
      <c r="AH1586" s="1">
        <v>0</v>
      </c>
      <c r="AI1586" s="1">
        <v>0</v>
      </c>
      <c r="AJ1586" s="2" t="s">
        <v>0</v>
      </c>
      <c r="AK1586" s="1">
        <v>0</v>
      </c>
      <c r="AL1586" s="1">
        <v>0</v>
      </c>
      <c r="AM1586" s="125" t="s">
        <v>1</v>
      </c>
      <c r="AN1586" s="2" t="s">
        <v>1</v>
      </c>
      <c r="AO1586" s="125" t="s">
        <v>1</v>
      </c>
      <c r="AP1586" s="2" t="s">
        <v>1</v>
      </c>
    </row>
    <row r="1587" spans="1:42" ht="15" customHeight="1" x14ac:dyDescent="0.25">
      <c r="A1587" s="2" t="s">
        <v>755</v>
      </c>
      <c r="B1587" s="125">
        <v>44618</v>
      </c>
      <c r="C1587" s="2" t="s">
        <v>26</v>
      </c>
      <c r="D1587" s="2" t="s">
        <v>48</v>
      </c>
      <c r="E1587" s="2" t="s">
        <v>219</v>
      </c>
      <c r="F1587" s="2" t="s">
        <v>2023</v>
      </c>
      <c r="G1587" s="2" t="s">
        <v>3</v>
      </c>
      <c r="H1587" s="2" t="s">
        <v>2027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1">
        <v>4722.8251919999993</v>
      </c>
      <c r="R1587" s="1">
        <v>0</v>
      </c>
      <c r="S1587" s="1">
        <v>3286.62925</v>
      </c>
      <c r="T1587" s="1">
        <v>0</v>
      </c>
      <c r="U1587" s="2" t="s">
        <v>0</v>
      </c>
      <c r="V1587" s="1">
        <v>0</v>
      </c>
      <c r="W1587" s="1">
        <v>1238.0999500000005</v>
      </c>
      <c r="X1587" s="2" t="s">
        <v>8</v>
      </c>
      <c r="Y1587" s="1">
        <v>198.09599199999997</v>
      </c>
      <c r="Z1587" s="1">
        <v>0</v>
      </c>
      <c r="AA1587" s="2" t="s">
        <v>0</v>
      </c>
      <c r="AB1587" s="1">
        <v>0</v>
      </c>
      <c r="AC1587" s="1">
        <v>0</v>
      </c>
      <c r="AD1587" s="2" t="s">
        <v>0</v>
      </c>
      <c r="AE1587" s="1">
        <v>0</v>
      </c>
      <c r="AF1587" s="2">
        <v>0</v>
      </c>
      <c r="AG1587" s="2" t="s">
        <v>0</v>
      </c>
      <c r="AH1587" s="1">
        <v>0</v>
      </c>
      <c r="AI1587" s="1">
        <v>0</v>
      </c>
      <c r="AJ1587" s="2" t="s">
        <v>0</v>
      </c>
      <c r="AK1587" s="1">
        <v>0</v>
      </c>
      <c r="AL1587" s="1">
        <v>0</v>
      </c>
      <c r="AM1587" s="125" t="s">
        <v>1</v>
      </c>
      <c r="AN1587" s="2" t="s">
        <v>1</v>
      </c>
      <c r="AO1587" s="125" t="s">
        <v>1</v>
      </c>
      <c r="AP1587" s="2" t="s">
        <v>1</v>
      </c>
    </row>
    <row r="1588" spans="1:42" ht="15" customHeight="1" x14ac:dyDescent="0.25">
      <c r="A1588" s="2" t="s">
        <v>756</v>
      </c>
      <c r="B1588" s="125">
        <v>44618</v>
      </c>
      <c r="C1588" s="2" t="s">
        <v>26</v>
      </c>
      <c r="D1588" s="2" t="s">
        <v>48</v>
      </c>
      <c r="E1588" s="2" t="s">
        <v>219</v>
      </c>
      <c r="F1588" s="2" t="s">
        <v>2025</v>
      </c>
      <c r="G1588" s="2" t="s">
        <v>12</v>
      </c>
      <c r="H1588" s="2" t="s">
        <v>1</v>
      </c>
      <c r="I1588" s="1" t="s">
        <v>1156</v>
      </c>
      <c r="J1588" s="1" t="s">
        <v>1</v>
      </c>
      <c r="K1588" s="1" t="s">
        <v>2028</v>
      </c>
      <c r="L1588" s="1" t="s">
        <v>2012</v>
      </c>
      <c r="M1588" s="1">
        <v>22.74</v>
      </c>
      <c r="N1588" s="2" t="s">
        <v>11</v>
      </c>
      <c r="O1588" s="2" t="s">
        <v>2029</v>
      </c>
      <c r="P1588" s="2" t="s">
        <v>2030</v>
      </c>
      <c r="Q1588" s="1">
        <v>-0.50139999999999996</v>
      </c>
      <c r="R1588" s="1">
        <v>0</v>
      </c>
      <c r="S1588" s="1">
        <v>-0.50139999999999996</v>
      </c>
      <c r="T1588" s="1">
        <v>0</v>
      </c>
      <c r="U1588" s="2" t="s">
        <v>0</v>
      </c>
      <c r="V1588" s="1">
        <v>0</v>
      </c>
      <c r="W1588" s="1">
        <v>0</v>
      </c>
      <c r="X1588" s="2" t="s">
        <v>0</v>
      </c>
      <c r="Y1588" s="1">
        <v>0</v>
      </c>
      <c r="Z1588" s="1">
        <v>0</v>
      </c>
      <c r="AA1588" s="2" t="s">
        <v>0</v>
      </c>
      <c r="AB1588" s="1">
        <v>0</v>
      </c>
      <c r="AC1588" s="1">
        <v>0</v>
      </c>
      <c r="AD1588" s="2" t="s">
        <v>0</v>
      </c>
      <c r="AE1588" s="1">
        <v>0</v>
      </c>
      <c r="AF1588" s="2">
        <v>0</v>
      </c>
      <c r="AG1588" s="2" t="s">
        <v>0</v>
      </c>
      <c r="AH1588" s="1">
        <v>0</v>
      </c>
      <c r="AI1588" s="1">
        <v>0</v>
      </c>
      <c r="AJ1588" s="2" t="s">
        <v>0</v>
      </c>
      <c r="AK1588" s="1">
        <v>0</v>
      </c>
      <c r="AL1588" s="1">
        <v>0</v>
      </c>
      <c r="AM1588" s="125" t="s">
        <v>1</v>
      </c>
      <c r="AN1588" s="2" t="s">
        <v>1</v>
      </c>
      <c r="AO1588" s="125" t="s">
        <v>1</v>
      </c>
      <c r="AP1588" s="2" t="s">
        <v>1</v>
      </c>
    </row>
    <row r="1589" spans="1:42" ht="15" customHeight="1" x14ac:dyDescent="0.25">
      <c r="A1589" s="2" t="s">
        <v>757</v>
      </c>
      <c r="B1589" s="125">
        <v>44618</v>
      </c>
      <c r="C1589" s="2" t="s">
        <v>26</v>
      </c>
      <c r="D1589" s="2" t="s">
        <v>48</v>
      </c>
      <c r="E1589" s="2" t="s">
        <v>219</v>
      </c>
      <c r="F1589" s="2" t="s">
        <v>2025</v>
      </c>
      <c r="G1589" s="2" t="s">
        <v>12</v>
      </c>
      <c r="H1589" s="2" t="s">
        <v>1</v>
      </c>
      <c r="I1589" s="1" t="s">
        <v>1348</v>
      </c>
      <c r="J1589" s="1" t="s">
        <v>1</v>
      </c>
      <c r="K1589" s="1" t="s">
        <v>2031</v>
      </c>
      <c r="L1589" s="1" t="s">
        <v>2012</v>
      </c>
      <c r="M1589" s="1">
        <v>58.85</v>
      </c>
      <c r="N1589" s="2" t="s">
        <v>11</v>
      </c>
      <c r="O1589" s="2" t="s">
        <v>2032</v>
      </c>
      <c r="P1589" s="2" t="s">
        <v>2033</v>
      </c>
      <c r="Q1589" s="1">
        <v>-8.8596000000000004</v>
      </c>
      <c r="R1589" s="1">
        <v>0</v>
      </c>
      <c r="S1589" s="1">
        <v>-8.8596000000000004</v>
      </c>
      <c r="T1589" s="1">
        <v>0</v>
      </c>
      <c r="U1589" s="2" t="s">
        <v>0</v>
      </c>
      <c r="V1589" s="1">
        <v>0</v>
      </c>
      <c r="W1589" s="1">
        <v>0</v>
      </c>
      <c r="X1589" s="2" t="s">
        <v>0</v>
      </c>
      <c r="Y1589" s="1">
        <v>0</v>
      </c>
      <c r="Z1589" s="1">
        <v>0</v>
      </c>
      <c r="AA1589" s="2" t="s">
        <v>0</v>
      </c>
      <c r="AB1589" s="1">
        <v>0</v>
      </c>
      <c r="AC1589" s="1">
        <v>0</v>
      </c>
      <c r="AD1589" s="2" t="s">
        <v>0</v>
      </c>
      <c r="AE1589" s="1">
        <v>0</v>
      </c>
      <c r="AF1589" s="2">
        <v>0</v>
      </c>
      <c r="AG1589" s="2" t="s">
        <v>0</v>
      </c>
      <c r="AH1589" s="1">
        <v>0</v>
      </c>
      <c r="AI1589" s="1">
        <v>0</v>
      </c>
      <c r="AJ1589" s="2" t="s">
        <v>0</v>
      </c>
      <c r="AK1589" s="1">
        <v>0</v>
      </c>
      <c r="AL1589" s="1">
        <v>0</v>
      </c>
      <c r="AM1589" s="125" t="s">
        <v>1</v>
      </c>
      <c r="AN1589" s="2" t="s">
        <v>1</v>
      </c>
      <c r="AO1589" s="125" t="s">
        <v>1</v>
      </c>
      <c r="AP1589" s="2" t="s">
        <v>1</v>
      </c>
    </row>
    <row r="1590" spans="1:42" ht="15" customHeight="1" x14ac:dyDescent="0.25">
      <c r="A1590" s="2" t="s">
        <v>758</v>
      </c>
      <c r="B1590" s="125">
        <v>44618</v>
      </c>
      <c r="C1590" s="2" t="s">
        <v>26</v>
      </c>
      <c r="D1590" s="2" t="s">
        <v>48</v>
      </c>
      <c r="E1590" s="2" t="s">
        <v>219</v>
      </c>
      <c r="F1590" s="2" t="s">
        <v>2025</v>
      </c>
      <c r="G1590" s="2" t="s">
        <v>12</v>
      </c>
      <c r="H1590" s="2" t="s">
        <v>1</v>
      </c>
      <c r="I1590" s="1" t="s">
        <v>1355</v>
      </c>
      <c r="J1590" s="1" t="s">
        <v>1</v>
      </c>
      <c r="K1590" s="1" t="s">
        <v>2011</v>
      </c>
      <c r="L1590" s="1" t="s">
        <v>2012</v>
      </c>
      <c r="M1590" s="1">
        <v>14.1</v>
      </c>
      <c r="N1590" s="2" t="s">
        <v>11</v>
      </c>
      <c r="O1590" s="2" t="s">
        <v>2013</v>
      </c>
      <c r="P1590" s="2" t="s">
        <v>2014</v>
      </c>
      <c r="Q1590" s="1">
        <v>-4.8487999999999998</v>
      </c>
      <c r="R1590" s="1">
        <v>0</v>
      </c>
      <c r="S1590" s="1">
        <v>0</v>
      </c>
      <c r="T1590" s="1">
        <v>0</v>
      </c>
      <c r="U1590" s="2" t="s">
        <v>0</v>
      </c>
      <c r="V1590" s="1">
        <v>0</v>
      </c>
      <c r="W1590" s="1">
        <v>-4.18</v>
      </c>
      <c r="X1590" s="2" t="s">
        <v>8</v>
      </c>
      <c r="Y1590" s="1">
        <v>-0.66879999999999995</v>
      </c>
      <c r="Z1590" s="1">
        <v>0</v>
      </c>
      <c r="AA1590" s="2" t="s">
        <v>0</v>
      </c>
      <c r="AB1590" s="1">
        <v>0</v>
      </c>
      <c r="AC1590" s="1">
        <v>0</v>
      </c>
      <c r="AD1590" s="2" t="s">
        <v>0</v>
      </c>
      <c r="AE1590" s="1">
        <v>0</v>
      </c>
      <c r="AF1590" s="2">
        <v>0</v>
      </c>
      <c r="AG1590" s="2" t="s">
        <v>0</v>
      </c>
      <c r="AH1590" s="1">
        <v>0</v>
      </c>
      <c r="AI1590" s="1">
        <v>0</v>
      </c>
      <c r="AJ1590" s="2" t="s">
        <v>0</v>
      </c>
      <c r="AK1590" s="1">
        <v>0</v>
      </c>
      <c r="AL1590" s="1">
        <v>0</v>
      </c>
      <c r="AM1590" s="125" t="s">
        <v>1</v>
      </c>
      <c r="AN1590" s="2" t="s">
        <v>1</v>
      </c>
      <c r="AO1590" s="125" t="s">
        <v>1</v>
      </c>
      <c r="AP1590" s="2" t="s">
        <v>1</v>
      </c>
    </row>
    <row r="1591" spans="1:42" ht="15" customHeight="1" x14ac:dyDescent="0.25">
      <c r="A1591" s="2" t="s">
        <v>759</v>
      </c>
      <c r="B1591" s="125">
        <v>44618</v>
      </c>
      <c r="C1591" s="2" t="s">
        <v>6</v>
      </c>
      <c r="D1591" s="2" t="s">
        <v>48</v>
      </c>
      <c r="E1591" s="2" t="s">
        <v>228</v>
      </c>
      <c r="F1591" s="2" t="s">
        <v>2744</v>
      </c>
      <c r="G1591" s="2" t="s">
        <v>3</v>
      </c>
      <c r="H1591" s="2" t="s">
        <v>2745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2</v>
      </c>
      <c r="P1591" s="2" t="s">
        <v>1</v>
      </c>
      <c r="Q1591" s="1">
        <v>7651.3587359999965</v>
      </c>
      <c r="R1591" s="1">
        <v>0</v>
      </c>
      <c r="S1591" s="1">
        <v>6087.2871999999988</v>
      </c>
      <c r="T1591" s="1">
        <v>0</v>
      </c>
      <c r="U1591" s="2" t="s">
        <v>0</v>
      </c>
      <c r="V1591" s="1">
        <v>0</v>
      </c>
      <c r="W1591" s="1">
        <v>1348.3374999999999</v>
      </c>
      <c r="X1591" s="2" t="s">
        <v>8</v>
      </c>
      <c r="Y1591" s="1">
        <v>215.73403600000003</v>
      </c>
      <c r="Z1591" s="1">
        <v>0</v>
      </c>
      <c r="AA1591" s="2" t="s">
        <v>0</v>
      </c>
      <c r="AB1591" s="1">
        <v>0</v>
      </c>
      <c r="AC1591" s="1">
        <v>0</v>
      </c>
      <c r="AD1591" s="2" t="s">
        <v>0</v>
      </c>
      <c r="AE1591" s="1">
        <v>0</v>
      </c>
      <c r="AF1591" s="2">
        <v>0</v>
      </c>
      <c r="AG1591" s="2" t="s">
        <v>0</v>
      </c>
      <c r="AH1591" s="1">
        <v>0</v>
      </c>
      <c r="AI1591" s="1">
        <v>0</v>
      </c>
      <c r="AJ1591" s="2" t="s">
        <v>0</v>
      </c>
      <c r="AK1591" s="1">
        <v>0</v>
      </c>
      <c r="AL1591" s="1">
        <v>0</v>
      </c>
      <c r="AM1591" s="125" t="s">
        <v>1</v>
      </c>
      <c r="AN1591" s="2" t="s">
        <v>1</v>
      </c>
      <c r="AO1591" s="125" t="s">
        <v>1</v>
      </c>
      <c r="AP1591" s="2" t="s">
        <v>1</v>
      </c>
    </row>
    <row r="1592" spans="1:42" ht="15" customHeight="1" x14ac:dyDescent="0.25">
      <c r="A1592" s="2" t="s">
        <v>760</v>
      </c>
      <c r="B1592" s="125">
        <v>44618</v>
      </c>
      <c r="C1592" s="2" t="s">
        <v>6</v>
      </c>
      <c r="D1592" s="2" t="s">
        <v>48</v>
      </c>
      <c r="E1592" s="2" t="s">
        <v>228</v>
      </c>
      <c r="F1592" s="2" t="s">
        <v>2744</v>
      </c>
      <c r="G1592" s="2" t="s">
        <v>12</v>
      </c>
      <c r="H1592" s="2" t="s">
        <v>1</v>
      </c>
      <c r="I1592" s="1" t="s">
        <v>2746</v>
      </c>
      <c r="J1592" s="1" t="s">
        <v>1</v>
      </c>
      <c r="K1592" s="1" t="s">
        <v>2747</v>
      </c>
      <c r="L1592" s="1" t="s">
        <v>2146</v>
      </c>
      <c r="M1592" s="1">
        <v>276.51</v>
      </c>
      <c r="N1592" s="2" t="s">
        <v>11</v>
      </c>
      <c r="O1592" s="2" t="s">
        <v>2748</v>
      </c>
      <c r="P1592" s="2" t="s">
        <v>2749</v>
      </c>
      <c r="Q1592" s="1">
        <v>-276.50920000000002</v>
      </c>
      <c r="R1592" s="1">
        <v>0</v>
      </c>
      <c r="S1592" s="1">
        <v>-276.50920000000002</v>
      </c>
      <c r="T1592" s="1">
        <v>0</v>
      </c>
      <c r="U1592" s="2" t="s">
        <v>0</v>
      </c>
      <c r="V1592" s="1">
        <v>0</v>
      </c>
      <c r="W1592" s="1">
        <v>0</v>
      </c>
      <c r="X1592" s="2" t="s">
        <v>0</v>
      </c>
      <c r="Y1592" s="1">
        <v>0</v>
      </c>
      <c r="Z1592" s="1">
        <v>0</v>
      </c>
      <c r="AA1592" s="2" t="s">
        <v>0</v>
      </c>
      <c r="AB1592" s="1">
        <v>0</v>
      </c>
      <c r="AC1592" s="1">
        <v>0</v>
      </c>
      <c r="AD1592" s="2" t="s">
        <v>0</v>
      </c>
      <c r="AE1592" s="1">
        <v>0</v>
      </c>
      <c r="AF1592" s="2">
        <v>0</v>
      </c>
      <c r="AG1592" s="2" t="s">
        <v>0</v>
      </c>
      <c r="AH1592" s="1">
        <v>0</v>
      </c>
      <c r="AI1592" s="1">
        <v>0</v>
      </c>
      <c r="AJ1592" s="2" t="s">
        <v>0</v>
      </c>
      <c r="AK1592" s="1">
        <v>0</v>
      </c>
      <c r="AL1592" s="1">
        <v>0</v>
      </c>
      <c r="AM1592" s="125" t="s">
        <v>1</v>
      </c>
      <c r="AN1592" s="2" t="s">
        <v>1</v>
      </c>
      <c r="AO1592" s="125" t="s">
        <v>1</v>
      </c>
      <c r="AP1592" s="2" t="s">
        <v>1</v>
      </c>
    </row>
    <row r="1593" spans="1:42" ht="15" customHeight="1" x14ac:dyDescent="0.25">
      <c r="A1593" s="2" t="s">
        <v>761</v>
      </c>
      <c r="B1593" s="125">
        <v>44618</v>
      </c>
      <c r="C1593" s="2" t="s">
        <v>26</v>
      </c>
      <c r="D1593" s="2" t="s">
        <v>41</v>
      </c>
      <c r="E1593" s="2" t="s">
        <v>210</v>
      </c>
      <c r="F1593" s="2" t="s">
        <v>1895</v>
      </c>
      <c r="G1593" s="2" t="s">
        <v>3</v>
      </c>
      <c r="H1593" s="2" t="s">
        <v>2034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2</v>
      </c>
      <c r="P1593" s="2" t="s">
        <v>1</v>
      </c>
      <c r="Q1593" s="1">
        <v>3612.1166799999996</v>
      </c>
      <c r="R1593" s="1">
        <v>0</v>
      </c>
      <c r="S1593" s="1">
        <v>2388.3900499999991</v>
      </c>
      <c r="T1593" s="1">
        <v>0</v>
      </c>
      <c r="U1593" s="2" t="s">
        <v>0</v>
      </c>
      <c r="V1593" s="1">
        <v>0</v>
      </c>
      <c r="W1593" s="1">
        <v>1054.9367500000001</v>
      </c>
      <c r="X1593" s="2" t="s">
        <v>0</v>
      </c>
      <c r="Y1593" s="1">
        <v>168.78987999999998</v>
      </c>
      <c r="Z1593" s="1">
        <v>0</v>
      </c>
      <c r="AA1593" s="2" t="s">
        <v>0</v>
      </c>
      <c r="AB1593" s="1">
        <v>0</v>
      </c>
      <c r="AC1593" s="1">
        <v>0</v>
      </c>
      <c r="AD1593" s="2" t="s">
        <v>0</v>
      </c>
      <c r="AE1593" s="1">
        <v>0</v>
      </c>
      <c r="AF1593" s="2">
        <v>0</v>
      </c>
      <c r="AG1593" s="2" t="s">
        <v>0</v>
      </c>
      <c r="AH1593" s="1">
        <v>0</v>
      </c>
      <c r="AI1593" s="1">
        <v>0</v>
      </c>
      <c r="AJ1593" s="2" t="s">
        <v>0</v>
      </c>
      <c r="AK1593" s="1">
        <v>0</v>
      </c>
      <c r="AL1593" s="1">
        <v>0</v>
      </c>
      <c r="AM1593" s="125" t="s">
        <v>1</v>
      </c>
      <c r="AN1593" s="2" t="s">
        <v>1</v>
      </c>
      <c r="AO1593" s="125" t="s">
        <v>1</v>
      </c>
      <c r="AP1593" s="2" t="s">
        <v>1</v>
      </c>
    </row>
    <row r="1594" spans="1:42" ht="15" customHeight="1" x14ac:dyDescent="0.25">
      <c r="A1594" s="2" t="s">
        <v>762</v>
      </c>
      <c r="B1594" s="125">
        <v>44618</v>
      </c>
      <c r="C1594" s="2" t="s">
        <v>34</v>
      </c>
      <c r="D1594" s="2" t="s">
        <v>41</v>
      </c>
      <c r="E1594" s="2" t="s">
        <v>215</v>
      </c>
      <c r="F1594" s="2" t="s">
        <v>2204</v>
      </c>
      <c r="G1594" s="2" t="s">
        <v>3</v>
      </c>
      <c r="H1594" s="2" t="s">
        <v>2205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1">
        <v>2626.3385000000007</v>
      </c>
      <c r="R1594" s="1">
        <v>0</v>
      </c>
      <c r="S1594" s="1">
        <v>2277.4423000000006</v>
      </c>
      <c r="T1594" s="1">
        <v>0</v>
      </c>
      <c r="U1594" s="2" t="s">
        <v>0</v>
      </c>
      <c r="V1594" s="1">
        <v>0</v>
      </c>
      <c r="W1594" s="1">
        <v>300.77260000000007</v>
      </c>
      <c r="X1594" s="2" t="s">
        <v>0</v>
      </c>
      <c r="Y1594" s="1">
        <v>48.123600000000003</v>
      </c>
      <c r="Z1594" s="1">
        <v>0</v>
      </c>
      <c r="AA1594" s="2" t="s">
        <v>0</v>
      </c>
      <c r="AB1594" s="1">
        <v>0</v>
      </c>
      <c r="AC1594" s="1">
        <v>0</v>
      </c>
      <c r="AD1594" s="2" t="s">
        <v>0</v>
      </c>
      <c r="AE1594" s="1">
        <v>0</v>
      </c>
      <c r="AF1594" s="2">
        <v>0</v>
      </c>
      <c r="AG1594" s="2" t="s">
        <v>0</v>
      </c>
      <c r="AH1594" s="1">
        <v>0</v>
      </c>
      <c r="AI1594" s="1">
        <v>0</v>
      </c>
      <c r="AJ1594" s="2" t="s">
        <v>0</v>
      </c>
      <c r="AK1594" s="1">
        <v>0</v>
      </c>
      <c r="AL1594" s="1">
        <v>0</v>
      </c>
      <c r="AM1594" s="125" t="s">
        <v>1</v>
      </c>
      <c r="AN1594" s="2" t="s">
        <v>1</v>
      </c>
      <c r="AO1594" s="125" t="s">
        <v>1</v>
      </c>
      <c r="AP1594" s="2" t="s">
        <v>1</v>
      </c>
    </row>
    <row r="1595" spans="1:42" ht="15" customHeight="1" x14ac:dyDescent="0.25">
      <c r="A1595" s="2" t="s">
        <v>763</v>
      </c>
      <c r="B1595" s="125">
        <v>44618</v>
      </c>
      <c r="C1595" s="2" t="s">
        <v>1081</v>
      </c>
      <c r="D1595" s="2" t="s">
        <v>41</v>
      </c>
      <c r="E1595" s="2" t="s">
        <v>1083</v>
      </c>
      <c r="F1595" s="2" t="s">
        <v>1743</v>
      </c>
      <c r="G1595" s="2" t="s">
        <v>3</v>
      </c>
      <c r="H1595" s="2" t="s">
        <v>2332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2</v>
      </c>
      <c r="P1595" s="2" t="s">
        <v>1</v>
      </c>
      <c r="Q1595" s="1">
        <v>4329.0661840000012</v>
      </c>
      <c r="R1595" s="1">
        <v>0</v>
      </c>
      <c r="S1595" s="1">
        <v>3095.2482000000014</v>
      </c>
      <c r="T1595" s="1">
        <v>0</v>
      </c>
      <c r="U1595" s="2" t="s">
        <v>0</v>
      </c>
      <c r="V1595" s="1">
        <v>0</v>
      </c>
      <c r="W1595" s="1">
        <v>1063.6361000000002</v>
      </c>
      <c r="X1595" s="2" t="s">
        <v>0</v>
      </c>
      <c r="Y1595" s="1">
        <v>170.18188400000008</v>
      </c>
      <c r="Z1595" s="1">
        <v>0</v>
      </c>
      <c r="AA1595" s="2" t="s">
        <v>0</v>
      </c>
      <c r="AB1595" s="1">
        <v>0</v>
      </c>
      <c r="AC1595" s="1">
        <v>0</v>
      </c>
      <c r="AD1595" s="2" t="s">
        <v>0</v>
      </c>
      <c r="AE1595" s="1">
        <v>0</v>
      </c>
      <c r="AF1595" s="2">
        <v>0</v>
      </c>
      <c r="AG1595" s="2" t="s">
        <v>0</v>
      </c>
      <c r="AH1595" s="1">
        <v>0</v>
      </c>
      <c r="AI1595" s="1">
        <v>0</v>
      </c>
      <c r="AJ1595" s="2" t="s">
        <v>0</v>
      </c>
      <c r="AK1595" s="1">
        <v>0</v>
      </c>
      <c r="AL1595" s="1">
        <v>0</v>
      </c>
      <c r="AM1595" s="125" t="s">
        <v>1</v>
      </c>
      <c r="AN1595" s="2" t="s">
        <v>1</v>
      </c>
      <c r="AO1595" s="125" t="s">
        <v>1</v>
      </c>
      <c r="AP1595" s="2" t="s">
        <v>1</v>
      </c>
    </row>
    <row r="1596" spans="1:42" ht="15" customHeight="1" x14ac:dyDescent="0.25">
      <c r="A1596" s="2" t="s">
        <v>764</v>
      </c>
      <c r="B1596" s="125">
        <v>44618</v>
      </c>
      <c r="C1596" s="2" t="s">
        <v>6</v>
      </c>
      <c r="D1596" s="2" t="s">
        <v>41</v>
      </c>
      <c r="E1596" s="2" t="s">
        <v>213</v>
      </c>
      <c r="F1596" s="2" t="s">
        <v>1555</v>
      </c>
      <c r="G1596" s="2" t="s">
        <v>3</v>
      </c>
      <c r="H1596" s="2" t="s">
        <v>2681</v>
      </c>
      <c r="I1596" s="1" t="s">
        <v>1</v>
      </c>
      <c r="J1596" s="1" t="s">
        <v>1</v>
      </c>
      <c r="K1596" s="1" t="s">
        <v>1</v>
      </c>
      <c r="L1596" s="1" t="s">
        <v>1</v>
      </c>
      <c r="M1596" s="1">
        <v>0</v>
      </c>
      <c r="N1596" s="2" t="s">
        <v>1</v>
      </c>
      <c r="O1596" s="2" t="s">
        <v>97</v>
      </c>
      <c r="P1596" s="2" t="s">
        <v>1</v>
      </c>
      <c r="Q1596" s="1">
        <v>1024.46</v>
      </c>
      <c r="R1596" s="1">
        <v>0</v>
      </c>
      <c r="S1596" s="1">
        <v>1024.46</v>
      </c>
      <c r="T1596" s="1">
        <v>0</v>
      </c>
      <c r="U1596" s="2" t="s">
        <v>0</v>
      </c>
      <c r="V1596" s="1">
        <v>0</v>
      </c>
      <c r="W1596" s="1">
        <v>0</v>
      </c>
      <c r="X1596" s="2" t="s">
        <v>8</v>
      </c>
      <c r="Y1596" s="1">
        <v>0</v>
      </c>
      <c r="Z1596" s="1">
        <v>0</v>
      </c>
      <c r="AA1596" s="2" t="s">
        <v>0</v>
      </c>
      <c r="AB1596" s="1">
        <v>0</v>
      </c>
      <c r="AC1596" s="1">
        <v>0</v>
      </c>
      <c r="AD1596" s="2" t="s">
        <v>0</v>
      </c>
      <c r="AE1596" s="1">
        <v>0</v>
      </c>
      <c r="AF1596" s="2">
        <v>0</v>
      </c>
      <c r="AG1596" s="2" t="s">
        <v>0</v>
      </c>
      <c r="AH1596" s="1">
        <v>0</v>
      </c>
      <c r="AI1596" s="1">
        <v>0</v>
      </c>
      <c r="AJ1596" s="2" t="s">
        <v>0</v>
      </c>
      <c r="AK1596" s="1">
        <v>0</v>
      </c>
      <c r="AL1596" s="1">
        <v>0</v>
      </c>
      <c r="AM1596" s="125" t="s">
        <v>1</v>
      </c>
      <c r="AN1596" s="2" t="s">
        <v>1</v>
      </c>
      <c r="AO1596" s="125" t="s">
        <v>1</v>
      </c>
      <c r="AP1596" s="2" t="s">
        <v>1</v>
      </c>
    </row>
    <row r="1597" spans="1:42" ht="15" customHeight="1" x14ac:dyDescent="0.25">
      <c r="A1597" s="2" t="s">
        <v>765</v>
      </c>
      <c r="B1597" s="125">
        <v>44618</v>
      </c>
      <c r="C1597" s="2" t="s">
        <v>6</v>
      </c>
      <c r="D1597" s="2" t="s">
        <v>41</v>
      </c>
      <c r="E1597" s="2" t="s">
        <v>1058</v>
      </c>
      <c r="F1597" s="2" t="s">
        <v>2698</v>
      </c>
      <c r="G1597" s="2" t="s">
        <v>3</v>
      </c>
      <c r="H1597" s="2" t="s">
        <v>2699</v>
      </c>
      <c r="I1597" s="1" t="s">
        <v>1</v>
      </c>
      <c r="J1597" s="1" t="s">
        <v>1</v>
      </c>
      <c r="K1597" s="1" t="s">
        <v>1</v>
      </c>
      <c r="L1597" s="1" t="s">
        <v>1</v>
      </c>
      <c r="M1597" s="1">
        <v>0</v>
      </c>
      <c r="N1597" s="2" t="s">
        <v>1</v>
      </c>
      <c r="O1597" s="2" t="s">
        <v>97</v>
      </c>
      <c r="P1597" s="2" t="s">
        <v>1</v>
      </c>
      <c r="Q1597" s="1">
        <v>4692.4203999999991</v>
      </c>
      <c r="R1597" s="1">
        <v>0</v>
      </c>
      <c r="S1597" s="1">
        <v>4686.6899999999996</v>
      </c>
      <c r="T1597" s="1">
        <v>0</v>
      </c>
      <c r="U1597" s="2" t="s">
        <v>0</v>
      </c>
      <c r="V1597" s="1">
        <v>0</v>
      </c>
      <c r="W1597" s="1">
        <v>4.9400000000000004</v>
      </c>
      <c r="X1597" s="2" t="s">
        <v>8</v>
      </c>
      <c r="Y1597" s="1">
        <v>0.7904000000000001</v>
      </c>
      <c r="Z1597" s="1">
        <v>0</v>
      </c>
      <c r="AA1597" s="2" t="s">
        <v>0</v>
      </c>
      <c r="AB1597" s="1">
        <v>0</v>
      </c>
      <c r="AC1597" s="1">
        <v>0</v>
      </c>
      <c r="AD1597" s="2" t="s">
        <v>0</v>
      </c>
      <c r="AE1597" s="1">
        <v>0</v>
      </c>
      <c r="AF1597" s="2">
        <v>0</v>
      </c>
      <c r="AG1597" s="2" t="s">
        <v>0</v>
      </c>
      <c r="AH1597" s="1">
        <v>0</v>
      </c>
      <c r="AI1597" s="1">
        <v>0</v>
      </c>
      <c r="AJ1597" s="2" t="s">
        <v>0</v>
      </c>
      <c r="AK1597" s="1">
        <v>0</v>
      </c>
      <c r="AL1597" s="1">
        <v>0</v>
      </c>
      <c r="AM1597" s="125" t="s">
        <v>1</v>
      </c>
      <c r="AN1597" s="2" t="s">
        <v>1</v>
      </c>
      <c r="AO1597" s="125" t="s">
        <v>1</v>
      </c>
      <c r="AP1597" s="2" t="s">
        <v>1</v>
      </c>
    </row>
    <row r="1598" spans="1:42" ht="15" customHeight="1" x14ac:dyDescent="0.25">
      <c r="A1598" s="2" t="s">
        <v>766</v>
      </c>
      <c r="B1598" s="125">
        <v>44618</v>
      </c>
      <c r="C1598" s="2" t="s">
        <v>6</v>
      </c>
      <c r="D1598" s="2" t="s">
        <v>41</v>
      </c>
      <c r="E1598" s="2" t="s">
        <v>1058</v>
      </c>
      <c r="F1598" s="2" t="s">
        <v>2698</v>
      </c>
      <c r="G1598" s="2" t="s">
        <v>12</v>
      </c>
      <c r="H1598" s="2"/>
      <c r="I1598" s="1">
        <v>1510</v>
      </c>
      <c r="J1598" s="1" t="s">
        <v>1</v>
      </c>
      <c r="K1598" s="1" t="s">
        <v>1</v>
      </c>
      <c r="L1598" s="1" t="s">
        <v>1</v>
      </c>
      <c r="M1598" s="1">
        <v>0</v>
      </c>
      <c r="N1598" s="2" t="s">
        <v>1</v>
      </c>
      <c r="O1598" s="2" t="s">
        <v>97</v>
      </c>
      <c r="P1598" s="2" t="s">
        <v>1</v>
      </c>
      <c r="Q1598" s="1">
        <v>-8.9</v>
      </c>
      <c r="R1598" s="1">
        <v>0</v>
      </c>
      <c r="S1598" s="1">
        <v>-8.9</v>
      </c>
      <c r="T1598" s="1">
        <v>0</v>
      </c>
      <c r="U1598" s="2" t="s">
        <v>0</v>
      </c>
      <c r="V1598" s="1">
        <v>0</v>
      </c>
      <c r="W1598" s="1">
        <v>0</v>
      </c>
      <c r="X1598" s="2" t="s">
        <v>8</v>
      </c>
      <c r="Y1598" s="1">
        <v>0</v>
      </c>
      <c r="Z1598" s="1">
        <v>0</v>
      </c>
      <c r="AA1598" s="2" t="s">
        <v>0</v>
      </c>
      <c r="AB1598" s="1">
        <v>0</v>
      </c>
      <c r="AC1598" s="1">
        <v>0</v>
      </c>
      <c r="AD1598" s="2" t="s">
        <v>0</v>
      </c>
      <c r="AE1598" s="1">
        <v>0</v>
      </c>
      <c r="AF1598" s="2">
        <v>0</v>
      </c>
      <c r="AG1598" s="2" t="s">
        <v>0</v>
      </c>
      <c r="AH1598" s="1">
        <v>0</v>
      </c>
      <c r="AI1598" s="1">
        <v>0</v>
      </c>
      <c r="AJ1598" s="2" t="s">
        <v>0</v>
      </c>
      <c r="AK1598" s="1">
        <v>0</v>
      </c>
      <c r="AL1598" s="1">
        <v>0</v>
      </c>
      <c r="AM1598" s="125" t="s">
        <v>1</v>
      </c>
      <c r="AN1598" s="2" t="s">
        <v>1</v>
      </c>
      <c r="AO1598" s="125" t="s">
        <v>1</v>
      </c>
      <c r="AP1598" s="2" t="s">
        <v>1</v>
      </c>
    </row>
    <row r="1599" spans="1:42" ht="15" customHeight="1" x14ac:dyDescent="0.25">
      <c r="A1599" s="2" t="s">
        <v>767</v>
      </c>
      <c r="B1599" s="125">
        <v>44618</v>
      </c>
      <c r="C1599" s="2" t="s">
        <v>6</v>
      </c>
      <c r="D1599" s="2" t="s">
        <v>41</v>
      </c>
      <c r="E1599" s="2" t="s">
        <v>2704</v>
      </c>
      <c r="F1599" s="2" t="s">
        <v>2725</v>
      </c>
      <c r="G1599" s="2" t="s">
        <v>3</v>
      </c>
      <c r="H1599" s="2" t="s">
        <v>2726</v>
      </c>
      <c r="I1599" s="1" t="s">
        <v>1</v>
      </c>
      <c r="J1599" s="1" t="s">
        <v>1</v>
      </c>
      <c r="K1599" s="1" t="s">
        <v>1</v>
      </c>
      <c r="L1599" s="1" t="s">
        <v>1</v>
      </c>
      <c r="M1599" s="1">
        <v>0</v>
      </c>
      <c r="N1599" s="2" t="s">
        <v>1</v>
      </c>
      <c r="O1599" s="2" t="s">
        <v>2</v>
      </c>
      <c r="P1599" s="2" t="s">
        <v>1</v>
      </c>
      <c r="Q1599" s="1">
        <v>1229.8672000000001</v>
      </c>
      <c r="R1599" s="1">
        <v>0</v>
      </c>
      <c r="S1599" s="1">
        <v>1167.9000000000001</v>
      </c>
      <c r="T1599" s="1">
        <v>0</v>
      </c>
      <c r="U1599" s="2" t="s">
        <v>0</v>
      </c>
      <c r="V1599" s="1">
        <v>0</v>
      </c>
      <c r="W1599" s="1">
        <v>53.42</v>
      </c>
      <c r="X1599" s="2" t="s">
        <v>8</v>
      </c>
      <c r="Y1599" s="1">
        <v>8.5472000000000001</v>
      </c>
      <c r="Z1599" s="1">
        <v>0</v>
      </c>
      <c r="AA1599" s="2" t="s">
        <v>0</v>
      </c>
      <c r="AB1599" s="1">
        <v>0</v>
      </c>
      <c r="AC1599" s="1">
        <v>0</v>
      </c>
      <c r="AD1599" s="2" t="s">
        <v>0</v>
      </c>
      <c r="AE1599" s="1">
        <v>0</v>
      </c>
      <c r="AF1599" s="2">
        <v>0</v>
      </c>
      <c r="AG1599" s="2" t="s">
        <v>0</v>
      </c>
      <c r="AH1599" s="1">
        <v>0</v>
      </c>
      <c r="AI1599" s="1">
        <v>0</v>
      </c>
      <c r="AJ1599" s="2" t="s">
        <v>0</v>
      </c>
      <c r="AK1599" s="1">
        <v>0</v>
      </c>
      <c r="AL1599" s="1">
        <v>0</v>
      </c>
      <c r="AM1599" s="125" t="s">
        <v>1</v>
      </c>
      <c r="AN1599" s="2" t="s">
        <v>1</v>
      </c>
      <c r="AO1599" s="125" t="s">
        <v>1</v>
      </c>
      <c r="AP1599" s="2" t="s">
        <v>1</v>
      </c>
    </row>
    <row r="1600" spans="1:42" ht="15" customHeight="1" x14ac:dyDescent="0.25">
      <c r="A1600" s="2" t="s">
        <v>768</v>
      </c>
      <c r="B1600" s="125">
        <v>44618</v>
      </c>
      <c r="C1600" s="2" t="s">
        <v>6</v>
      </c>
      <c r="D1600" s="2" t="s">
        <v>41</v>
      </c>
      <c r="E1600" s="2" t="s">
        <v>2704</v>
      </c>
      <c r="F1600" s="2" t="s">
        <v>2725</v>
      </c>
      <c r="G1600" s="2" t="s">
        <v>12</v>
      </c>
      <c r="H1600" s="2"/>
      <c r="I1600" s="1">
        <v>21</v>
      </c>
      <c r="J1600" s="1" t="s">
        <v>1</v>
      </c>
      <c r="K1600" s="1" t="s">
        <v>1</v>
      </c>
      <c r="L1600" s="1" t="s">
        <v>1</v>
      </c>
      <c r="M1600" s="1">
        <v>0</v>
      </c>
      <c r="N1600" s="2" t="s">
        <v>1</v>
      </c>
      <c r="O1600" s="2" t="s">
        <v>2</v>
      </c>
      <c r="P1600" s="2" t="s">
        <v>1</v>
      </c>
      <c r="Q1600" s="1">
        <v>-9.59</v>
      </c>
      <c r="R1600" s="1">
        <v>0</v>
      </c>
      <c r="S1600" s="1">
        <v>-9.59</v>
      </c>
      <c r="T1600" s="1">
        <v>0</v>
      </c>
      <c r="U1600" s="2" t="s">
        <v>0</v>
      </c>
      <c r="V1600" s="1">
        <v>0</v>
      </c>
      <c r="W1600" s="1">
        <v>0</v>
      </c>
      <c r="X1600" s="2" t="s">
        <v>8</v>
      </c>
      <c r="Y1600" s="1">
        <v>0</v>
      </c>
      <c r="Z1600" s="1">
        <v>0</v>
      </c>
      <c r="AA1600" s="2" t="s">
        <v>0</v>
      </c>
      <c r="AB1600" s="1">
        <v>0</v>
      </c>
      <c r="AC1600" s="1">
        <v>0</v>
      </c>
      <c r="AD1600" s="2" t="s">
        <v>0</v>
      </c>
      <c r="AE1600" s="1">
        <v>0</v>
      </c>
      <c r="AF1600" s="2">
        <v>0</v>
      </c>
      <c r="AG1600" s="2" t="s">
        <v>0</v>
      </c>
      <c r="AH1600" s="1">
        <v>0</v>
      </c>
      <c r="AI1600" s="1">
        <v>0</v>
      </c>
      <c r="AJ1600" s="2" t="s">
        <v>0</v>
      </c>
      <c r="AK1600" s="1">
        <v>0</v>
      </c>
      <c r="AL1600" s="1">
        <v>0</v>
      </c>
      <c r="AM1600" s="125" t="s">
        <v>1</v>
      </c>
      <c r="AN1600" s="2" t="s">
        <v>1</v>
      </c>
      <c r="AO1600" s="125" t="s">
        <v>1</v>
      </c>
      <c r="AP1600" s="2" t="s">
        <v>1</v>
      </c>
    </row>
    <row r="1601" spans="1:42" ht="15" customHeight="1" x14ac:dyDescent="0.25">
      <c r="A1601" s="2" t="s">
        <v>769</v>
      </c>
      <c r="B1601" s="125">
        <v>44618</v>
      </c>
      <c r="C1601" s="2" t="s">
        <v>26</v>
      </c>
      <c r="D1601" s="2" t="s">
        <v>37</v>
      </c>
      <c r="E1601" s="2" t="s">
        <v>4</v>
      </c>
      <c r="F1601" s="2" t="s">
        <v>1984</v>
      </c>
      <c r="G1601" s="2" t="s">
        <v>3</v>
      </c>
      <c r="H1601" s="2" t="s">
        <v>2035</v>
      </c>
      <c r="I1601" s="1" t="s">
        <v>1</v>
      </c>
      <c r="J1601" s="1" t="s">
        <v>1</v>
      </c>
      <c r="K1601" s="1" t="s">
        <v>1</v>
      </c>
      <c r="L1601" s="1" t="s">
        <v>1</v>
      </c>
      <c r="M1601" s="1">
        <v>0</v>
      </c>
      <c r="N1601" s="2" t="s">
        <v>1</v>
      </c>
      <c r="O1601" s="2" t="s">
        <v>2</v>
      </c>
      <c r="P1601" s="2" t="s">
        <v>1</v>
      </c>
      <c r="Q1601" s="1">
        <v>1272.8717079999999</v>
      </c>
      <c r="R1601" s="1">
        <v>0</v>
      </c>
      <c r="S1601" s="1">
        <v>884.08024999999998</v>
      </c>
      <c r="T1601" s="1">
        <v>0</v>
      </c>
      <c r="U1601" s="2" t="s">
        <v>0</v>
      </c>
      <c r="V1601" s="1">
        <v>0</v>
      </c>
      <c r="W1601" s="1">
        <v>335.16505000000001</v>
      </c>
      <c r="X1601" s="2" t="s">
        <v>8</v>
      </c>
      <c r="Y1601" s="1">
        <v>53.626408000000005</v>
      </c>
      <c r="Z1601" s="1">
        <v>0</v>
      </c>
      <c r="AA1601" s="2" t="s">
        <v>0</v>
      </c>
      <c r="AB1601" s="1">
        <v>0</v>
      </c>
      <c r="AC1601" s="1">
        <v>0</v>
      </c>
      <c r="AD1601" s="2" t="s">
        <v>0</v>
      </c>
      <c r="AE1601" s="1">
        <v>0</v>
      </c>
      <c r="AF1601" s="2">
        <v>0</v>
      </c>
      <c r="AG1601" s="2" t="s">
        <v>0</v>
      </c>
      <c r="AH1601" s="1">
        <v>0</v>
      </c>
      <c r="AI1601" s="1">
        <v>0</v>
      </c>
      <c r="AJ1601" s="2" t="s">
        <v>0</v>
      </c>
      <c r="AK1601" s="1">
        <v>0</v>
      </c>
      <c r="AL1601" s="1">
        <v>0</v>
      </c>
      <c r="AM1601" s="125" t="s">
        <v>1</v>
      </c>
      <c r="AN1601" s="2" t="s">
        <v>1</v>
      </c>
      <c r="AO1601" s="125" t="s">
        <v>1</v>
      </c>
      <c r="AP1601" s="2" t="s">
        <v>1</v>
      </c>
    </row>
    <row r="1602" spans="1:42" ht="15" customHeight="1" x14ac:dyDescent="0.25">
      <c r="A1602" s="2" t="s">
        <v>770</v>
      </c>
      <c r="B1602" s="125">
        <v>44618</v>
      </c>
      <c r="C1602" s="2" t="s">
        <v>26</v>
      </c>
      <c r="D1602" s="2" t="s">
        <v>37</v>
      </c>
      <c r="E1602" s="2" t="s">
        <v>4</v>
      </c>
      <c r="F1602" s="2" t="s">
        <v>2036</v>
      </c>
      <c r="G1602" s="2" t="s">
        <v>3</v>
      </c>
      <c r="H1602" s="2" t="s">
        <v>2037</v>
      </c>
      <c r="I1602" s="1" t="s">
        <v>1</v>
      </c>
      <c r="J1602" s="1" t="s">
        <v>1</v>
      </c>
      <c r="K1602" s="1" t="s">
        <v>1</v>
      </c>
      <c r="L1602" s="1" t="s">
        <v>1</v>
      </c>
      <c r="M1602" s="1">
        <v>0</v>
      </c>
      <c r="N1602" s="2" t="s">
        <v>1</v>
      </c>
      <c r="O1602" s="2" t="s">
        <v>1062</v>
      </c>
      <c r="P1602" s="2" t="s">
        <v>725</v>
      </c>
      <c r="Q1602" s="1">
        <v>8.18</v>
      </c>
      <c r="R1602" s="1">
        <v>0</v>
      </c>
      <c r="S1602" s="1">
        <v>8.18</v>
      </c>
      <c r="T1602" s="1">
        <v>0</v>
      </c>
      <c r="U1602" s="2" t="s">
        <v>0</v>
      </c>
      <c r="V1602" s="1">
        <v>0</v>
      </c>
      <c r="W1602" s="1">
        <v>0</v>
      </c>
      <c r="X1602" s="2" t="s">
        <v>0</v>
      </c>
      <c r="Y1602" s="1">
        <v>0</v>
      </c>
      <c r="Z1602" s="1">
        <v>0</v>
      </c>
      <c r="AA1602" s="2" t="s">
        <v>0</v>
      </c>
      <c r="AB1602" s="1">
        <v>0</v>
      </c>
      <c r="AC1602" s="1">
        <v>0</v>
      </c>
      <c r="AD1602" s="2" t="s">
        <v>0</v>
      </c>
      <c r="AE1602" s="1">
        <v>0</v>
      </c>
      <c r="AF1602" s="2">
        <v>0</v>
      </c>
      <c r="AG1602" s="2" t="s">
        <v>0</v>
      </c>
      <c r="AH1602" s="1">
        <v>0</v>
      </c>
      <c r="AI1602" s="1">
        <v>0</v>
      </c>
      <c r="AJ1602" s="2" t="s">
        <v>0</v>
      </c>
      <c r="AK1602" s="1">
        <v>0</v>
      </c>
      <c r="AL1602" s="1">
        <v>0</v>
      </c>
      <c r="AM1602" s="125" t="s">
        <v>1</v>
      </c>
      <c r="AN1602" s="2" t="s">
        <v>1</v>
      </c>
      <c r="AO1602" s="125" t="s">
        <v>1</v>
      </c>
      <c r="AP1602" s="2" t="s">
        <v>1</v>
      </c>
    </row>
    <row r="1603" spans="1:42" ht="15" customHeight="1" x14ac:dyDescent="0.25">
      <c r="A1603" s="2" t="s">
        <v>771</v>
      </c>
      <c r="B1603" s="125">
        <v>44618</v>
      </c>
      <c r="C1603" s="2" t="s">
        <v>26</v>
      </c>
      <c r="D1603" s="2" t="s">
        <v>37</v>
      </c>
      <c r="E1603" s="2" t="s">
        <v>4</v>
      </c>
      <c r="F1603" s="2" t="s">
        <v>2036</v>
      </c>
      <c r="G1603" s="2" t="s">
        <v>3</v>
      </c>
      <c r="H1603" s="2" t="s">
        <v>2038</v>
      </c>
      <c r="I1603" s="1" t="s">
        <v>1</v>
      </c>
      <c r="J1603" s="1" t="s">
        <v>1</v>
      </c>
      <c r="K1603" s="1" t="s">
        <v>1</v>
      </c>
      <c r="L1603" s="1" t="s">
        <v>1</v>
      </c>
      <c r="M1603" s="1">
        <v>0</v>
      </c>
      <c r="N1603" s="2" t="s">
        <v>1</v>
      </c>
      <c r="O1603" s="2" t="s">
        <v>1062</v>
      </c>
      <c r="P1603" s="2" t="s">
        <v>725</v>
      </c>
      <c r="Q1603" s="1">
        <v>7.04</v>
      </c>
      <c r="R1603" s="1">
        <v>0</v>
      </c>
      <c r="S1603" s="1">
        <v>7.04</v>
      </c>
      <c r="T1603" s="1">
        <v>0</v>
      </c>
      <c r="U1603" s="2" t="s">
        <v>0</v>
      </c>
      <c r="V1603" s="1">
        <v>0</v>
      </c>
      <c r="W1603" s="1">
        <v>0</v>
      </c>
      <c r="X1603" s="2" t="s">
        <v>0</v>
      </c>
      <c r="Y1603" s="1">
        <v>0</v>
      </c>
      <c r="Z1603" s="1">
        <v>0</v>
      </c>
      <c r="AA1603" s="2" t="s">
        <v>0</v>
      </c>
      <c r="AB1603" s="1">
        <v>0</v>
      </c>
      <c r="AC1603" s="1">
        <v>0</v>
      </c>
      <c r="AD1603" s="2" t="s">
        <v>0</v>
      </c>
      <c r="AE1603" s="1">
        <v>0</v>
      </c>
      <c r="AF1603" s="2">
        <v>0</v>
      </c>
      <c r="AG1603" s="2" t="s">
        <v>0</v>
      </c>
      <c r="AH1603" s="1">
        <v>0</v>
      </c>
      <c r="AI1603" s="1">
        <v>0</v>
      </c>
      <c r="AJ1603" s="2" t="s">
        <v>0</v>
      </c>
      <c r="AK1603" s="1">
        <v>0</v>
      </c>
      <c r="AL1603" s="1">
        <v>0</v>
      </c>
      <c r="AM1603" s="125" t="s">
        <v>1</v>
      </c>
      <c r="AN1603" s="2" t="s">
        <v>1</v>
      </c>
      <c r="AO1603" s="125" t="s">
        <v>1</v>
      </c>
      <c r="AP1603" s="2" t="s">
        <v>1</v>
      </c>
    </row>
    <row r="1604" spans="1:42" ht="15" customHeight="1" x14ac:dyDescent="0.25">
      <c r="A1604" s="2" t="s">
        <v>772</v>
      </c>
      <c r="B1604" s="125">
        <v>44618</v>
      </c>
      <c r="C1604" s="2" t="s">
        <v>26</v>
      </c>
      <c r="D1604" s="2" t="s">
        <v>37</v>
      </c>
      <c r="E1604" s="2" t="s">
        <v>4</v>
      </c>
      <c r="F1604" s="2" t="s">
        <v>1984</v>
      </c>
      <c r="G1604" s="2" t="s">
        <v>3</v>
      </c>
      <c r="H1604" s="2" t="s">
        <v>2039</v>
      </c>
      <c r="I1604" s="1" t="s">
        <v>1</v>
      </c>
      <c r="J1604" s="1" t="s">
        <v>1</v>
      </c>
      <c r="K1604" s="1" t="s">
        <v>1</v>
      </c>
      <c r="L1604" s="1" t="s">
        <v>1</v>
      </c>
      <c r="M1604" s="1">
        <v>0</v>
      </c>
      <c r="N1604" s="2" t="s">
        <v>1</v>
      </c>
      <c r="O1604" s="2" t="s">
        <v>2</v>
      </c>
      <c r="P1604" s="2" t="s">
        <v>1</v>
      </c>
      <c r="Q1604" s="1">
        <v>2019.2983279999994</v>
      </c>
      <c r="R1604" s="1">
        <v>0</v>
      </c>
      <c r="S1604" s="1">
        <v>1252.1630499999999</v>
      </c>
      <c r="T1604" s="1">
        <v>0</v>
      </c>
      <c r="U1604" s="2" t="s">
        <v>0</v>
      </c>
      <c r="V1604" s="1">
        <v>0</v>
      </c>
      <c r="W1604" s="1">
        <v>661.32344999999987</v>
      </c>
      <c r="X1604" s="2" t="s">
        <v>0</v>
      </c>
      <c r="Y1604" s="1">
        <v>105.81182799999998</v>
      </c>
      <c r="Z1604" s="1">
        <v>0</v>
      </c>
      <c r="AA1604" s="2" t="s">
        <v>0</v>
      </c>
      <c r="AB1604" s="1">
        <v>0</v>
      </c>
      <c r="AC1604" s="1">
        <v>0</v>
      </c>
      <c r="AD1604" s="2" t="s">
        <v>0</v>
      </c>
      <c r="AE1604" s="1">
        <v>0</v>
      </c>
      <c r="AF1604" s="2">
        <v>0</v>
      </c>
      <c r="AG1604" s="2" t="s">
        <v>0</v>
      </c>
      <c r="AH1604" s="1">
        <v>0</v>
      </c>
      <c r="AI1604" s="1">
        <v>0</v>
      </c>
      <c r="AJ1604" s="2" t="s">
        <v>0</v>
      </c>
      <c r="AK1604" s="1">
        <v>0</v>
      </c>
      <c r="AL1604" s="1">
        <v>0</v>
      </c>
      <c r="AM1604" s="125" t="s">
        <v>1</v>
      </c>
      <c r="AN1604" s="2" t="s">
        <v>1</v>
      </c>
      <c r="AO1604" s="125" t="s">
        <v>1</v>
      </c>
      <c r="AP1604" s="2" t="s">
        <v>1</v>
      </c>
    </row>
    <row r="1605" spans="1:42" ht="15" customHeight="1" x14ac:dyDescent="0.25">
      <c r="A1605" s="2" t="s">
        <v>773</v>
      </c>
      <c r="B1605" s="125">
        <v>44618</v>
      </c>
      <c r="C1605" s="2" t="s">
        <v>26</v>
      </c>
      <c r="D1605" s="2" t="s">
        <v>37</v>
      </c>
      <c r="E1605" s="2" t="s">
        <v>4</v>
      </c>
      <c r="F1605" s="2" t="s">
        <v>2036</v>
      </c>
      <c r="G1605" s="2" t="s">
        <v>3</v>
      </c>
      <c r="H1605" s="2" t="s">
        <v>2040</v>
      </c>
      <c r="I1605" s="1" t="s">
        <v>1</v>
      </c>
      <c r="J1605" s="1" t="s">
        <v>1</v>
      </c>
      <c r="K1605" s="1" t="s">
        <v>1</v>
      </c>
      <c r="L1605" s="1" t="s">
        <v>1</v>
      </c>
      <c r="M1605" s="1">
        <v>0</v>
      </c>
      <c r="N1605" s="2" t="s">
        <v>1</v>
      </c>
      <c r="O1605" s="2" t="s">
        <v>2041</v>
      </c>
      <c r="P1605" s="2" t="s">
        <v>2042</v>
      </c>
      <c r="Q1605" s="1">
        <v>9.0364000000000004</v>
      </c>
      <c r="R1605" s="1">
        <v>0</v>
      </c>
      <c r="S1605" s="1">
        <v>0</v>
      </c>
      <c r="T1605" s="1">
        <v>7.79</v>
      </c>
      <c r="U1605" s="2" t="s">
        <v>8</v>
      </c>
      <c r="V1605" s="1">
        <v>1.2464</v>
      </c>
      <c r="W1605" s="1">
        <v>0</v>
      </c>
      <c r="X1605" s="2" t="s">
        <v>0</v>
      </c>
      <c r="Y1605" s="1">
        <v>0</v>
      </c>
      <c r="Z1605" s="1">
        <v>0</v>
      </c>
      <c r="AA1605" s="2" t="s">
        <v>0</v>
      </c>
      <c r="AB1605" s="1">
        <v>0</v>
      </c>
      <c r="AC1605" s="1">
        <v>0</v>
      </c>
      <c r="AD1605" s="2" t="s">
        <v>0</v>
      </c>
      <c r="AE1605" s="1">
        <v>0</v>
      </c>
      <c r="AF1605" s="2">
        <v>0</v>
      </c>
      <c r="AG1605" s="2" t="s">
        <v>0</v>
      </c>
      <c r="AH1605" s="1">
        <v>0</v>
      </c>
      <c r="AI1605" s="1">
        <v>0</v>
      </c>
      <c r="AJ1605" s="2" t="s">
        <v>0</v>
      </c>
      <c r="AK1605" s="1">
        <v>0</v>
      </c>
      <c r="AL1605" s="1">
        <v>0</v>
      </c>
      <c r="AM1605" s="125" t="s">
        <v>1</v>
      </c>
      <c r="AN1605" s="2" t="s">
        <v>1</v>
      </c>
      <c r="AO1605" s="125" t="s">
        <v>1</v>
      </c>
      <c r="AP1605" s="2" t="s">
        <v>1</v>
      </c>
    </row>
    <row r="1606" spans="1:42" ht="15" customHeight="1" x14ac:dyDescent="0.25">
      <c r="A1606" s="2" t="s">
        <v>774</v>
      </c>
      <c r="B1606" s="125">
        <v>44618</v>
      </c>
      <c r="C1606" s="2" t="s">
        <v>26</v>
      </c>
      <c r="D1606" s="2" t="s">
        <v>37</v>
      </c>
      <c r="E1606" s="2" t="s">
        <v>4</v>
      </c>
      <c r="F1606" s="2" t="s">
        <v>1984</v>
      </c>
      <c r="G1606" s="2" t="s">
        <v>3</v>
      </c>
      <c r="H1606" s="2" t="s">
        <v>2043</v>
      </c>
      <c r="I1606" s="1" t="s">
        <v>1</v>
      </c>
      <c r="J1606" s="1" t="s">
        <v>1</v>
      </c>
      <c r="K1606" s="1" t="s">
        <v>1</v>
      </c>
      <c r="L1606" s="1" t="s">
        <v>1</v>
      </c>
      <c r="M1606" s="1">
        <v>0</v>
      </c>
      <c r="N1606" s="2" t="s">
        <v>1</v>
      </c>
      <c r="O1606" s="2" t="s">
        <v>2</v>
      </c>
      <c r="P1606" s="2" t="s">
        <v>1</v>
      </c>
      <c r="Q1606" s="1">
        <v>233.60216400000002</v>
      </c>
      <c r="R1606" s="1">
        <v>0</v>
      </c>
      <c r="S1606" s="1">
        <v>146.75975</v>
      </c>
      <c r="T1606" s="1">
        <v>0</v>
      </c>
      <c r="U1606" s="2" t="s">
        <v>0</v>
      </c>
      <c r="V1606" s="1">
        <v>0</v>
      </c>
      <c r="W1606" s="1">
        <v>74.864150000000009</v>
      </c>
      <c r="X1606" s="2" t="s">
        <v>8</v>
      </c>
      <c r="Y1606" s="1">
        <v>11.978264000000001</v>
      </c>
      <c r="Z1606" s="1">
        <v>0</v>
      </c>
      <c r="AA1606" s="2" t="s">
        <v>0</v>
      </c>
      <c r="AB1606" s="1">
        <v>0</v>
      </c>
      <c r="AC1606" s="1">
        <v>0</v>
      </c>
      <c r="AD1606" s="2" t="s">
        <v>0</v>
      </c>
      <c r="AE1606" s="1">
        <v>0</v>
      </c>
      <c r="AF1606" s="2">
        <v>0</v>
      </c>
      <c r="AG1606" s="2" t="s">
        <v>0</v>
      </c>
      <c r="AH1606" s="1">
        <v>0</v>
      </c>
      <c r="AI1606" s="1">
        <v>0</v>
      </c>
      <c r="AJ1606" s="2" t="s">
        <v>0</v>
      </c>
      <c r="AK1606" s="1">
        <v>0</v>
      </c>
      <c r="AL1606" s="1">
        <v>0</v>
      </c>
      <c r="AM1606" s="125" t="s">
        <v>1</v>
      </c>
      <c r="AN1606" s="2" t="s">
        <v>1</v>
      </c>
      <c r="AO1606" s="125" t="s">
        <v>1</v>
      </c>
      <c r="AP1606" s="2" t="s">
        <v>1</v>
      </c>
    </row>
    <row r="1607" spans="1:42" ht="15" customHeight="1" x14ac:dyDescent="0.25">
      <c r="A1607" s="2" t="s">
        <v>775</v>
      </c>
      <c r="B1607" s="125">
        <v>44618</v>
      </c>
      <c r="C1607" s="2" t="s">
        <v>34</v>
      </c>
      <c r="D1607" s="2" t="s">
        <v>37</v>
      </c>
      <c r="E1607" s="2" t="s">
        <v>206</v>
      </c>
      <c r="F1607" s="2" t="s">
        <v>2252</v>
      </c>
      <c r="G1607" s="2" t="s">
        <v>3</v>
      </c>
      <c r="H1607" s="2" t="s">
        <v>2253</v>
      </c>
      <c r="I1607" s="1" t="s">
        <v>1</v>
      </c>
      <c r="J1607" s="1" t="s">
        <v>1</v>
      </c>
      <c r="K1607" s="1" t="s">
        <v>1</v>
      </c>
      <c r="L1607" s="1" t="s">
        <v>1</v>
      </c>
      <c r="M1607" s="1">
        <v>0</v>
      </c>
      <c r="N1607" s="2" t="s">
        <v>1</v>
      </c>
      <c r="O1607" s="2" t="s">
        <v>2</v>
      </c>
      <c r="P1607" s="2" t="s">
        <v>1</v>
      </c>
      <c r="Q1607" s="1">
        <v>2573.4102500000017</v>
      </c>
      <c r="R1607" s="1">
        <v>0</v>
      </c>
      <c r="S1607" s="1">
        <v>2352.7467500000025</v>
      </c>
      <c r="T1607" s="1">
        <v>0</v>
      </c>
      <c r="U1607" s="2" t="s">
        <v>0</v>
      </c>
      <c r="V1607" s="1">
        <v>0</v>
      </c>
      <c r="W1607" s="1">
        <v>190.22720000000001</v>
      </c>
      <c r="X1607" s="2" t="s">
        <v>0</v>
      </c>
      <c r="Y1607" s="1">
        <v>30.436300000000003</v>
      </c>
      <c r="Z1607" s="1">
        <v>0</v>
      </c>
      <c r="AA1607" s="2" t="s">
        <v>0</v>
      </c>
      <c r="AB1607" s="1">
        <v>0</v>
      </c>
      <c r="AC1607" s="1">
        <v>0</v>
      </c>
      <c r="AD1607" s="2" t="s">
        <v>0</v>
      </c>
      <c r="AE1607" s="1">
        <v>0</v>
      </c>
      <c r="AF1607" s="2">
        <v>0</v>
      </c>
      <c r="AG1607" s="2" t="s">
        <v>0</v>
      </c>
      <c r="AH1607" s="1">
        <v>0</v>
      </c>
      <c r="AI1607" s="1">
        <v>0</v>
      </c>
      <c r="AJ1607" s="2" t="s">
        <v>0</v>
      </c>
      <c r="AK1607" s="1">
        <v>0</v>
      </c>
      <c r="AL1607" s="1">
        <v>0</v>
      </c>
      <c r="AM1607" s="125" t="s">
        <v>1</v>
      </c>
      <c r="AN1607" s="2" t="s">
        <v>1</v>
      </c>
      <c r="AO1607" s="125" t="s">
        <v>1</v>
      </c>
      <c r="AP1607" s="2" t="s">
        <v>1</v>
      </c>
    </row>
    <row r="1608" spans="1:42" ht="15" customHeight="1" x14ac:dyDescent="0.25">
      <c r="A1608" s="2" t="s">
        <v>776</v>
      </c>
      <c r="B1608" s="125">
        <v>44618</v>
      </c>
      <c r="C1608" s="2" t="s">
        <v>34</v>
      </c>
      <c r="D1608" s="2" t="s">
        <v>37</v>
      </c>
      <c r="E1608" s="2" t="s">
        <v>206</v>
      </c>
      <c r="F1608" s="2" t="s">
        <v>2254</v>
      </c>
      <c r="G1608" s="2" t="s">
        <v>3</v>
      </c>
      <c r="H1608" s="2" t="s">
        <v>2255</v>
      </c>
      <c r="I1608" s="1" t="s">
        <v>1</v>
      </c>
      <c r="J1608" s="1" t="s">
        <v>1</v>
      </c>
      <c r="K1608" s="1" t="s">
        <v>1</v>
      </c>
      <c r="L1608" s="1" t="s">
        <v>1</v>
      </c>
      <c r="M1608" s="1">
        <v>0</v>
      </c>
      <c r="N1608" s="2" t="s">
        <v>1</v>
      </c>
      <c r="O1608" s="2" t="s">
        <v>2256</v>
      </c>
      <c r="P1608" s="2" t="s">
        <v>2257</v>
      </c>
      <c r="Q1608" s="1">
        <v>4.8549499999999997</v>
      </c>
      <c r="R1608" s="1">
        <v>0</v>
      </c>
      <c r="S1608" s="1">
        <v>4.8549499999999997</v>
      </c>
      <c r="T1608" s="1">
        <v>0</v>
      </c>
      <c r="U1608" s="2" t="s">
        <v>0</v>
      </c>
      <c r="V1608" s="1">
        <v>0</v>
      </c>
      <c r="W1608" s="1">
        <v>0</v>
      </c>
      <c r="X1608" s="2" t="s">
        <v>0</v>
      </c>
      <c r="Y1608" s="1">
        <v>0</v>
      </c>
      <c r="Z1608" s="1">
        <v>0</v>
      </c>
      <c r="AA1608" s="2" t="s">
        <v>0</v>
      </c>
      <c r="AB1608" s="1">
        <v>0</v>
      </c>
      <c r="AC1608" s="1">
        <v>0</v>
      </c>
      <c r="AD1608" s="2" t="s">
        <v>0</v>
      </c>
      <c r="AE1608" s="1">
        <v>0</v>
      </c>
      <c r="AF1608" s="2">
        <v>0</v>
      </c>
      <c r="AG1608" s="2" t="s">
        <v>0</v>
      </c>
      <c r="AH1608" s="1">
        <v>0</v>
      </c>
      <c r="AI1608" s="1">
        <v>0</v>
      </c>
      <c r="AJ1608" s="2" t="s">
        <v>0</v>
      </c>
      <c r="AK1608" s="1">
        <v>0</v>
      </c>
      <c r="AL1608" s="1">
        <v>0</v>
      </c>
      <c r="AM1608" s="125" t="s">
        <v>1</v>
      </c>
      <c r="AN1608" s="2" t="s">
        <v>1</v>
      </c>
      <c r="AO1608" s="125" t="s">
        <v>1</v>
      </c>
      <c r="AP1608" s="2" t="s">
        <v>1</v>
      </c>
    </row>
    <row r="1609" spans="1:42" ht="15" customHeight="1" x14ac:dyDescent="0.25">
      <c r="A1609" s="2" t="s">
        <v>777</v>
      </c>
      <c r="B1609" s="125">
        <v>44618</v>
      </c>
      <c r="C1609" s="2" t="s">
        <v>34</v>
      </c>
      <c r="D1609" s="2" t="s">
        <v>37</v>
      </c>
      <c r="E1609" s="2" t="s">
        <v>206</v>
      </c>
      <c r="F1609" s="2" t="s">
        <v>2252</v>
      </c>
      <c r="G1609" s="2" t="s">
        <v>3</v>
      </c>
      <c r="H1609" s="2" t="s">
        <v>2258</v>
      </c>
      <c r="I1609" s="1" t="s">
        <v>1</v>
      </c>
      <c r="J1609" s="1" t="s">
        <v>1</v>
      </c>
      <c r="K1609" s="1" t="s">
        <v>1</v>
      </c>
      <c r="L1609" s="1" t="s">
        <v>1</v>
      </c>
      <c r="M1609" s="1">
        <v>0</v>
      </c>
      <c r="N1609" s="2" t="s">
        <v>1</v>
      </c>
      <c r="O1609" s="2" t="s">
        <v>2</v>
      </c>
      <c r="P1609" s="2" t="s">
        <v>1</v>
      </c>
      <c r="Q1609" s="1">
        <v>253.01194999999998</v>
      </c>
      <c r="R1609" s="1">
        <v>0</v>
      </c>
      <c r="S1609" s="1">
        <v>251.01674999999997</v>
      </c>
      <c r="T1609" s="1">
        <v>0</v>
      </c>
      <c r="U1609" s="2" t="s">
        <v>0</v>
      </c>
      <c r="V1609" s="1">
        <v>0</v>
      </c>
      <c r="W1609" s="1">
        <v>1.72</v>
      </c>
      <c r="X1609" s="2" t="s">
        <v>0</v>
      </c>
      <c r="Y1609" s="1">
        <v>0.2752</v>
      </c>
      <c r="Z1609" s="1">
        <v>0</v>
      </c>
      <c r="AA1609" s="2" t="s">
        <v>0</v>
      </c>
      <c r="AB1609" s="1">
        <v>0</v>
      </c>
      <c r="AC1609" s="1">
        <v>0</v>
      </c>
      <c r="AD1609" s="2" t="s">
        <v>0</v>
      </c>
      <c r="AE1609" s="1">
        <v>0</v>
      </c>
      <c r="AF1609" s="2">
        <v>0</v>
      </c>
      <c r="AG1609" s="2" t="s">
        <v>0</v>
      </c>
      <c r="AH1609" s="1">
        <v>0</v>
      </c>
      <c r="AI1609" s="1">
        <v>0</v>
      </c>
      <c r="AJ1609" s="2" t="s">
        <v>0</v>
      </c>
      <c r="AK1609" s="1">
        <v>0</v>
      </c>
      <c r="AL1609" s="1">
        <v>0</v>
      </c>
      <c r="AM1609" s="125" t="s">
        <v>1</v>
      </c>
      <c r="AN1609" s="2" t="s">
        <v>1</v>
      </c>
      <c r="AO1609" s="125" t="s">
        <v>1</v>
      </c>
      <c r="AP1609" s="2" t="s">
        <v>1</v>
      </c>
    </row>
    <row r="1610" spans="1:42" ht="15" customHeight="1" x14ac:dyDescent="0.25">
      <c r="A1610" s="2" t="s">
        <v>778</v>
      </c>
      <c r="B1610" s="125">
        <v>44618</v>
      </c>
      <c r="C1610" s="2" t="s">
        <v>34</v>
      </c>
      <c r="D1610" s="2" t="s">
        <v>37</v>
      </c>
      <c r="E1610" s="2" t="s">
        <v>206</v>
      </c>
      <c r="F1610" s="2" t="s">
        <v>2254</v>
      </c>
      <c r="G1610" s="2" t="s">
        <v>3</v>
      </c>
      <c r="H1610" s="2" t="s">
        <v>2259</v>
      </c>
      <c r="I1610" s="1" t="s">
        <v>1</v>
      </c>
      <c r="J1610" s="1" t="s">
        <v>1</v>
      </c>
      <c r="K1610" s="1" t="s">
        <v>1</v>
      </c>
      <c r="L1610" s="1" t="s">
        <v>1</v>
      </c>
      <c r="M1610" s="1">
        <v>0</v>
      </c>
      <c r="N1610" s="2" t="s">
        <v>1</v>
      </c>
      <c r="O1610" s="2" t="s">
        <v>1094</v>
      </c>
      <c r="P1610" s="2" t="s">
        <v>1266</v>
      </c>
      <c r="Q1610" s="1">
        <v>20.94</v>
      </c>
      <c r="R1610" s="1">
        <v>0</v>
      </c>
      <c r="S1610" s="1">
        <v>20.94</v>
      </c>
      <c r="T1610" s="1">
        <v>0</v>
      </c>
      <c r="U1610" s="2" t="s">
        <v>0</v>
      </c>
      <c r="V1610" s="1">
        <v>0</v>
      </c>
      <c r="W1610" s="1">
        <v>0</v>
      </c>
      <c r="X1610" s="2" t="s">
        <v>0</v>
      </c>
      <c r="Y1610" s="1">
        <v>0</v>
      </c>
      <c r="Z1610" s="1">
        <v>0</v>
      </c>
      <c r="AA1610" s="2" t="s">
        <v>0</v>
      </c>
      <c r="AB1610" s="1">
        <v>0</v>
      </c>
      <c r="AC1610" s="1">
        <v>0</v>
      </c>
      <c r="AD1610" s="2" t="s">
        <v>0</v>
      </c>
      <c r="AE1610" s="1">
        <v>0</v>
      </c>
      <c r="AF1610" s="2">
        <v>0</v>
      </c>
      <c r="AG1610" s="2" t="s">
        <v>0</v>
      </c>
      <c r="AH1610" s="1">
        <v>0</v>
      </c>
      <c r="AI1610" s="1">
        <v>0</v>
      </c>
      <c r="AJ1610" s="2" t="s">
        <v>0</v>
      </c>
      <c r="AK1610" s="1">
        <v>0</v>
      </c>
      <c r="AL1610" s="1">
        <v>0</v>
      </c>
      <c r="AM1610" s="125" t="s">
        <v>1</v>
      </c>
      <c r="AN1610" s="2" t="s">
        <v>1</v>
      </c>
      <c r="AO1610" s="125" t="s">
        <v>1</v>
      </c>
      <c r="AP1610" s="2" t="s">
        <v>1</v>
      </c>
    </row>
    <row r="1611" spans="1:42" ht="15" customHeight="1" x14ac:dyDescent="0.25">
      <c r="A1611" s="2" t="s">
        <v>779</v>
      </c>
      <c r="B1611" s="125">
        <v>44618</v>
      </c>
      <c r="C1611" s="2" t="s">
        <v>34</v>
      </c>
      <c r="D1611" s="2" t="s">
        <v>37</v>
      </c>
      <c r="E1611" s="2" t="s">
        <v>206</v>
      </c>
      <c r="F1611" s="2" t="s">
        <v>2252</v>
      </c>
      <c r="G1611" s="2" t="s">
        <v>3</v>
      </c>
      <c r="H1611" s="2" t="s">
        <v>2260</v>
      </c>
      <c r="I1611" s="1" t="s">
        <v>1</v>
      </c>
      <c r="J1611" s="1" t="s">
        <v>1</v>
      </c>
      <c r="K1611" s="1" t="s">
        <v>1</v>
      </c>
      <c r="L1611" s="1" t="s">
        <v>1</v>
      </c>
      <c r="M1611" s="1">
        <v>0</v>
      </c>
      <c r="N1611" s="2" t="s">
        <v>1</v>
      </c>
      <c r="O1611" s="2" t="s">
        <v>2</v>
      </c>
      <c r="P1611" s="2" t="s">
        <v>1</v>
      </c>
      <c r="Q1611" s="1">
        <v>682.28095000000008</v>
      </c>
      <c r="R1611" s="1">
        <v>0</v>
      </c>
      <c r="S1611" s="1">
        <v>607.16264999999999</v>
      </c>
      <c r="T1611" s="1">
        <v>0</v>
      </c>
      <c r="U1611" s="2" t="s">
        <v>0</v>
      </c>
      <c r="V1611" s="1">
        <v>0</v>
      </c>
      <c r="W1611" s="1">
        <v>64.757199999999997</v>
      </c>
      <c r="X1611" s="2" t="s">
        <v>8</v>
      </c>
      <c r="Y1611" s="1">
        <v>10.361099999999999</v>
      </c>
      <c r="Z1611" s="1">
        <v>0</v>
      </c>
      <c r="AA1611" s="2" t="s">
        <v>0</v>
      </c>
      <c r="AB1611" s="1">
        <v>0</v>
      </c>
      <c r="AC1611" s="1">
        <v>0</v>
      </c>
      <c r="AD1611" s="2" t="s">
        <v>0</v>
      </c>
      <c r="AE1611" s="1">
        <v>0</v>
      </c>
      <c r="AF1611" s="2">
        <v>0</v>
      </c>
      <c r="AG1611" s="2" t="s">
        <v>0</v>
      </c>
      <c r="AH1611" s="1">
        <v>0</v>
      </c>
      <c r="AI1611" s="1">
        <v>0</v>
      </c>
      <c r="AJ1611" s="2" t="s">
        <v>0</v>
      </c>
      <c r="AK1611" s="1">
        <v>0</v>
      </c>
      <c r="AL1611" s="1">
        <v>0</v>
      </c>
      <c r="AM1611" s="125" t="s">
        <v>1</v>
      </c>
      <c r="AN1611" s="2" t="s">
        <v>1</v>
      </c>
      <c r="AO1611" s="125" t="s">
        <v>1</v>
      </c>
      <c r="AP1611" s="2" t="s">
        <v>1</v>
      </c>
    </row>
    <row r="1612" spans="1:42" ht="15" customHeight="1" x14ac:dyDescent="0.25">
      <c r="A1612" s="2" t="s">
        <v>780</v>
      </c>
      <c r="B1612" s="125">
        <v>44618</v>
      </c>
      <c r="C1612" s="2" t="s">
        <v>1081</v>
      </c>
      <c r="D1612" s="2" t="s">
        <v>37</v>
      </c>
      <c r="E1612" s="2" t="s">
        <v>1084</v>
      </c>
      <c r="F1612" s="2" t="s">
        <v>1743</v>
      </c>
      <c r="G1612" s="2" t="s">
        <v>3</v>
      </c>
      <c r="H1612" s="2" t="s">
        <v>2357</v>
      </c>
      <c r="I1612" s="1" t="s">
        <v>1</v>
      </c>
      <c r="J1612" s="1" t="s">
        <v>1</v>
      </c>
      <c r="K1612" s="1" t="s">
        <v>1</v>
      </c>
      <c r="L1612" s="1" t="s">
        <v>1</v>
      </c>
      <c r="M1612" s="1">
        <v>0</v>
      </c>
      <c r="N1612" s="2" t="s">
        <v>1</v>
      </c>
      <c r="O1612" s="2" t="s">
        <v>2</v>
      </c>
      <c r="P1612" s="2" t="s">
        <v>1</v>
      </c>
      <c r="Q1612" s="1">
        <v>4355.5253239999975</v>
      </c>
      <c r="R1612" s="1">
        <v>0</v>
      </c>
      <c r="S1612" s="1">
        <v>3341.0613999999991</v>
      </c>
      <c r="T1612" s="1">
        <v>0</v>
      </c>
      <c r="U1612" s="2" t="s">
        <v>0</v>
      </c>
      <c r="V1612" s="1">
        <v>0</v>
      </c>
      <c r="W1612" s="1">
        <v>874.53789999999992</v>
      </c>
      <c r="X1612" s="2" t="s">
        <v>8</v>
      </c>
      <c r="Y1612" s="1">
        <v>139.92602399999998</v>
      </c>
      <c r="Z1612" s="1">
        <v>0</v>
      </c>
      <c r="AA1612" s="2" t="s">
        <v>0</v>
      </c>
      <c r="AB1612" s="1">
        <v>0</v>
      </c>
      <c r="AC1612" s="1">
        <v>0</v>
      </c>
      <c r="AD1612" s="2" t="s">
        <v>0</v>
      </c>
      <c r="AE1612" s="1">
        <v>0</v>
      </c>
      <c r="AF1612" s="2">
        <v>0</v>
      </c>
      <c r="AG1612" s="2" t="s">
        <v>0</v>
      </c>
      <c r="AH1612" s="1">
        <v>0</v>
      </c>
      <c r="AI1612" s="1">
        <v>0</v>
      </c>
      <c r="AJ1612" s="2" t="s">
        <v>0</v>
      </c>
      <c r="AK1612" s="1">
        <v>0</v>
      </c>
      <c r="AL1612" s="1">
        <v>0</v>
      </c>
      <c r="AM1612" s="125" t="s">
        <v>1</v>
      </c>
      <c r="AN1612" s="2" t="s">
        <v>1</v>
      </c>
      <c r="AO1612" s="125" t="s">
        <v>1</v>
      </c>
      <c r="AP1612" s="2" t="s">
        <v>1</v>
      </c>
    </row>
    <row r="1613" spans="1:42" ht="15" customHeight="1" x14ac:dyDescent="0.25">
      <c r="A1613" s="2" t="s">
        <v>781</v>
      </c>
      <c r="B1613" s="125">
        <v>44618</v>
      </c>
      <c r="C1613" s="2" t="s">
        <v>6</v>
      </c>
      <c r="D1613" s="2" t="s">
        <v>37</v>
      </c>
      <c r="E1613" s="2" t="s">
        <v>208</v>
      </c>
      <c r="F1613" s="2" t="s">
        <v>1607</v>
      </c>
      <c r="G1613" s="2" t="s">
        <v>3</v>
      </c>
      <c r="H1613" s="2" t="s">
        <v>2664</v>
      </c>
      <c r="I1613" s="1" t="s">
        <v>1</v>
      </c>
      <c r="J1613" s="1" t="s">
        <v>1</v>
      </c>
      <c r="K1613" s="1" t="s">
        <v>1</v>
      </c>
      <c r="L1613" s="1" t="s">
        <v>1</v>
      </c>
      <c r="M1613" s="1">
        <v>0</v>
      </c>
      <c r="N1613" s="2" t="s">
        <v>1</v>
      </c>
      <c r="O1613" s="2" t="s">
        <v>2665</v>
      </c>
      <c r="P1613" s="2" t="s">
        <v>2666</v>
      </c>
      <c r="Q1613" s="1">
        <v>289.33587599999998</v>
      </c>
      <c r="R1613" s="1">
        <v>0</v>
      </c>
      <c r="S1613" s="1">
        <v>279.41370000000001</v>
      </c>
      <c r="T1613" s="1">
        <v>0</v>
      </c>
      <c r="U1613" s="2" t="s">
        <v>0</v>
      </c>
      <c r="V1613" s="1">
        <v>0</v>
      </c>
      <c r="W1613" s="1">
        <v>8.5535999999999994</v>
      </c>
      <c r="X1613" s="2" t="s">
        <v>8</v>
      </c>
      <c r="Y1613" s="1">
        <v>1.368576</v>
      </c>
      <c r="Z1613" s="1">
        <v>0</v>
      </c>
      <c r="AA1613" s="2" t="s">
        <v>0</v>
      </c>
      <c r="AB1613" s="1">
        <v>0</v>
      </c>
      <c r="AC1613" s="1">
        <v>0</v>
      </c>
      <c r="AD1613" s="2" t="s">
        <v>0</v>
      </c>
      <c r="AE1613" s="1">
        <v>0</v>
      </c>
      <c r="AF1613" s="2">
        <v>0</v>
      </c>
      <c r="AG1613" s="2" t="s">
        <v>0</v>
      </c>
      <c r="AH1613" s="1">
        <v>0</v>
      </c>
      <c r="AI1613" s="1">
        <v>0</v>
      </c>
      <c r="AJ1613" s="2" t="s">
        <v>0</v>
      </c>
      <c r="AK1613" s="1">
        <v>0</v>
      </c>
      <c r="AL1613" s="1">
        <v>0</v>
      </c>
      <c r="AM1613" s="125" t="s">
        <v>1</v>
      </c>
      <c r="AN1613" s="2" t="s">
        <v>1</v>
      </c>
      <c r="AO1613" s="125" t="s">
        <v>1</v>
      </c>
      <c r="AP1613" s="2" t="s">
        <v>1</v>
      </c>
    </row>
    <row r="1614" spans="1:42" ht="15" customHeight="1" x14ac:dyDescent="0.25">
      <c r="A1614" s="2" t="s">
        <v>782</v>
      </c>
      <c r="B1614" s="125">
        <v>44618</v>
      </c>
      <c r="C1614" s="2" t="s">
        <v>6</v>
      </c>
      <c r="D1614" s="2" t="s">
        <v>37</v>
      </c>
      <c r="E1614" s="2" t="s">
        <v>208</v>
      </c>
      <c r="F1614" s="2" t="s">
        <v>1607</v>
      </c>
      <c r="G1614" s="2" t="s">
        <v>3</v>
      </c>
      <c r="H1614" s="2" t="s">
        <v>2667</v>
      </c>
      <c r="I1614" s="1" t="s">
        <v>1</v>
      </c>
      <c r="J1614" s="1" t="s">
        <v>1</v>
      </c>
      <c r="K1614" s="1" t="s">
        <v>1</v>
      </c>
      <c r="L1614" s="1" t="s">
        <v>1</v>
      </c>
      <c r="M1614" s="1">
        <v>0</v>
      </c>
      <c r="N1614" s="2" t="s">
        <v>1</v>
      </c>
      <c r="O1614" s="2" t="s">
        <v>2668</v>
      </c>
      <c r="P1614" s="2" t="s">
        <v>2669</v>
      </c>
      <c r="Q1614" s="1">
        <v>24.127600000000001</v>
      </c>
      <c r="R1614" s="1">
        <v>0</v>
      </c>
      <c r="S1614" s="1">
        <v>0.21999999999999886</v>
      </c>
      <c r="T1614" s="1">
        <v>20.61</v>
      </c>
      <c r="U1614" s="2" t="s">
        <v>8</v>
      </c>
      <c r="V1614" s="1">
        <v>3.2976000000000001</v>
      </c>
      <c r="W1614" s="1">
        <v>0</v>
      </c>
      <c r="X1614" s="2" t="s">
        <v>0</v>
      </c>
      <c r="Y1614" s="1">
        <v>0</v>
      </c>
      <c r="Z1614" s="1">
        <v>0</v>
      </c>
      <c r="AA1614" s="2" t="s">
        <v>0</v>
      </c>
      <c r="AB1614" s="1">
        <v>0</v>
      </c>
      <c r="AC1614" s="1">
        <v>0</v>
      </c>
      <c r="AD1614" s="2" t="s">
        <v>0</v>
      </c>
      <c r="AE1614" s="1">
        <v>0</v>
      </c>
      <c r="AF1614" s="2">
        <v>0</v>
      </c>
      <c r="AG1614" s="2" t="s">
        <v>0</v>
      </c>
      <c r="AH1614" s="1">
        <v>0</v>
      </c>
      <c r="AI1614" s="1">
        <v>0</v>
      </c>
      <c r="AJ1614" s="2" t="s">
        <v>0</v>
      </c>
      <c r="AK1614" s="1">
        <v>0</v>
      </c>
      <c r="AL1614" s="1">
        <v>0</v>
      </c>
      <c r="AM1614" s="125" t="s">
        <v>1</v>
      </c>
      <c r="AN1614" s="2" t="s">
        <v>1</v>
      </c>
      <c r="AO1614" s="125" t="s">
        <v>1</v>
      </c>
      <c r="AP1614" s="2" t="s">
        <v>1</v>
      </c>
    </row>
    <row r="1615" spans="1:42" ht="15" customHeight="1" x14ac:dyDescent="0.25">
      <c r="A1615" s="2" t="s">
        <v>783</v>
      </c>
      <c r="B1615" s="125">
        <v>44618</v>
      </c>
      <c r="C1615" s="2" t="s">
        <v>6</v>
      </c>
      <c r="D1615" s="2" t="s">
        <v>37</v>
      </c>
      <c r="E1615" s="2" t="s">
        <v>208</v>
      </c>
      <c r="F1615" s="2" t="s">
        <v>1607</v>
      </c>
      <c r="G1615" s="2" t="s">
        <v>3</v>
      </c>
      <c r="H1615" s="2" t="s">
        <v>2670</v>
      </c>
      <c r="I1615" s="1" t="s">
        <v>1</v>
      </c>
      <c r="J1615" s="1" t="s">
        <v>1</v>
      </c>
      <c r="K1615" s="1" t="s">
        <v>1</v>
      </c>
      <c r="L1615" s="1" t="s">
        <v>1</v>
      </c>
      <c r="M1615" s="1">
        <v>0</v>
      </c>
      <c r="N1615" s="2" t="s">
        <v>1</v>
      </c>
      <c r="O1615" s="2" t="s">
        <v>2</v>
      </c>
      <c r="P1615" s="2" t="s">
        <v>1</v>
      </c>
      <c r="Q1615" s="1">
        <v>9148.0315679999967</v>
      </c>
      <c r="R1615" s="1">
        <v>0</v>
      </c>
      <c r="S1615" s="1">
        <v>7350.1231999999982</v>
      </c>
      <c r="T1615" s="1">
        <v>0</v>
      </c>
      <c r="U1615" s="2" t="s">
        <v>0</v>
      </c>
      <c r="V1615" s="1">
        <v>0</v>
      </c>
      <c r="W1615" s="1">
        <v>1549.9210999999996</v>
      </c>
      <c r="X1615" s="2" t="s">
        <v>8</v>
      </c>
      <c r="Y1615" s="1">
        <v>247.98726800000009</v>
      </c>
      <c r="Z1615" s="1">
        <v>0</v>
      </c>
      <c r="AA1615" s="2" t="s">
        <v>0</v>
      </c>
      <c r="AB1615" s="1">
        <v>0</v>
      </c>
      <c r="AC1615" s="1">
        <v>0</v>
      </c>
      <c r="AD1615" s="2" t="s">
        <v>0</v>
      </c>
      <c r="AE1615" s="1">
        <v>0</v>
      </c>
      <c r="AF1615" s="2">
        <v>0</v>
      </c>
      <c r="AG1615" s="2" t="s">
        <v>0</v>
      </c>
      <c r="AH1615" s="1">
        <v>0</v>
      </c>
      <c r="AI1615" s="1">
        <v>0</v>
      </c>
      <c r="AJ1615" s="2" t="s">
        <v>0</v>
      </c>
      <c r="AK1615" s="1">
        <v>0</v>
      </c>
      <c r="AL1615" s="1">
        <v>0</v>
      </c>
      <c r="AM1615" s="125" t="s">
        <v>1</v>
      </c>
      <c r="AN1615" s="2" t="s">
        <v>1</v>
      </c>
      <c r="AO1615" s="125" t="s">
        <v>1</v>
      </c>
      <c r="AP1615" s="2" t="s">
        <v>1</v>
      </c>
    </row>
    <row r="1616" spans="1:42" ht="15" customHeight="1" x14ac:dyDescent="0.25">
      <c r="A1616" s="2" t="s">
        <v>784</v>
      </c>
      <c r="B1616" s="125">
        <v>44618</v>
      </c>
      <c r="C1616" s="2" t="s">
        <v>26</v>
      </c>
      <c r="D1616" s="2" t="s">
        <v>32</v>
      </c>
      <c r="E1616" s="2" t="s">
        <v>31</v>
      </c>
      <c r="F1616" s="2" t="s">
        <v>1895</v>
      </c>
      <c r="G1616" s="2" t="s">
        <v>3</v>
      </c>
      <c r="H1616" s="2" t="s">
        <v>2044</v>
      </c>
      <c r="I1616" s="1" t="s">
        <v>1</v>
      </c>
      <c r="J1616" s="1" t="s">
        <v>1</v>
      </c>
      <c r="K1616" s="1" t="s">
        <v>1</v>
      </c>
      <c r="L1616" s="1" t="s">
        <v>1</v>
      </c>
      <c r="M1616" s="1">
        <v>0</v>
      </c>
      <c r="N1616" s="2" t="s">
        <v>1</v>
      </c>
      <c r="O1616" s="2" t="s">
        <v>2</v>
      </c>
      <c r="P1616" s="2" t="s">
        <v>1</v>
      </c>
      <c r="Q1616" s="1">
        <v>2067.0596099999998</v>
      </c>
      <c r="R1616" s="1">
        <v>0</v>
      </c>
      <c r="S1616" s="1">
        <v>1439.6071999999997</v>
      </c>
      <c r="T1616" s="1">
        <v>0</v>
      </c>
      <c r="U1616" s="2" t="s">
        <v>0</v>
      </c>
      <c r="V1616" s="1">
        <v>0</v>
      </c>
      <c r="W1616" s="1">
        <v>540.90724999999998</v>
      </c>
      <c r="X1616" s="2" t="s">
        <v>8</v>
      </c>
      <c r="Y1616" s="1">
        <v>86.54516000000001</v>
      </c>
      <c r="Z1616" s="1">
        <v>0</v>
      </c>
      <c r="AA1616" s="2" t="s">
        <v>0</v>
      </c>
      <c r="AB1616" s="1">
        <v>0</v>
      </c>
      <c r="AC1616" s="1">
        <v>0</v>
      </c>
      <c r="AD1616" s="2" t="s">
        <v>0</v>
      </c>
      <c r="AE1616" s="1">
        <v>0</v>
      </c>
      <c r="AF1616" s="2">
        <v>0</v>
      </c>
      <c r="AG1616" s="2" t="s">
        <v>0</v>
      </c>
      <c r="AH1616" s="1">
        <v>0</v>
      </c>
      <c r="AI1616" s="1">
        <v>0</v>
      </c>
      <c r="AJ1616" s="2" t="s">
        <v>0</v>
      </c>
      <c r="AK1616" s="1">
        <v>0</v>
      </c>
      <c r="AL1616" s="1">
        <v>0</v>
      </c>
      <c r="AM1616" s="125" t="s">
        <v>1</v>
      </c>
      <c r="AN1616" s="2" t="s">
        <v>1</v>
      </c>
      <c r="AO1616" s="125" t="s">
        <v>1</v>
      </c>
      <c r="AP1616" s="2" t="s">
        <v>1</v>
      </c>
    </row>
    <row r="1617" spans="1:42" ht="15" customHeight="1" x14ac:dyDescent="0.25">
      <c r="A1617" s="2" t="s">
        <v>785</v>
      </c>
      <c r="B1617" s="125">
        <v>44618</v>
      </c>
      <c r="C1617" s="2" t="s">
        <v>6</v>
      </c>
      <c r="D1617" s="2" t="s">
        <v>32</v>
      </c>
      <c r="E1617" s="2" t="s">
        <v>202</v>
      </c>
      <c r="F1617" s="2" t="s">
        <v>1325</v>
      </c>
      <c r="G1617" s="2" t="s">
        <v>3</v>
      </c>
      <c r="H1617" s="2" t="s">
        <v>2657</v>
      </c>
      <c r="I1617" s="1" t="s">
        <v>1</v>
      </c>
      <c r="J1617" s="1" t="s">
        <v>1</v>
      </c>
      <c r="K1617" s="1" t="s">
        <v>1</v>
      </c>
      <c r="L1617" s="1" t="s">
        <v>1</v>
      </c>
      <c r="M1617" s="1">
        <v>0</v>
      </c>
      <c r="N1617" s="2" t="s">
        <v>1</v>
      </c>
      <c r="O1617" s="2" t="s">
        <v>2</v>
      </c>
      <c r="P1617" s="2" t="s">
        <v>1</v>
      </c>
      <c r="Q1617" s="1">
        <v>6275.5980779999991</v>
      </c>
      <c r="R1617" s="1">
        <v>0</v>
      </c>
      <c r="S1617" s="1">
        <v>4574.8734999999979</v>
      </c>
      <c r="T1617" s="1">
        <v>0</v>
      </c>
      <c r="U1617" s="2" t="s">
        <v>0</v>
      </c>
      <c r="V1617" s="1">
        <v>0</v>
      </c>
      <c r="W1617" s="1">
        <v>1466.1419500000002</v>
      </c>
      <c r="X1617" s="2" t="s">
        <v>8</v>
      </c>
      <c r="Y1617" s="1">
        <v>234.58262800000003</v>
      </c>
      <c r="Z1617" s="1">
        <v>0</v>
      </c>
      <c r="AA1617" s="2" t="s">
        <v>0</v>
      </c>
      <c r="AB1617" s="1">
        <v>0</v>
      </c>
      <c r="AC1617" s="1">
        <v>0</v>
      </c>
      <c r="AD1617" s="2" t="s">
        <v>0</v>
      </c>
      <c r="AE1617" s="1">
        <v>0</v>
      </c>
      <c r="AF1617" s="2">
        <v>0</v>
      </c>
      <c r="AG1617" s="2" t="s">
        <v>0</v>
      </c>
      <c r="AH1617" s="1">
        <v>0</v>
      </c>
      <c r="AI1617" s="1">
        <v>0</v>
      </c>
      <c r="AJ1617" s="2" t="s">
        <v>0</v>
      </c>
      <c r="AK1617" s="1">
        <v>0</v>
      </c>
      <c r="AL1617" s="1">
        <v>0</v>
      </c>
      <c r="AM1617" s="125" t="s">
        <v>1</v>
      </c>
      <c r="AN1617" s="2" t="s">
        <v>1</v>
      </c>
      <c r="AO1617" s="125" t="s">
        <v>1</v>
      </c>
      <c r="AP1617" s="2" t="s">
        <v>1</v>
      </c>
    </row>
    <row r="1618" spans="1:42" ht="15" customHeight="1" x14ac:dyDescent="0.25">
      <c r="A1618" s="2" t="s">
        <v>786</v>
      </c>
      <c r="B1618" s="125">
        <v>44618</v>
      </c>
      <c r="C1618" s="2" t="s">
        <v>26</v>
      </c>
      <c r="D1618" s="2" t="s">
        <v>25</v>
      </c>
      <c r="E1618" s="2" t="s">
        <v>249</v>
      </c>
      <c r="F1618" s="2" t="s">
        <v>1815</v>
      </c>
      <c r="G1618" s="2" t="s">
        <v>3</v>
      </c>
      <c r="H1618" s="2" t="s">
        <v>2045</v>
      </c>
      <c r="I1618" s="1" t="s">
        <v>1</v>
      </c>
      <c r="J1618" s="1" t="s">
        <v>1</v>
      </c>
      <c r="K1618" s="1" t="s">
        <v>1</v>
      </c>
      <c r="L1618" s="1" t="s">
        <v>1</v>
      </c>
      <c r="M1618" s="1">
        <v>0</v>
      </c>
      <c r="N1618" s="2" t="s">
        <v>1</v>
      </c>
      <c r="O1618" s="2" t="s">
        <v>2</v>
      </c>
      <c r="P1618" s="2" t="s">
        <v>1</v>
      </c>
      <c r="Q1618" s="1">
        <v>830.9353900000001</v>
      </c>
      <c r="R1618" s="1">
        <v>0</v>
      </c>
      <c r="S1618" s="1">
        <v>778.91635000000008</v>
      </c>
      <c r="T1618" s="1">
        <v>0</v>
      </c>
      <c r="U1618" s="2" t="s">
        <v>0</v>
      </c>
      <c r="V1618" s="1">
        <v>0</v>
      </c>
      <c r="W1618" s="1">
        <v>44.844000000000001</v>
      </c>
      <c r="X1618" s="2" t="s">
        <v>0</v>
      </c>
      <c r="Y1618" s="1">
        <v>7.1750400000000001</v>
      </c>
      <c r="Z1618" s="1">
        <v>0</v>
      </c>
      <c r="AA1618" s="2" t="s">
        <v>0</v>
      </c>
      <c r="AB1618" s="1">
        <v>0</v>
      </c>
      <c r="AC1618" s="1">
        <v>0</v>
      </c>
      <c r="AD1618" s="2" t="s">
        <v>0</v>
      </c>
      <c r="AE1618" s="1">
        <v>0</v>
      </c>
      <c r="AF1618" s="2">
        <v>0</v>
      </c>
      <c r="AG1618" s="2" t="s">
        <v>0</v>
      </c>
      <c r="AH1618" s="1">
        <v>0</v>
      </c>
      <c r="AI1618" s="1">
        <v>0</v>
      </c>
      <c r="AJ1618" s="2" t="s">
        <v>0</v>
      </c>
      <c r="AK1618" s="1">
        <v>0</v>
      </c>
      <c r="AL1618" s="1">
        <v>0</v>
      </c>
      <c r="AM1618" s="125" t="s">
        <v>1</v>
      </c>
      <c r="AN1618" s="2" t="s">
        <v>1</v>
      </c>
      <c r="AO1618" s="125" t="s">
        <v>1</v>
      </c>
      <c r="AP1618" s="2" t="s">
        <v>1</v>
      </c>
    </row>
    <row r="1619" spans="1:42" ht="15" customHeight="1" x14ac:dyDescent="0.25">
      <c r="A1619" s="2" t="s">
        <v>787</v>
      </c>
      <c r="B1619" s="125">
        <v>44618</v>
      </c>
      <c r="C1619" s="2" t="s">
        <v>26</v>
      </c>
      <c r="D1619" s="2" t="s">
        <v>25</v>
      </c>
      <c r="E1619" s="2" t="s">
        <v>249</v>
      </c>
      <c r="F1619" s="2" t="s">
        <v>1820</v>
      </c>
      <c r="G1619" s="2" t="s">
        <v>3</v>
      </c>
      <c r="H1619" s="2" t="s">
        <v>2046</v>
      </c>
      <c r="I1619" s="1" t="s">
        <v>1</v>
      </c>
      <c r="J1619" s="1" t="s">
        <v>1</v>
      </c>
      <c r="K1619" s="1" t="s">
        <v>1</v>
      </c>
      <c r="L1619" s="1" t="s">
        <v>1</v>
      </c>
      <c r="M1619" s="1">
        <v>0</v>
      </c>
      <c r="N1619" s="2" t="s">
        <v>1</v>
      </c>
      <c r="O1619" s="2" t="s">
        <v>1062</v>
      </c>
      <c r="P1619" s="2" t="s">
        <v>725</v>
      </c>
      <c r="Q1619" s="1">
        <v>11.7</v>
      </c>
      <c r="R1619" s="1">
        <v>0</v>
      </c>
      <c r="S1619" s="1">
        <v>11.7</v>
      </c>
      <c r="T1619" s="1">
        <v>0</v>
      </c>
      <c r="U1619" s="2" t="s">
        <v>0</v>
      </c>
      <c r="V1619" s="1">
        <v>0</v>
      </c>
      <c r="W1619" s="1">
        <v>0</v>
      </c>
      <c r="X1619" s="2" t="s">
        <v>0</v>
      </c>
      <c r="Y1619" s="1">
        <v>0</v>
      </c>
      <c r="Z1619" s="1">
        <v>0</v>
      </c>
      <c r="AA1619" s="2" t="s">
        <v>0</v>
      </c>
      <c r="AB1619" s="1">
        <v>0</v>
      </c>
      <c r="AC1619" s="1">
        <v>0</v>
      </c>
      <c r="AD1619" s="2" t="s">
        <v>0</v>
      </c>
      <c r="AE1619" s="1">
        <v>0</v>
      </c>
      <c r="AF1619" s="2">
        <v>0</v>
      </c>
      <c r="AG1619" s="2" t="s">
        <v>0</v>
      </c>
      <c r="AH1619" s="1">
        <v>0</v>
      </c>
      <c r="AI1619" s="1">
        <v>0</v>
      </c>
      <c r="AJ1619" s="2" t="s">
        <v>0</v>
      </c>
      <c r="AK1619" s="1">
        <v>0</v>
      </c>
      <c r="AL1619" s="1">
        <v>0</v>
      </c>
      <c r="AM1619" s="125" t="s">
        <v>1</v>
      </c>
      <c r="AN1619" s="2" t="s">
        <v>1</v>
      </c>
      <c r="AO1619" s="125" t="s">
        <v>1</v>
      </c>
      <c r="AP1619" s="2" t="s">
        <v>1</v>
      </c>
    </row>
    <row r="1620" spans="1:42" ht="15" customHeight="1" x14ac:dyDescent="0.25">
      <c r="A1620" s="2" t="s">
        <v>788</v>
      </c>
      <c r="B1620" s="125">
        <v>44618</v>
      </c>
      <c r="C1620" s="2" t="s">
        <v>26</v>
      </c>
      <c r="D1620" s="2" t="s">
        <v>25</v>
      </c>
      <c r="E1620" s="2" t="s">
        <v>249</v>
      </c>
      <c r="F1620" s="2" t="s">
        <v>1815</v>
      </c>
      <c r="G1620" s="2" t="s">
        <v>3</v>
      </c>
      <c r="H1620" s="2" t="s">
        <v>2047</v>
      </c>
      <c r="I1620" s="1" t="s">
        <v>1</v>
      </c>
      <c r="J1620" s="1" t="s">
        <v>1</v>
      </c>
      <c r="K1620" s="1" t="s">
        <v>1</v>
      </c>
      <c r="L1620" s="1" t="s">
        <v>1</v>
      </c>
      <c r="M1620" s="1">
        <v>0</v>
      </c>
      <c r="N1620" s="2" t="s">
        <v>1</v>
      </c>
      <c r="O1620" s="2" t="s">
        <v>2</v>
      </c>
      <c r="P1620" s="2" t="s">
        <v>1</v>
      </c>
      <c r="Q1620" s="1">
        <v>1151.64634</v>
      </c>
      <c r="R1620" s="1">
        <v>0</v>
      </c>
      <c r="S1620" s="1">
        <v>893.31404999999995</v>
      </c>
      <c r="T1620" s="1">
        <v>0</v>
      </c>
      <c r="U1620" s="2" t="s">
        <v>0</v>
      </c>
      <c r="V1620" s="1">
        <v>0</v>
      </c>
      <c r="W1620" s="1">
        <v>222.70025000000004</v>
      </c>
      <c r="X1620" s="2" t="s">
        <v>8</v>
      </c>
      <c r="Y1620" s="1">
        <v>35.632040000000003</v>
      </c>
      <c r="Z1620" s="1">
        <v>0</v>
      </c>
      <c r="AA1620" s="2" t="s">
        <v>0</v>
      </c>
      <c r="AB1620" s="1">
        <v>0</v>
      </c>
      <c r="AC1620" s="1">
        <v>0</v>
      </c>
      <c r="AD1620" s="2" t="s">
        <v>0</v>
      </c>
      <c r="AE1620" s="1">
        <v>0</v>
      </c>
      <c r="AF1620" s="2">
        <v>0</v>
      </c>
      <c r="AG1620" s="2" t="s">
        <v>0</v>
      </c>
      <c r="AH1620" s="1">
        <v>0</v>
      </c>
      <c r="AI1620" s="1">
        <v>0</v>
      </c>
      <c r="AJ1620" s="2" t="s">
        <v>0</v>
      </c>
      <c r="AK1620" s="1">
        <v>0</v>
      </c>
      <c r="AL1620" s="1">
        <v>0</v>
      </c>
      <c r="AM1620" s="125" t="s">
        <v>1</v>
      </c>
      <c r="AN1620" s="2" t="s">
        <v>1</v>
      </c>
      <c r="AO1620" s="125" t="s">
        <v>1</v>
      </c>
      <c r="AP1620" s="2" t="s">
        <v>1</v>
      </c>
    </row>
    <row r="1621" spans="1:42" ht="15" customHeight="1" x14ac:dyDescent="0.25">
      <c r="A1621" s="2" t="s">
        <v>789</v>
      </c>
      <c r="B1621" s="125">
        <v>44618</v>
      </c>
      <c r="C1621" s="2" t="s">
        <v>6</v>
      </c>
      <c r="D1621" s="2" t="s">
        <v>25</v>
      </c>
      <c r="E1621" s="2" t="s">
        <v>196</v>
      </c>
      <c r="F1621" s="2" t="s">
        <v>2643</v>
      </c>
      <c r="G1621" s="2" t="s">
        <v>3</v>
      </c>
      <c r="H1621" s="2" t="s">
        <v>2644</v>
      </c>
      <c r="I1621" s="1" t="s">
        <v>1</v>
      </c>
      <c r="J1621" s="1" t="s">
        <v>1</v>
      </c>
      <c r="K1621" s="1" t="s">
        <v>1</v>
      </c>
      <c r="L1621" s="1" t="s">
        <v>1</v>
      </c>
      <c r="M1621" s="1">
        <v>0</v>
      </c>
      <c r="N1621" s="2" t="s">
        <v>1</v>
      </c>
      <c r="O1621" s="2" t="s">
        <v>2</v>
      </c>
      <c r="P1621" s="2" t="s">
        <v>1</v>
      </c>
      <c r="Q1621" s="1">
        <v>8133.0640320000002</v>
      </c>
      <c r="R1621" s="1">
        <v>0</v>
      </c>
      <c r="S1621" s="1">
        <v>6022.6852000000026</v>
      </c>
      <c r="T1621" s="1">
        <v>0</v>
      </c>
      <c r="U1621" s="2" t="s">
        <v>0</v>
      </c>
      <c r="V1621" s="1">
        <v>0</v>
      </c>
      <c r="W1621" s="1">
        <v>1819.292199999999</v>
      </c>
      <c r="X1621" s="2" t="s">
        <v>8</v>
      </c>
      <c r="Y1621" s="1">
        <v>291.08663200000001</v>
      </c>
      <c r="Z1621" s="1">
        <v>0</v>
      </c>
      <c r="AA1621" s="2" t="s">
        <v>0</v>
      </c>
      <c r="AB1621" s="1">
        <v>0</v>
      </c>
      <c r="AC1621" s="1">
        <v>0</v>
      </c>
      <c r="AD1621" s="2" t="s">
        <v>0</v>
      </c>
      <c r="AE1621" s="1">
        <v>0</v>
      </c>
      <c r="AF1621" s="2">
        <v>0</v>
      </c>
      <c r="AG1621" s="2" t="s">
        <v>0</v>
      </c>
      <c r="AH1621" s="1">
        <v>0</v>
      </c>
      <c r="AI1621" s="1">
        <v>0</v>
      </c>
      <c r="AJ1621" s="2" t="s">
        <v>0</v>
      </c>
      <c r="AK1621" s="1">
        <v>0</v>
      </c>
      <c r="AL1621" s="1">
        <v>0</v>
      </c>
      <c r="AM1621" s="125" t="s">
        <v>1</v>
      </c>
      <c r="AN1621" s="2" t="s">
        <v>1</v>
      </c>
      <c r="AO1621" s="125" t="s">
        <v>1</v>
      </c>
      <c r="AP1621" s="2" t="s">
        <v>1</v>
      </c>
    </row>
    <row r="1622" spans="1:42" ht="15" customHeight="1" x14ac:dyDescent="0.25">
      <c r="A1622" s="2" t="s">
        <v>790</v>
      </c>
      <c r="B1622" s="125">
        <v>44618</v>
      </c>
      <c r="C1622" s="2" t="s">
        <v>6</v>
      </c>
      <c r="D1622" s="2" t="s">
        <v>25</v>
      </c>
      <c r="E1622" s="2" t="s">
        <v>196</v>
      </c>
      <c r="F1622" s="2" t="s">
        <v>2643</v>
      </c>
      <c r="G1622" s="2" t="s">
        <v>3</v>
      </c>
      <c r="H1622" s="2" t="s">
        <v>2645</v>
      </c>
      <c r="I1622" s="1" t="s">
        <v>1</v>
      </c>
      <c r="J1622" s="1" t="s">
        <v>1</v>
      </c>
      <c r="K1622" s="1" t="s">
        <v>1</v>
      </c>
      <c r="L1622" s="1" t="s">
        <v>1</v>
      </c>
      <c r="M1622" s="1">
        <v>0</v>
      </c>
      <c r="N1622" s="2" t="s">
        <v>1</v>
      </c>
      <c r="O1622" s="2" t="s">
        <v>2646</v>
      </c>
      <c r="P1622" s="2" t="s">
        <v>2647</v>
      </c>
      <c r="Q1622" s="1">
        <v>44.697569999999999</v>
      </c>
      <c r="R1622" s="1">
        <v>0</v>
      </c>
      <c r="S1622" s="1">
        <v>35.519649999999999</v>
      </c>
      <c r="T1622" s="1">
        <v>7.9119999999999999</v>
      </c>
      <c r="U1622" s="2" t="s">
        <v>8</v>
      </c>
      <c r="V1622" s="1">
        <v>1.2659199999999999</v>
      </c>
      <c r="W1622" s="1">
        <v>0</v>
      </c>
      <c r="X1622" s="2" t="s">
        <v>0</v>
      </c>
      <c r="Y1622" s="1">
        <v>0</v>
      </c>
      <c r="Z1622" s="1">
        <v>0</v>
      </c>
      <c r="AA1622" s="2" t="s">
        <v>0</v>
      </c>
      <c r="AB1622" s="1">
        <v>0</v>
      </c>
      <c r="AC1622" s="1">
        <v>0</v>
      </c>
      <c r="AD1622" s="2" t="s">
        <v>0</v>
      </c>
      <c r="AE1622" s="1">
        <v>0</v>
      </c>
      <c r="AF1622" s="2">
        <v>0</v>
      </c>
      <c r="AG1622" s="2" t="s">
        <v>0</v>
      </c>
      <c r="AH1622" s="1">
        <v>0</v>
      </c>
      <c r="AI1622" s="1">
        <v>0</v>
      </c>
      <c r="AJ1622" s="2" t="s">
        <v>0</v>
      </c>
      <c r="AK1622" s="1">
        <v>0</v>
      </c>
      <c r="AL1622" s="1">
        <v>0</v>
      </c>
      <c r="AM1622" s="125" t="s">
        <v>1</v>
      </c>
      <c r="AN1622" s="2" t="s">
        <v>1</v>
      </c>
      <c r="AO1622" s="125" t="s">
        <v>1</v>
      </c>
      <c r="AP1622" s="2" t="s">
        <v>1</v>
      </c>
    </row>
    <row r="1623" spans="1:42" ht="15" customHeight="1" x14ac:dyDescent="0.25">
      <c r="A1623" s="2" t="s">
        <v>791</v>
      </c>
      <c r="B1623" s="125">
        <v>44618</v>
      </c>
      <c r="C1623" s="2" t="s">
        <v>6</v>
      </c>
      <c r="D1623" s="2" t="s">
        <v>25</v>
      </c>
      <c r="E1623" s="2" t="s">
        <v>196</v>
      </c>
      <c r="F1623" s="2" t="s">
        <v>2643</v>
      </c>
      <c r="G1623" s="2" t="s">
        <v>3</v>
      </c>
      <c r="H1623" s="2" t="s">
        <v>2648</v>
      </c>
      <c r="I1623" s="1" t="s">
        <v>1</v>
      </c>
      <c r="J1623" s="1" t="s">
        <v>1</v>
      </c>
      <c r="K1623" s="1" t="s">
        <v>1</v>
      </c>
      <c r="L1623" s="1" t="s">
        <v>1</v>
      </c>
      <c r="M1623" s="1">
        <v>0</v>
      </c>
      <c r="N1623" s="2" t="s">
        <v>1</v>
      </c>
      <c r="O1623" s="2" t="s">
        <v>2</v>
      </c>
      <c r="P1623" s="2" t="s">
        <v>1</v>
      </c>
      <c r="Q1623" s="1">
        <v>2817.908942</v>
      </c>
      <c r="R1623" s="1">
        <v>0</v>
      </c>
      <c r="S1623" s="1">
        <v>1966.4749999999999</v>
      </c>
      <c r="T1623" s="1">
        <v>0</v>
      </c>
      <c r="U1623" s="2" t="s">
        <v>0</v>
      </c>
      <c r="V1623" s="1">
        <v>0</v>
      </c>
      <c r="W1623" s="1">
        <v>733.99474999999995</v>
      </c>
      <c r="X1623" s="2" t="s">
        <v>8</v>
      </c>
      <c r="Y1623" s="1">
        <v>117.43919199999999</v>
      </c>
      <c r="Z1623" s="1">
        <v>0</v>
      </c>
      <c r="AA1623" s="2" t="s">
        <v>0</v>
      </c>
      <c r="AB1623" s="1">
        <v>0</v>
      </c>
      <c r="AC1623" s="1">
        <v>0</v>
      </c>
      <c r="AD1623" s="2" t="s">
        <v>0</v>
      </c>
      <c r="AE1623" s="1">
        <v>0</v>
      </c>
      <c r="AF1623" s="2">
        <v>0</v>
      </c>
      <c r="AG1623" s="2" t="s">
        <v>0</v>
      </c>
      <c r="AH1623" s="1">
        <v>0</v>
      </c>
      <c r="AI1623" s="1">
        <v>0</v>
      </c>
      <c r="AJ1623" s="2" t="s">
        <v>0</v>
      </c>
      <c r="AK1623" s="1">
        <v>0</v>
      </c>
      <c r="AL1623" s="1">
        <v>0</v>
      </c>
      <c r="AM1623" s="125" t="s">
        <v>1</v>
      </c>
      <c r="AN1623" s="2" t="s">
        <v>1</v>
      </c>
      <c r="AO1623" s="125" t="s">
        <v>1</v>
      </c>
      <c r="AP1623" s="2" t="s">
        <v>1</v>
      </c>
    </row>
    <row r="1624" spans="1:42" ht="15" customHeight="1" x14ac:dyDescent="0.25">
      <c r="A1624" s="2" t="s">
        <v>792</v>
      </c>
      <c r="B1624" s="125">
        <v>44618</v>
      </c>
      <c r="C1624" s="2" t="s">
        <v>26</v>
      </c>
      <c r="D1624" s="2" t="s">
        <v>23</v>
      </c>
      <c r="E1624" s="2" t="s">
        <v>354</v>
      </c>
      <c r="F1624" s="2" t="s">
        <v>1293</v>
      </c>
      <c r="G1624" s="2" t="s">
        <v>3</v>
      </c>
      <c r="H1624" s="2" t="s">
        <v>2048</v>
      </c>
      <c r="I1624" s="1" t="s">
        <v>1</v>
      </c>
      <c r="J1624" s="1" t="s">
        <v>1</v>
      </c>
      <c r="K1624" s="1" t="s">
        <v>1</v>
      </c>
      <c r="L1624" s="1" t="s">
        <v>1</v>
      </c>
      <c r="M1624" s="1">
        <v>0</v>
      </c>
      <c r="N1624" s="2" t="s">
        <v>1</v>
      </c>
      <c r="O1624" s="2" t="s">
        <v>2</v>
      </c>
      <c r="P1624" s="2" t="s">
        <v>1</v>
      </c>
      <c r="Q1624" s="1">
        <v>3656.9429799999984</v>
      </c>
      <c r="R1624" s="1">
        <v>0</v>
      </c>
      <c r="S1624" s="1">
        <v>2920.4047499999997</v>
      </c>
      <c r="T1624" s="1">
        <v>0</v>
      </c>
      <c r="U1624" s="2" t="s">
        <v>0</v>
      </c>
      <c r="V1624" s="1">
        <v>0</v>
      </c>
      <c r="W1624" s="1">
        <v>634.94674999999995</v>
      </c>
      <c r="X1624" s="2" t="s">
        <v>8</v>
      </c>
      <c r="Y1624" s="1">
        <v>101.59148000000002</v>
      </c>
      <c r="Z1624" s="1">
        <v>0</v>
      </c>
      <c r="AA1624" s="2" t="s">
        <v>0</v>
      </c>
      <c r="AB1624" s="1">
        <v>0</v>
      </c>
      <c r="AC1624" s="1">
        <v>0</v>
      </c>
      <c r="AD1624" s="2" t="s">
        <v>0</v>
      </c>
      <c r="AE1624" s="1">
        <v>0</v>
      </c>
      <c r="AF1624" s="2">
        <v>0</v>
      </c>
      <c r="AG1624" s="2" t="s">
        <v>0</v>
      </c>
      <c r="AH1624" s="1">
        <v>0</v>
      </c>
      <c r="AI1624" s="1">
        <v>0</v>
      </c>
      <c r="AJ1624" s="2" t="s">
        <v>0</v>
      </c>
      <c r="AK1624" s="1">
        <v>0</v>
      </c>
      <c r="AL1624" s="1">
        <v>0</v>
      </c>
      <c r="AM1624" s="125" t="s">
        <v>1</v>
      </c>
      <c r="AN1624" s="2" t="s">
        <v>1</v>
      </c>
      <c r="AO1624" s="125" t="s">
        <v>1</v>
      </c>
      <c r="AP1624" s="2" t="s">
        <v>1</v>
      </c>
    </row>
    <row r="1625" spans="1:42" ht="15" customHeight="1" x14ac:dyDescent="0.25">
      <c r="A1625" s="2" t="s">
        <v>793</v>
      </c>
      <c r="B1625" s="125">
        <v>44618</v>
      </c>
      <c r="C1625" s="2" t="s">
        <v>6</v>
      </c>
      <c r="D1625" s="2" t="s">
        <v>23</v>
      </c>
      <c r="E1625" s="2" t="s">
        <v>192</v>
      </c>
      <c r="F1625" s="2" t="s">
        <v>1133</v>
      </c>
      <c r="G1625" s="2" t="s">
        <v>3</v>
      </c>
      <c r="H1625" s="2" t="s">
        <v>2590</v>
      </c>
      <c r="I1625" s="1" t="s">
        <v>1</v>
      </c>
      <c r="J1625" s="1" t="s">
        <v>1</v>
      </c>
      <c r="K1625" s="1" t="s">
        <v>1</v>
      </c>
      <c r="L1625" s="1" t="s">
        <v>1</v>
      </c>
      <c r="M1625" s="1">
        <v>0</v>
      </c>
      <c r="N1625" s="2" t="s">
        <v>1</v>
      </c>
      <c r="O1625" s="2" t="s">
        <v>2</v>
      </c>
      <c r="P1625" s="2" t="s">
        <v>1</v>
      </c>
      <c r="Q1625" s="1">
        <v>1203.1065499999997</v>
      </c>
      <c r="R1625" s="1">
        <v>0</v>
      </c>
      <c r="S1625" s="1">
        <v>886.58515000000011</v>
      </c>
      <c r="T1625" s="1">
        <v>0</v>
      </c>
      <c r="U1625" s="2" t="s">
        <v>0</v>
      </c>
      <c r="V1625" s="1">
        <v>0</v>
      </c>
      <c r="W1625" s="1">
        <v>272.86329999999998</v>
      </c>
      <c r="X1625" s="2" t="s">
        <v>8</v>
      </c>
      <c r="Y1625" s="1">
        <v>43.658099999999997</v>
      </c>
      <c r="Z1625" s="1">
        <v>0</v>
      </c>
      <c r="AA1625" s="2" t="s">
        <v>0</v>
      </c>
      <c r="AB1625" s="1">
        <v>0</v>
      </c>
      <c r="AC1625" s="1">
        <v>0</v>
      </c>
      <c r="AD1625" s="2" t="s">
        <v>0</v>
      </c>
      <c r="AE1625" s="1">
        <v>0</v>
      </c>
      <c r="AF1625" s="2">
        <v>0</v>
      </c>
      <c r="AG1625" s="2" t="s">
        <v>0</v>
      </c>
      <c r="AH1625" s="1">
        <v>0</v>
      </c>
      <c r="AI1625" s="1">
        <v>0</v>
      </c>
      <c r="AJ1625" s="2" t="s">
        <v>0</v>
      </c>
      <c r="AK1625" s="1">
        <v>0</v>
      </c>
      <c r="AL1625" s="1">
        <v>0</v>
      </c>
      <c r="AM1625" s="125" t="s">
        <v>1</v>
      </c>
      <c r="AN1625" s="2" t="s">
        <v>1</v>
      </c>
      <c r="AO1625" s="125" t="s">
        <v>1</v>
      </c>
      <c r="AP1625" s="2" t="s">
        <v>1</v>
      </c>
    </row>
    <row r="1626" spans="1:42" ht="15" customHeight="1" x14ac:dyDescent="0.25">
      <c r="A1626" s="2" t="s">
        <v>794</v>
      </c>
      <c r="B1626" s="125">
        <v>44618</v>
      </c>
      <c r="C1626" s="2" t="s">
        <v>6</v>
      </c>
      <c r="D1626" s="2" t="s">
        <v>23</v>
      </c>
      <c r="E1626" s="2" t="s">
        <v>192</v>
      </c>
      <c r="F1626" s="2" t="s">
        <v>1133</v>
      </c>
      <c r="G1626" s="2" t="s">
        <v>3</v>
      </c>
      <c r="H1626" s="2" t="s">
        <v>2591</v>
      </c>
      <c r="I1626" s="1" t="s">
        <v>1</v>
      </c>
      <c r="J1626" s="1" t="s">
        <v>1</v>
      </c>
      <c r="K1626" s="1" t="s">
        <v>1</v>
      </c>
      <c r="L1626" s="1" t="s">
        <v>1</v>
      </c>
      <c r="M1626" s="1">
        <v>0</v>
      </c>
      <c r="N1626" s="2" t="s">
        <v>1</v>
      </c>
      <c r="O1626" s="2" t="s">
        <v>1066</v>
      </c>
      <c r="P1626" s="2" t="s">
        <v>1123</v>
      </c>
      <c r="Q1626" s="1">
        <v>125.39239999999999</v>
      </c>
      <c r="R1626" s="1">
        <v>0</v>
      </c>
      <c r="S1626" s="1">
        <v>109.49460000000001</v>
      </c>
      <c r="T1626" s="1">
        <v>13.705</v>
      </c>
      <c r="U1626" s="2" t="s">
        <v>8</v>
      </c>
      <c r="V1626" s="1">
        <v>2.1928000000000001</v>
      </c>
      <c r="W1626" s="1">
        <v>0</v>
      </c>
      <c r="X1626" s="2" t="s">
        <v>0</v>
      </c>
      <c r="Y1626" s="1">
        <v>0</v>
      </c>
      <c r="Z1626" s="1">
        <v>0</v>
      </c>
      <c r="AA1626" s="2" t="s">
        <v>0</v>
      </c>
      <c r="AB1626" s="1">
        <v>0</v>
      </c>
      <c r="AC1626" s="1">
        <v>0</v>
      </c>
      <c r="AD1626" s="2" t="s">
        <v>0</v>
      </c>
      <c r="AE1626" s="1">
        <v>0</v>
      </c>
      <c r="AF1626" s="2">
        <v>0</v>
      </c>
      <c r="AG1626" s="2" t="s">
        <v>0</v>
      </c>
      <c r="AH1626" s="1">
        <v>0</v>
      </c>
      <c r="AI1626" s="1">
        <v>0</v>
      </c>
      <c r="AJ1626" s="2" t="s">
        <v>0</v>
      </c>
      <c r="AK1626" s="1">
        <v>0</v>
      </c>
      <c r="AL1626" s="1">
        <v>0</v>
      </c>
      <c r="AM1626" s="125" t="s">
        <v>1</v>
      </c>
      <c r="AN1626" s="2" t="s">
        <v>1</v>
      </c>
      <c r="AO1626" s="125" t="s">
        <v>1</v>
      </c>
      <c r="AP1626" s="2" t="s">
        <v>1</v>
      </c>
    </row>
    <row r="1627" spans="1:42" ht="15" customHeight="1" x14ac:dyDescent="0.25">
      <c r="A1627" s="2" t="s">
        <v>795</v>
      </c>
      <c r="B1627" s="125">
        <v>44618</v>
      </c>
      <c r="C1627" s="2" t="s">
        <v>6</v>
      </c>
      <c r="D1627" s="2" t="s">
        <v>23</v>
      </c>
      <c r="E1627" s="2" t="s">
        <v>192</v>
      </c>
      <c r="F1627" s="2" t="s">
        <v>1133</v>
      </c>
      <c r="G1627" s="2" t="s">
        <v>3</v>
      </c>
      <c r="H1627" s="2" t="s">
        <v>2592</v>
      </c>
      <c r="I1627" s="1" t="s">
        <v>1</v>
      </c>
      <c r="J1627" s="1" t="s">
        <v>1</v>
      </c>
      <c r="K1627" s="1" t="s">
        <v>1</v>
      </c>
      <c r="L1627" s="1" t="s">
        <v>1</v>
      </c>
      <c r="M1627" s="1">
        <v>0</v>
      </c>
      <c r="N1627" s="2" t="s">
        <v>1</v>
      </c>
      <c r="O1627" s="2" t="s">
        <v>2</v>
      </c>
      <c r="P1627" s="2" t="s">
        <v>1</v>
      </c>
      <c r="Q1627" s="1">
        <v>2278.9086559999996</v>
      </c>
      <c r="R1627" s="1">
        <v>0</v>
      </c>
      <c r="S1627" s="1">
        <v>1654.3912499999997</v>
      </c>
      <c r="T1627" s="1">
        <v>0</v>
      </c>
      <c r="U1627" s="2" t="s">
        <v>0</v>
      </c>
      <c r="V1627" s="1">
        <v>0</v>
      </c>
      <c r="W1627" s="1">
        <v>538.37704999999994</v>
      </c>
      <c r="X1627" s="2" t="s">
        <v>8</v>
      </c>
      <c r="Y1627" s="1">
        <v>86.140355999999997</v>
      </c>
      <c r="Z1627" s="1">
        <v>0</v>
      </c>
      <c r="AA1627" s="2" t="s">
        <v>0</v>
      </c>
      <c r="AB1627" s="1">
        <v>0</v>
      </c>
      <c r="AC1627" s="1">
        <v>0</v>
      </c>
      <c r="AD1627" s="2" t="s">
        <v>0</v>
      </c>
      <c r="AE1627" s="1">
        <v>0</v>
      </c>
      <c r="AF1627" s="2">
        <v>0</v>
      </c>
      <c r="AG1627" s="2" t="s">
        <v>0</v>
      </c>
      <c r="AH1627" s="1">
        <v>0</v>
      </c>
      <c r="AI1627" s="1">
        <v>0</v>
      </c>
      <c r="AJ1627" s="2" t="s">
        <v>0</v>
      </c>
      <c r="AK1627" s="1">
        <v>0</v>
      </c>
      <c r="AL1627" s="1">
        <v>0</v>
      </c>
      <c r="AM1627" s="125" t="s">
        <v>1</v>
      </c>
      <c r="AN1627" s="2" t="s">
        <v>1</v>
      </c>
      <c r="AO1627" s="125" t="s">
        <v>1</v>
      </c>
      <c r="AP1627" s="2" t="s">
        <v>1</v>
      </c>
    </row>
    <row r="1628" spans="1:42" ht="15" customHeight="1" x14ac:dyDescent="0.25">
      <c r="A1628" s="2" t="s">
        <v>796</v>
      </c>
      <c r="B1628" s="125">
        <v>44618</v>
      </c>
      <c r="C1628" s="2" t="s">
        <v>6</v>
      </c>
      <c r="D1628" s="2" t="s">
        <v>23</v>
      </c>
      <c r="E1628" s="2" t="s">
        <v>192</v>
      </c>
      <c r="F1628" s="2" t="s">
        <v>1133</v>
      </c>
      <c r="G1628" s="2" t="s">
        <v>3</v>
      </c>
      <c r="H1628" s="2" t="s">
        <v>2593</v>
      </c>
      <c r="I1628" s="1" t="s">
        <v>1</v>
      </c>
      <c r="J1628" s="1" t="s">
        <v>1</v>
      </c>
      <c r="K1628" s="1" t="s">
        <v>1</v>
      </c>
      <c r="L1628" s="1" t="s">
        <v>1</v>
      </c>
      <c r="M1628" s="1">
        <v>0</v>
      </c>
      <c r="N1628" s="2" t="s">
        <v>1</v>
      </c>
      <c r="O1628" s="2" t="s">
        <v>878</v>
      </c>
      <c r="P1628" s="2" t="s">
        <v>2594</v>
      </c>
      <c r="Q1628" s="1">
        <v>46.76</v>
      </c>
      <c r="R1628" s="1">
        <v>0</v>
      </c>
      <c r="S1628" s="1">
        <v>46.76</v>
      </c>
      <c r="T1628" s="1">
        <v>0</v>
      </c>
      <c r="U1628" s="2" t="s">
        <v>0</v>
      </c>
      <c r="V1628" s="1">
        <v>0</v>
      </c>
      <c r="W1628" s="1">
        <v>0</v>
      </c>
      <c r="X1628" s="2" t="s">
        <v>0</v>
      </c>
      <c r="Y1628" s="1">
        <v>0</v>
      </c>
      <c r="Z1628" s="1">
        <v>0</v>
      </c>
      <c r="AA1628" s="2" t="s">
        <v>0</v>
      </c>
      <c r="AB1628" s="1">
        <v>0</v>
      </c>
      <c r="AC1628" s="1">
        <v>0</v>
      </c>
      <c r="AD1628" s="2" t="s">
        <v>0</v>
      </c>
      <c r="AE1628" s="1">
        <v>0</v>
      </c>
      <c r="AF1628" s="2">
        <v>0</v>
      </c>
      <c r="AG1628" s="2" t="s">
        <v>0</v>
      </c>
      <c r="AH1628" s="1">
        <v>0</v>
      </c>
      <c r="AI1628" s="1">
        <v>0</v>
      </c>
      <c r="AJ1628" s="2" t="s">
        <v>0</v>
      </c>
      <c r="AK1628" s="1">
        <v>0</v>
      </c>
      <c r="AL1628" s="1">
        <v>0</v>
      </c>
      <c r="AM1628" s="125" t="s">
        <v>1</v>
      </c>
      <c r="AN1628" s="2" t="s">
        <v>1</v>
      </c>
      <c r="AO1628" s="125" t="s">
        <v>1</v>
      </c>
      <c r="AP1628" s="2" t="s">
        <v>1</v>
      </c>
    </row>
    <row r="1629" spans="1:42" ht="15" customHeight="1" x14ac:dyDescent="0.25">
      <c r="A1629" s="2" t="s">
        <v>797</v>
      </c>
      <c r="B1629" s="125">
        <v>44618</v>
      </c>
      <c r="C1629" s="2" t="s">
        <v>6</v>
      </c>
      <c r="D1629" s="2" t="s">
        <v>23</v>
      </c>
      <c r="E1629" s="2" t="s">
        <v>192</v>
      </c>
      <c r="F1629" s="2" t="s">
        <v>1133</v>
      </c>
      <c r="G1629" s="2" t="s">
        <v>3</v>
      </c>
      <c r="H1629" s="2" t="s">
        <v>2595</v>
      </c>
      <c r="I1629" s="1" t="s">
        <v>1</v>
      </c>
      <c r="J1629" s="1" t="s">
        <v>1</v>
      </c>
      <c r="K1629" s="1" t="s">
        <v>1</v>
      </c>
      <c r="L1629" s="1" t="s">
        <v>1</v>
      </c>
      <c r="M1629" s="1">
        <v>0</v>
      </c>
      <c r="N1629" s="2" t="s">
        <v>1</v>
      </c>
      <c r="O1629" s="2" t="s">
        <v>2</v>
      </c>
      <c r="P1629" s="2" t="s">
        <v>1</v>
      </c>
      <c r="Q1629" s="1">
        <v>7862.9350999999997</v>
      </c>
      <c r="R1629" s="1">
        <v>0</v>
      </c>
      <c r="S1629" s="1">
        <v>6210.526050000004</v>
      </c>
      <c r="T1629" s="1">
        <v>0</v>
      </c>
      <c r="U1629" s="2" t="s">
        <v>0</v>
      </c>
      <c r="V1629" s="1">
        <v>0</v>
      </c>
      <c r="W1629" s="1">
        <v>1424.49055</v>
      </c>
      <c r="X1629" s="2" t="s">
        <v>0</v>
      </c>
      <c r="Y1629" s="1">
        <v>227.91849999999997</v>
      </c>
      <c r="Z1629" s="1">
        <v>0</v>
      </c>
      <c r="AA1629" s="2" t="s">
        <v>0</v>
      </c>
      <c r="AB1629" s="1">
        <v>0</v>
      </c>
      <c r="AC1629" s="1">
        <v>0</v>
      </c>
      <c r="AD1629" s="2" t="s">
        <v>0</v>
      </c>
      <c r="AE1629" s="1">
        <v>0</v>
      </c>
      <c r="AF1629" s="2">
        <v>0</v>
      </c>
      <c r="AG1629" s="2" t="s">
        <v>0</v>
      </c>
      <c r="AH1629" s="1">
        <v>0</v>
      </c>
      <c r="AI1629" s="1">
        <v>0</v>
      </c>
      <c r="AJ1629" s="2" t="s">
        <v>0</v>
      </c>
      <c r="AK1629" s="1">
        <v>0</v>
      </c>
      <c r="AL1629" s="1">
        <v>0</v>
      </c>
      <c r="AM1629" s="125" t="s">
        <v>1</v>
      </c>
      <c r="AN1629" s="2" t="s">
        <v>1</v>
      </c>
      <c r="AO1629" s="125" t="s">
        <v>1</v>
      </c>
      <c r="AP1629" s="2" t="s">
        <v>1</v>
      </c>
    </row>
    <row r="1630" spans="1:42" ht="15" customHeight="1" x14ac:dyDescent="0.25">
      <c r="A1630" s="2" t="s">
        <v>798</v>
      </c>
      <c r="B1630" s="125">
        <v>44618</v>
      </c>
      <c r="C1630" s="2" t="s">
        <v>6</v>
      </c>
      <c r="D1630" s="2" t="s">
        <v>23</v>
      </c>
      <c r="E1630" s="2" t="s">
        <v>192</v>
      </c>
      <c r="F1630" s="2" t="s">
        <v>1133</v>
      </c>
      <c r="G1630" s="2" t="s">
        <v>12</v>
      </c>
      <c r="H1630" s="2" t="s">
        <v>1</v>
      </c>
      <c r="I1630" s="1" t="s">
        <v>1201</v>
      </c>
      <c r="J1630" s="1" t="s">
        <v>1</v>
      </c>
      <c r="K1630" s="1" t="s">
        <v>2596</v>
      </c>
      <c r="L1630" s="1" t="s">
        <v>2146</v>
      </c>
      <c r="M1630" s="1">
        <v>55.67</v>
      </c>
      <c r="N1630" s="2" t="s">
        <v>11</v>
      </c>
      <c r="O1630" s="2" t="s">
        <v>2597</v>
      </c>
      <c r="P1630" s="2" t="s">
        <v>2598</v>
      </c>
      <c r="Q1630" s="1">
        <v>-13.9656</v>
      </c>
      <c r="R1630" s="1">
        <v>0</v>
      </c>
      <c r="S1630" s="1">
        <v>-13.9656</v>
      </c>
      <c r="T1630" s="1">
        <v>0</v>
      </c>
      <c r="U1630" s="2" t="s">
        <v>0</v>
      </c>
      <c r="V1630" s="1">
        <v>0</v>
      </c>
      <c r="W1630" s="1">
        <v>0</v>
      </c>
      <c r="X1630" s="2" t="s">
        <v>0</v>
      </c>
      <c r="Y1630" s="1">
        <v>0</v>
      </c>
      <c r="Z1630" s="1">
        <v>0</v>
      </c>
      <c r="AA1630" s="2" t="s">
        <v>0</v>
      </c>
      <c r="AB1630" s="1">
        <v>0</v>
      </c>
      <c r="AC1630" s="1">
        <v>0</v>
      </c>
      <c r="AD1630" s="2" t="s">
        <v>0</v>
      </c>
      <c r="AE1630" s="1">
        <v>0</v>
      </c>
      <c r="AF1630" s="2">
        <v>0</v>
      </c>
      <c r="AG1630" s="2" t="s">
        <v>0</v>
      </c>
      <c r="AH1630" s="1">
        <v>0</v>
      </c>
      <c r="AI1630" s="1">
        <v>0</v>
      </c>
      <c r="AJ1630" s="2" t="s">
        <v>0</v>
      </c>
      <c r="AK1630" s="1">
        <v>0</v>
      </c>
      <c r="AL1630" s="1">
        <v>0</v>
      </c>
      <c r="AM1630" s="125" t="s">
        <v>1</v>
      </c>
      <c r="AN1630" s="2" t="s">
        <v>1</v>
      </c>
      <c r="AO1630" s="125" t="s">
        <v>1</v>
      </c>
      <c r="AP1630" s="2" t="s">
        <v>1</v>
      </c>
    </row>
    <row r="1631" spans="1:42" ht="15" customHeight="1" x14ac:dyDescent="0.25">
      <c r="A1631" s="2" t="s">
        <v>799</v>
      </c>
      <c r="B1631" s="125">
        <v>44618</v>
      </c>
      <c r="C1631" s="2" t="s">
        <v>6</v>
      </c>
      <c r="D1631" s="2" t="s">
        <v>21</v>
      </c>
      <c r="E1631" s="2" t="s">
        <v>190</v>
      </c>
      <c r="F1631" s="2" t="s">
        <v>2619</v>
      </c>
      <c r="G1631" s="2" t="s">
        <v>3</v>
      </c>
      <c r="H1631" s="2" t="s">
        <v>2620</v>
      </c>
      <c r="I1631" s="1" t="s">
        <v>1</v>
      </c>
      <c r="J1631" s="1" t="s">
        <v>1</v>
      </c>
      <c r="K1631" s="1" t="s">
        <v>1</v>
      </c>
      <c r="L1631" s="1" t="s">
        <v>1</v>
      </c>
      <c r="M1631" s="1">
        <v>0</v>
      </c>
      <c r="N1631" s="2" t="s">
        <v>1</v>
      </c>
      <c r="O1631" s="2" t="s">
        <v>2</v>
      </c>
      <c r="P1631" s="2" t="s">
        <v>1</v>
      </c>
      <c r="Q1631" s="1">
        <v>9793.8771199999956</v>
      </c>
      <c r="R1631" s="1">
        <v>0</v>
      </c>
      <c r="S1631" s="1">
        <v>7105.1927499999993</v>
      </c>
      <c r="T1631" s="1">
        <v>0</v>
      </c>
      <c r="U1631" s="2" t="s">
        <v>0</v>
      </c>
      <c r="V1631" s="1">
        <v>0</v>
      </c>
      <c r="W1631" s="1">
        <v>2317.8312500000002</v>
      </c>
      <c r="X1631" s="2" t="s">
        <v>8</v>
      </c>
      <c r="Y1631" s="1">
        <v>370.85311999999993</v>
      </c>
      <c r="Z1631" s="1">
        <v>0</v>
      </c>
      <c r="AA1631" s="2" t="s">
        <v>0</v>
      </c>
      <c r="AB1631" s="1">
        <v>0</v>
      </c>
      <c r="AC1631" s="1">
        <v>0</v>
      </c>
      <c r="AD1631" s="2" t="s">
        <v>0</v>
      </c>
      <c r="AE1631" s="1">
        <v>0</v>
      </c>
      <c r="AF1631" s="2">
        <v>0</v>
      </c>
      <c r="AG1631" s="2" t="s">
        <v>0</v>
      </c>
      <c r="AH1631" s="1">
        <v>0</v>
      </c>
      <c r="AI1631" s="1">
        <v>0</v>
      </c>
      <c r="AJ1631" s="2" t="s">
        <v>0</v>
      </c>
      <c r="AK1631" s="1">
        <v>0</v>
      </c>
      <c r="AL1631" s="1">
        <v>0</v>
      </c>
      <c r="AM1631" s="125" t="s">
        <v>1</v>
      </c>
      <c r="AN1631" s="2" t="s">
        <v>1</v>
      </c>
      <c r="AO1631" s="125" t="s">
        <v>1</v>
      </c>
      <c r="AP1631" s="2" t="s">
        <v>1</v>
      </c>
    </row>
    <row r="1632" spans="1:42" ht="15" customHeight="1" x14ac:dyDescent="0.25">
      <c r="A1632" s="2" t="s">
        <v>800</v>
      </c>
      <c r="B1632" s="125">
        <v>44618</v>
      </c>
      <c r="C1632" s="2" t="s">
        <v>26</v>
      </c>
      <c r="D1632" s="2" t="s">
        <v>879</v>
      </c>
      <c r="E1632" s="2" t="s">
        <v>881</v>
      </c>
      <c r="F1632" s="2" t="s">
        <v>2049</v>
      </c>
      <c r="G1632" s="2" t="s">
        <v>3</v>
      </c>
      <c r="H1632" s="2" t="s">
        <v>2050</v>
      </c>
      <c r="I1632" s="1" t="s">
        <v>1</v>
      </c>
      <c r="J1632" s="1" t="s">
        <v>1</v>
      </c>
      <c r="K1632" s="1" t="s">
        <v>1</v>
      </c>
      <c r="L1632" s="1" t="s">
        <v>1</v>
      </c>
      <c r="M1632" s="1">
        <v>0</v>
      </c>
      <c r="N1632" s="2" t="s">
        <v>1</v>
      </c>
      <c r="O1632" s="2" t="s">
        <v>2</v>
      </c>
      <c r="P1632" s="2" t="s">
        <v>1</v>
      </c>
      <c r="Q1632" s="1">
        <v>434.2328</v>
      </c>
      <c r="R1632" s="1">
        <v>0</v>
      </c>
      <c r="S1632" s="1">
        <v>39.740000000000009</v>
      </c>
      <c r="T1632" s="1">
        <v>0</v>
      </c>
      <c r="U1632" s="2" t="s">
        <v>0</v>
      </c>
      <c r="V1632" s="1">
        <v>0</v>
      </c>
      <c r="W1632" s="1">
        <v>340.08</v>
      </c>
      <c r="X1632" s="2" t="s">
        <v>8</v>
      </c>
      <c r="Y1632" s="1">
        <v>54.412800000000004</v>
      </c>
      <c r="Z1632" s="1">
        <v>0</v>
      </c>
      <c r="AA1632" s="2" t="s">
        <v>0</v>
      </c>
      <c r="AB1632" s="1">
        <v>0</v>
      </c>
      <c r="AC1632" s="1">
        <v>0</v>
      </c>
      <c r="AD1632" s="2" t="s">
        <v>0</v>
      </c>
      <c r="AE1632" s="1">
        <v>0</v>
      </c>
      <c r="AF1632" s="2">
        <v>0</v>
      </c>
      <c r="AG1632" s="2" t="s">
        <v>0</v>
      </c>
      <c r="AH1632" s="1">
        <v>0</v>
      </c>
      <c r="AI1632" s="1">
        <v>0</v>
      </c>
      <c r="AJ1632" s="2" t="s">
        <v>0</v>
      </c>
      <c r="AK1632" s="1">
        <v>0</v>
      </c>
      <c r="AL1632" s="1">
        <v>0</v>
      </c>
      <c r="AM1632" s="125" t="s">
        <v>1</v>
      </c>
      <c r="AN1632" s="2" t="s">
        <v>1</v>
      </c>
      <c r="AO1632" s="125" t="s">
        <v>1</v>
      </c>
      <c r="AP1632" s="2" t="s">
        <v>1</v>
      </c>
    </row>
    <row r="1633" spans="1:42" ht="15" customHeight="1" x14ac:dyDescent="0.25">
      <c r="A1633" s="2" t="s">
        <v>801</v>
      </c>
      <c r="B1633" s="125">
        <v>44618</v>
      </c>
      <c r="C1633" s="2" t="s">
        <v>6</v>
      </c>
      <c r="D1633" s="2" t="s">
        <v>879</v>
      </c>
      <c r="E1633" s="2" t="s">
        <v>880</v>
      </c>
      <c r="F1633" s="2" t="s">
        <v>1179</v>
      </c>
      <c r="G1633" s="2" t="s">
        <v>3</v>
      </c>
      <c r="H1633" s="2" t="s">
        <v>2614</v>
      </c>
      <c r="I1633" s="1" t="s">
        <v>1</v>
      </c>
      <c r="J1633" s="1" t="s">
        <v>1</v>
      </c>
      <c r="K1633" s="1" t="s">
        <v>1</v>
      </c>
      <c r="L1633" s="1" t="s">
        <v>1</v>
      </c>
      <c r="M1633" s="1">
        <v>0</v>
      </c>
      <c r="N1633" s="2" t="s">
        <v>1</v>
      </c>
      <c r="O1633" s="2" t="s">
        <v>2</v>
      </c>
      <c r="P1633" s="2" t="s">
        <v>1</v>
      </c>
      <c r="Q1633" s="1">
        <v>9840.1542479999989</v>
      </c>
      <c r="R1633" s="1">
        <v>0</v>
      </c>
      <c r="S1633" s="1">
        <v>6943.3912499999942</v>
      </c>
      <c r="T1633" s="1">
        <v>0</v>
      </c>
      <c r="U1633" s="2" t="s">
        <v>0</v>
      </c>
      <c r="V1633" s="1">
        <v>0</v>
      </c>
      <c r="W1633" s="1">
        <v>2497.2094499999994</v>
      </c>
      <c r="X1633" s="2" t="s">
        <v>8</v>
      </c>
      <c r="Y1633" s="1">
        <v>399.55354799999992</v>
      </c>
      <c r="Z1633" s="1">
        <v>0</v>
      </c>
      <c r="AA1633" s="2" t="s">
        <v>0</v>
      </c>
      <c r="AB1633" s="1">
        <v>0</v>
      </c>
      <c r="AC1633" s="1">
        <v>0</v>
      </c>
      <c r="AD1633" s="2" t="s">
        <v>0</v>
      </c>
      <c r="AE1633" s="1">
        <v>0</v>
      </c>
      <c r="AF1633" s="2">
        <v>0</v>
      </c>
      <c r="AG1633" s="2" t="s">
        <v>0</v>
      </c>
      <c r="AH1633" s="1">
        <v>0</v>
      </c>
      <c r="AI1633" s="1">
        <v>0</v>
      </c>
      <c r="AJ1633" s="2" t="s">
        <v>0</v>
      </c>
      <c r="AK1633" s="1">
        <v>0</v>
      </c>
      <c r="AL1633" s="1">
        <v>0</v>
      </c>
      <c r="AM1633" s="125" t="s">
        <v>1</v>
      </c>
      <c r="AN1633" s="2" t="s">
        <v>1</v>
      </c>
      <c r="AO1633" s="125" t="s">
        <v>1</v>
      </c>
      <c r="AP1633" s="2" t="s">
        <v>1</v>
      </c>
    </row>
    <row r="1634" spans="1:42" ht="15" customHeight="1" x14ac:dyDescent="0.25">
      <c r="A1634" s="2" t="s">
        <v>802</v>
      </c>
      <c r="B1634" s="125">
        <v>44618</v>
      </c>
      <c r="C1634" s="2" t="s">
        <v>6</v>
      </c>
      <c r="D1634" s="2" t="s">
        <v>18</v>
      </c>
      <c r="E1634" s="2" t="s">
        <v>183</v>
      </c>
      <c r="F1634" s="2" t="s">
        <v>1126</v>
      </c>
      <c r="G1634" s="2" t="s">
        <v>3</v>
      </c>
      <c r="H1634" s="2" t="s">
        <v>2587</v>
      </c>
      <c r="I1634" s="1" t="s">
        <v>1</v>
      </c>
      <c r="J1634" s="1" t="s">
        <v>1</v>
      </c>
      <c r="K1634" s="1" t="s">
        <v>1</v>
      </c>
      <c r="L1634" s="1" t="s">
        <v>1</v>
      </c>
      <c r="M1634" s="1">
        <v>0</v>
      </c>
      <c r="N1634" s="2" t="s">
        <v>1</v>
      </c>
      <c r="O1634" s="2" t="s">
        <v>2</v>
      </c>
      <c r="P1634" s="2" t="s">
        <v>1</v>
      </c>
      <c r="Q1634" s="1">
        <v>9873.4776559999991</v>
      </c>
      <c r="R1634" s="1">
        <v>0</v>
      </c>
      <c r="S1634" s="1">
        <v>7360.332749999995</v>
      </c>
      <c r="T1634" s="1">
        <v>0</v>
      </c>
      <c r="U1634" s="2" t="s">
        <v>0</v>
      </c>
      <c r="V1634" s="1">
        <v>0</v>
      </c>
      <c r="W1634" s="1">
        <v>2166.5041499999998</v>
      </c>
      <c r="X1634" s="2" t="s">
        <v>0</v>
      </c>
      <c r="Y1634" s="1">
        <v>346.64075600000001</v>
      </c>
      <c r="Z1634" s="1">
        <v>0</v>
      </c>
      <c r="AA1634" s="2" t="s">
        <v>0</v>
      </c>
      <c r="AB1634" s="1">
        <v>0</v>
      </c>
      <c r="AC1634" s="1">
        <v>0</v>
      </c>
      <c r="AD1634" s="2" t="s">
        <v>0</v>
      </c>
      <c r="AE1634" s="1">
        <v>0</v>
      </c>
      <c r="AF1634" s="2">
        <v>0</v>
      </c>
      <c r="AG1634" s="2" t="s">
        <v>0</v>
      </c>
      <c r="AH1634" s="1">
        <v>0</v>
      </c>
      <c r="AI1634" s="1">
        <v>0</v>
      </c>
      <c r="AJ1634" s="2" t="s">
        <v>0</v>
      </c>
      <c r="AK1634" s="1">
        <v>0</v>
      </c>
      <c r="AL1634" s="1">
        <v>0</v>
      </c>
      <c r="AM1634" s="125" t="s">
        <v>1</v>
      </c>
      <c r="AN1634" s="2" t="s">
        <v>1</v>
      </c>
      <c r="AO1634" s="125" t="s">
        <v>1</v>
      </c>
      <c r="AP1634" s="2" t="s">
        <v>1</v>
      </c>
    </row>
    <row r="1635" spans="1:42" ht="15" customHeight="1" x14ac:dyDescent="0.25">
      <c r="A1635" s="2" t="s">
        <v>803</v>
      </c>
      <c r="B1635" s="125">
        <v>44618</v>
      </c>
      <c r="C1635" s="2" t="s">
        <v>6</v>
      </c>
      <c r="D1635" s="2" t="s">
        <v>16</v>
      </c>
      <c r="E1635" s="2" t="s">
        <v>181</v>
      </c>
      <c r="F1635" s="2" t="s">
        <v>2736</v>
      </c>
      <c r="G1635" s="2" t="s">
        <v>3</v>
      </c>
      <c r="H1635" s="2" t="s">
        <v>2737</v>
      </c>
      <c r="I1635" s="1" t="s">
        <v>1</v>
      </c>
      <c r="J1635" s="1" t="s">
        <v>1</v>
      </c>
      <c r="K1635" s="1" t="s">
        <v>1</v>
      </c>
      <c r="L1635" s="1" t="s">
        <v>1</v>
      </c>
      <c r="M1635" s="1">
        <v>0</v>
      </c>
      <c r="N1635" s="2" t="s">
        <v>1</v>
      </c>
      <c r="O1635" s="2" t="s">
        <v>2</v>
      </c>
      <c r="P1635" s="2" t="s">
        <v>1</v>
      </c>
      <c r="Q1635" s="1">
        <v>6797.5708419999992</v>
      </c>
      <c r="R1635" s="1">
        <v>0</v>
      </c>
      <c r="S1635" s="1">
        <v>4481.91525</v>
      </c>
      <c r="T1635" s="1">
        <v>0</v>
      </c>
      <c r="U1635" s="2" t="s">
        <v>0</v>
      </c>
      <c r="V1635" s="1">
        <v>0</v>
      </c>
      <c r="W1635" s="1">
        <v>1996.2549000000004</v>
      </c>
      <c r="X1635" s="2" t="s">
        <v>8</v>
      </c>
      <c r="Y1635" s="1">
        <v>319.40069200000011</v>
      </c>
      <c r="Z1635" s="1">
        <v>0</v>
      </c>
      <c r="AA1635" s="2" t="s">
        <v>0</v>
      </c>
      <c r="AB1635" s="1">
        <v>0</v>
      </c>
      <c r="AC1635" s="1">
        <v>0</v>
      </c>
      <c r="AD1635" s="2" t="s">
        <v>0</v>
      </c>
      <c r="AE1635" s="1">
        <v>0</v>
      </c>
      <c r="AF1635" s="2">
        <v>0</v>
      </c>
      <c r="AG1635" s="2" t="s">
        <v>0</v>
      </c>
      <c r="AH1635" s="1">
        <v>0</v>
      </c>
      <c r="AI1635" s="1">
        <v>0</v>
      </c>
      <c r="AJ1635" s="2" t="s">
        <v>0</v>
      </c>
      <c r="AK1635" s="1">
        <v>0</v>
      </c>
      <c r="AL1635" s="1">
        <v>0</v>
      </c>
      <c r="AM1635" s="125" t="s">
        <v>1</v>
      </c>
      <c r="AN1635" s="2" t="s">
        <v>1</v>
      </c>
      <c r="AO1635" s="125" t="s">
        <v>1</v>
      </c>
      <c r="AP1635" s="2" t="s">
        <v>1</v>
      </c>
    </row>
    <row r="1636" spans="1:42" ht="15" customHeight="1" x14ac:dyDescent="0.25">
      <c r="A1636" s="2" t="s">
        <v>804</v>
      </c>
      <c r="B1636" s="125">
        <v>44618</v>
      </c>
      <c r="C1636" s="2" t="s">
        <v>6</v>
      </c>
      <c r="D1636" s="2" t="s">
        <v>13</v>
      </c>
      <c r="E1636" s="2" t="s">
        <v>179</v>
      </c>
      <c r="F1636" s="2" t="s">
        <v>2138</v>
      </c>
      <c r="G1636" s="2" t="s">
        <v>3</v>
      </c>
      <c r="H1636" s="2" t="s">
        <v>2139</v>
      </c>
      <c r="I1636" s="1" t="s">
        <v>1</v>
      </c>
      <c r="J1636" s="1" t="s">
        <v>1</v>
      </c>
      <c r="K1636" s="1" t="s">
        <v>1</v>
      </c>
      <c r="L1636" s="1" t="s">
        <v>1</v>
      </c>
      <c r="M1636" s="1">
        <v>0</v>
      </c>
      <c r="N1636" s="2" t="s">
        <v>1</v>
      </c>
      <c r="O1636" s="2" t="s">
        <v>2</v>
      </c>
      <c r="P1636" s="2" t="s">
        <v>1</v>
      </c>
      <c r="Q1636" s="1">
        <v>1209.2163500000001</v>
      </c>
      <c r="R1636" s="1">
        <v>0</v>
      </c>
      <c r="S1636" s="1">
        <v>1126.5955500000002</v>
      </c>
      <c r="T1636" s="1">
        <v>0</v>
      </c>
      <c r="U1636" s="2" t="s">
        <v>0</v>
      </c>
      <c r="V1636" s="1">
        <v>0</v>
      </c>
      <c r="W1636" s="1">
        <v>71.224799999999988</v>
      </c>
      <c r="X1636" s="2" t="s">
        <v>8</v>
      </c>
      <c r="Y1636" s="1">
        <v>11.395999999999999</v>
      </c>
      <c r="Z1636" s="1">
        <v>0</v>
      </c>
      <c r="AA1636" s="2" t="s">
        <v>0</v>
      </c>
      <c r="AB1636" s="1">
        <v>0</v>
      </c>
      <c r="AC1636" s="1">
        <v>0</v>
      </c>
      <c r="AD1636" s="2" t="s">
        <v>0</v>
      </c>
      <c r="AE1636" s="1">
        <v>0</v>
      </c>
      <c r="AF1636" s="2">
        <v>0</v>
      </c>
      <c r="AG1636" s="2" t="s">
        <v>0</v>
      </c>
      <c r="AH1636" s="1">
        <v>0</v>
      </c>
      <c r="AI1636" s="1">
        <v>0</v>
      </c>
      <c r="AJ1636" s="2" t="s">
        <v>0</v>
      </c>
      <c r="AK1636" s="1">
        <v>0</v>
      </c>
      <c r="AL1636" s="1">
        <v>0</v>
      </c>
      <c r="AM1636" s="125" t="s">
        <v>1</v>
      </c>
      <c r="AN1636" s="2" t="s">
        <v>1</v>
      </c>
      <c r="AO1636" s="125" t="s">
        <v>1</v>
      </c>
      <c r="AP1636" s="2" t="s">
        <v>1</v>
      </c>
    </row>
    <row r="1637" spans="1:42" ht="15" customHeight="1" x14ac:dyDescent="0.25">
      <c r="A1637" s="2" t="s">
        <v>805</v>
      </c>
      <c r="B1637" s="125">
        <v>44618</v>
      </c>
      <c r="C1637" s="2" t="s">
        <v>6</v>
      </c>
      <c r="D1637" s="2" t="s">
        <v>13</v>
      </c>
      <c r="E1637" s="2" t="s">
        <v>179</v>
      </c>
      <c r="F1637" s="2" t="s">
        <v>2140</v>
      </c>
      <c r="G1637" s="2" t="s">
        <v>3</v>
      </c>
      <c r="H1637" s="2" t="s">
        <v>2141</v>
      </c>
      <c r="I1637" s="1" t="s">
        <v>1</v>
      </c>
      <c r="J1637" s="1" t="s">
        <v>1</v>
      </c>
      <c r="K1637" s="1" t="s">
        <v>1</v>
      </c>
      <c r="L1637" s="1" t="s">
        <v>1</v>
      </c>
      <c r="M1637" s="1">
        <v>0</v>
      </c>
      <c r="N1637" s="2" t="s">
        <v>1</v>
      </c>
      <c r="O1637" s="2" t="s">
        <v>2142</v>
      </c>
      <c r="P1637" s="2" t="s">
        <v>2143</v>
      </c>
      <c r="Q1637" s="1">
        <v>11.8668</v>
      </c>
      <c r="R1637" s="1">
        <v>0</v>
      </c>
      <c r="S1637" s="1">
        <v>11.8668</v>
      </c>
      <c r="T1637" s="1">
        <v>0</v>
      </c>
      <c r="U1637" s="2" t="s">
        <v>0</v>
      </c>
      <c r="V1637" s="1">
        <v>0</v>
      </c>
      <c r="W1637" s="1">
        <v>0</v>
      </c>
      <c r="X1637" s="2" t="s">
        <v>0</v>
      </c>
      <c r="Y1637" s="1">
        <v>0</v>
      </c>
      <c r="Z1637" s="1">
        <v>0</v>
      </c>
      <c r="AA1637" s="2" t="s">
        <v>0</v>
      </c>
      <c r="AB1637" s="1">
        <v>0</v>
      </c>
      <c r="AC1637" s="1">
        <v>0</v>
      </c>
      <c r="AD1637" s="2" t="s">
        <v>0</v>
      </c>
      <c r="AE1637" s="1">
        <v>0</v>
      </c>
      <c r="AF1637" s="2">
        <v>0</v>
      </c>
      <c r="AG1637" s="2" t="s">
        <v>0</v>
      </c>
      <c r="AH1637" s="1">
        <v>0</v>
      </c>
      <c r="AI1637" s="1">
        <v>0</v>
      </c>
      <c r="AJ1637" s="2" t="s">
        <v>0</v>
      </c>
      <c r="AK1637" s="1">
        <v>0</v>
      </c>
      <c r="AL1637" s="1">
        <v>0</v>
      </c>
      <c r="AM1637" s="125" t="s">
        <v>1</v>
      </c>
      <c r="AN1637" s="2" t="s">
        <v>1</v>
      </c>
      <c r="AO1637" s="125" t="s">
        <v>1</v>
      </c>
      <c r="AP1637" s="2" t="s">
        <v>1</v>
      </c>
    </row>
    <row r="1638" spans="1:42" ht="15" customHeight="1" x14ac:dyDescent="0.25">
      <c r="A1638" s="2" t="s">
        <v>806</v>
      </c>
      <c r="B1638" s="125">
        <v>44618</v>
      </c>
      <c r="C1638" s="2" t="s">
        <v>6</v>
      </c>
      <c r="D1638" s="2" t="s">
        <v>13</v>
      </c>
      <c r="E1638" s="2" t="s">
        <v>179</v>
      </c>
      <c r="F1638" s="2" t="s">
        <v>2138</v>
      </c>
      <c r="G1638" s="2" t="s">
        <v>3</v>
      </c>
      <c r="H1638" s="2" t="s">
        <v>2144</v>
      </c>
      <c r="I1638" s="1" t="s">
        <v>1</v>
      </c>
      <c r="J1638" s="1" t="s">
        <v>1</v>
      </c>
      <c r="K1638" s="1" t="s">
        <v>1</v>
      </c>
      <c r="L1638" s="1" t="s">
        <v>1</v>
      </c>
      <c r="M1638" s="1">
        <v>0</v>
      </c>
      <c r="N1638" s="2" t="s">
        <v>1</v>
      </c>
      <c r="O1638" s="2" t="s">
        <v>2</v>
      </c>
      <c r="P1638" s="2" t="s">
        <v>1</v>
      </c>
      <c r="Q1638" s="1">
        <v>2585.2644999999998</v>
      </c>
      <c r="R1638" s="1">
        <v>0</v>
      </c>
      <c r="S1638" s="1">
        <v>2303.3719999999998</v>
      </c>
      <c r="T1638" s="1">
        <v>0</v>
      </c>
      <c r="U1638" s="2" t="s">
        <v>0</v>
      </c>
      <c r="V1638" s="1">
        <v>0</v>
      </c>
      <c r="W1638" s="1">
        <v>243.01080000000005</v>
      </c>
      <c r="X1638" s="2" t="s">
        <v>0</v>
      </c>
      <c r="Y1638" s="1">
        <v>38.881699999999995</v>
      </c>
      <c r="Z1638" s="1">
        <v>0</v>
      </c>
      <c r="AA1638" s="2" t="s">
        <v>0</v>
      </c>
      <c r="AB1638" s="1">
        <v>0</v>
      </c>
      <c r="AC1638" s="1">
        <v>0</v>
      </c>
      <c r="AD1638" s="2" t="s">
        <v>0</v>
      </c>
      <c r="AE1638" s="1">
        <v>0</v>
      </c>
      <c r="AF1638" s="2">
        <v>0</v>
      </c>
      <c r="AG1638" s="2" t="s">
        <v>0</v>
      </c>
      <c r="AH1638" s="1">
        <v>0</v>
      </c>
      <c r="AI1638" s="1">
        <v>0</v>
      </c>
      <c r="AJ1638" s="2" t="s">
        <v>0</v>
      </c>
      <c r="AK1638" s="1">
        <v>0</v>
      </c>
      <c r="AL1638" s="1">
        <v>0</v>
      </c>
      <c r="AM1638" s="125" t="s">
        <v>1</v>
      </c>
      <c r="AN1638" s="2" t="s">
        <v>1</v>
      </c>
      <c r="AO1638" s="125" t="s">
        <v>1</v>
      </c>
      <c r="AP1638" s="2" t="s">
        <v>1</v>
      </c>
    </row>
    <row r="1639" spans="1:42" ht="15" customHeight="1" x14ac:dyDescent="0.25">
      <c r="A1639" s="2" t="s">
        <v>807</v>
      </c>
      <c r="B1639" s="125">
        <v>44618</v>
      </c>
      <c r="C1639" s="2" t="s">
        <v>6</v>
      </c>
      <c r="D1639" s="2" t="s">
        <v>13</v>
      </c>
      <c r="E1639" s="2" t="s">
        <v>179</v>
      </c>
      <c r="F1639" s="2" t="s">
        <v>2140</v>
      </c>
      <c r="G1639" s="2" t="s">
        <v>12</v>
      </c>
      <c r="H1639" s="2" t="s">
        <v>1</v>
      </c>
      <c r="I1639" s="1" t="s">
        <v>1196</v>
      </c>
      <c r="J1639" s="1" t="s">
        <v>1</v>
      </c>
      <c r="K1639" s="1" t="s">
        <v>2145</v>
      </c>
      <c r="L1639" s="1" t="s">
        <v>2146</v>
      </c>
      <c r="M1639" s="1">
        <v>5.51</v>
      </c>
      <c r="N1639" s="2" t="s">
        <v>11</v>
      </c>
      <c r="O1639" s="2" t="s">
        <v>2147</v>
      </c>
      <c r="P1639" s="2" t="s">
        <v>2148</v>
      </c>
      <c r="Q1639" s="1">
        <v>-5.51</v>
      </c>
      <c r="R1639" s="1">
        <v>0</v>
      </c>
      <c r="S1639" s="1">
        <v>0</v>
      </c>
      <c r="T1639" s="1">
        <v>0</v>
      </c>
      <c r="U1639" s="2" t="s">
        <v>0</v>
      </c>
      <c r="V1639" s="1">
        <v>0</v>
      </c>
      <c r="W1639" s="1">
        <v>-4.75</v>
      </c>
      <c r="X1639" s="2" t="s">
        <v>8</v>
      </c>
      <c r="Y1639" s="1">
        <v>-0.76</v>
      </c>
      <c r="Z1639" s="1">
        <v>0</v>
      </c>
      <c r="AA1639" s="2" t="s">
        <v>0</v>
      </c>
      <c r="AB1639" s="1">
        <v>0</v>
      </c>
      <c r="AC1639" s="1">
        <v>0</v>
      </c>
      <c r="AD1639" s="2" t="s">
        <v>0</v>
      </c>
      <c r="AE1639" s="1">
        <v>0</v>
      </c>
      <c r="AF1639" s="2">
        <v>0</v>
      </c>
      <c r="AG1639" s="2" t="s">
        <v>0</v>
      </c>
      <c r="AH1639" s="1">
        <v>0</v>
      </c>
      <c r="AI1639" s="1">
        <v>0</v>
      </c>
      <c r="AJ1639" s="2" t="s">
        <v>0</v>
      </c>
      <c r="AK1639" s="1">
        <v>0</v>
      </c>
      <c r="AL1639" s="1">
        <v>0</v>
      </c>
      <c r="AM1639" s="125" t="s">
        <v>1</v>
      </c>
      <c r="AN1639" s="2" t="s">
        <v>1</v>
      </c>
      <c r="AO1639" s="125" t="s">
        <v>1</v>
      </c>
      <c r="AP1639" s="2" t="s">
        <v>1</v>
      </c>
    </row>
    <row r="1640" spans="1:42" ht="15" customHeight="1" x14ac:dyDescent="0.25">
      <c r="A1640" s="2" t="s">
        <v>808</v>
      </c>
      <c r="B1640" s="125">
        <v>44618</v>
      </c>
      <c r="C1640" s="2" t="s">
        <v>6</v>
      </c>
      <c r="D1640" s="2" t="s">
        <v>9</v>
      </c>
      <c r="E1640" s="2" t="s">
        <v>2478</v>
      </c>
      <c r="F1640" s="2" t="s">
        <v>2570</v>
      </c>
      <c r="G1640" s="2" t="s">
        <v>3</v>
      </c>
      <c r="H1640" s="2" t="s">
        <v>2571</v>
      </c>
      <c r="I1640" s="1" t="s">
        <v>1</v>
      </c>
      <c r="J1640" s="1" t="s">
        <v>1</v>
      </c>
      <c r="K1640" s="1" t="s">
        <v>1</v>
      </c>
      <c r="L1640" s="1" t="s">
        <v>1</v>
      </c>
      <c r="M1640" s="1">
        <v>0</v>
      </c>
      <c r="N1640" s="2" t="s">
        <v>1</v>
      </c>
      <c r="O1640" s="2" t="s">
        <v>2</v>
      </c>
      <c r="P1640" s="2" t="s">
        <v>1</v>
      </c>
      <c r="Q1640" s="1">
        <v>262.71600000000001</v>
      </c>
      <c r="R1640" s="1">
        <v>0</v>
      </c>
      <c r="S1640" s="1">
        <v>159.77530000000004</v>
      </c>
      <c r="T1640" s="1">
        <v>0</v>
      </c>
      <c r="U1640" s="2" t="s">
        <v>0</v>
      </c>
      <c r="V1640" s="1">
        <v>0</v>
      </c>
      <c r="W1640" s="1">
        <v>88.74199999999999</v>
      </c>
      <c r="X1640" s="2" t="s">
        <v>0</v>
      </c>
      <c r="Y1640" s="1">
        <v>14.198700000000001</v>
      </c>
      <c r="Z1640" s="1">
        <v>0</v>
      </c>
      <c r="AA1640" s="2" t="s">
        <v>0</v>
      </c>
      <c r="AB1640" s="1">
        <v>0</v>
      </c>
      <c r="AC1640" s="1">
        <v>0</v>
      </c>
      <c r="AD1640" s="2" t="s">
        <v>0</v>
      </c>
      <c r="AE1640" s="1">
        <v>0</v>
      </c>
      <c r="AF1640" s="2">
        <v>0</v>
      </c>
      <c r="AG1640" s="2" t="s">
        <v>0</v>
      </c>
      <c r="AH1640" s="1">
        <v>0</v>
      </c>
      <c r="AI1640" s="1">
        <v>0</v>
      </c>
      <c r="AJ1640" s="2" t="s">
        <v>0</v>
      </c>
      <c r="AK1640" s="1">
        <v>0</v>
      </c>
      <c r="AL1640" s="1">
        <v>0</v>
      </c>
      <c r="AM1640" s="125" t="s">
        <v>1</v>
      </c>
      <c r="AN1640" s="2" t="s">
        <v>1</v>
      </c>
      <c r="AO1640" s="125" t="s">
        <v>1</v>
      </c>
      <c r="AP1640" s="2" t="s">
        <v>1</v>
      </c>
    </row>
    <row r="1641" spans="1:42" ht="15" customHeight="1" x14ac:dyDescent="0.25">
      <c r="A1641" s="2" t="s">
        <v>809</v>
      </c>
      <c r="B1641" s="125">
        <v>44618</v>
      </c>
      <c r="C1641" s="2" t="s">
        <v>6</v>
      </c>
      <c r="D1641" s="2" t="s">
        <v>9</v>
      </c>
      <c r="E1641" s="2" t="s">
        <v>2478</v>
      </c>
      <c r="F1641" s="2" t="s">
        <v>2570</v>
      </c>
      <c r="G1641" s="2" t="s">
        <v>3</v>
      </c>
      <c r="H1641" s="2" t="s">
        <v>2572</v>
      </c>
      <c r="I1641" s="1" t="s">
        <v>1</v>
      </c>
      <c r="J1641" s="1" t="s">
        <v>1</v>
      </c>
      <c r="K1641" s="1" t="s">
        <v>1</v>
      </c>
      <c r="L1641" s="1" t="s">
        <v>1</v>
      </c>
      <c r="M1641" s="1">
        <v>0</v>
      </c>
      <c r="N1641" s="2" t="s">
        <v>1</v>
      </c>
      <c r="O1641" s="2" t="s">
        <v>2</v>
      </c>
      <c r="P1641" s="2" t="s">
        <v>1</v>
      </c>
      <c r="Q1641" s="1">
        <v>579.57451600000002</v>
      </c>
      <c r="R1641" s="1">
        <v>0</v>
      </c>
      <c r="S1641" s="1">
        <v>408.46910000000003</v>
      </c>
      <c r="T1641" s="1">
        <v>0</v>
      </c>
      <c r="U1641" s="2" t="s">
        <v>0</v>
      </c>
      <c r="V1641" s="1">
        <v>0</v>
      </c>
      <c r="W1641" s="1">
        <v>147.50459999999998</v>
      </c>
      <c r="X1641" s="2" t="s">
        <v>0</v>
      </c>
      <c r="Y1641" s="1">
        <v>23.600816000000002</v>
      </c>
      <c r="Z1641" s="1">
        <v>0</v>
      </c>
      <c r="AA1641" s="2" t="s">
        <v>0</v>
      </c>
      <c r="AB1641" s="1">
        <v>0</v>
      </c>
      <c r="AC1641" s="1">
        <v>0</v>
      </c>
      <c r="AD1641" s="2" t="s">
        <v>0</v>
      </c>
      <c r="AE1641" s="1">
        <v>0</v>
      </c>
      <c r="AF1641" s="2">
        <v>0</v>
      </c>
      <c r="AG1641" s="2" t="s">
        <v>0</v>
      </c>
      <c r="AH1641" s="1">
        <v>0</v>
      </c>
      <c r="AI1641" s="1">
        <v>0</v>
      </c>
      <c r="AJ1641" s="2" t="s">
        <v>0</v>
      </c>
      <c r="AK1641" s="1">
        <v>0</v>
      </c>
      <c r="AL1641" s="1">
        <v>0</v>
      </c>
      <c r="AM1641" s="125" t="s">
        <v>1</v>
      </c>
      <c r="AN1641" s="2" t="s">
        <v>1</v>
      </c>
      <c r="AO1641" s="125" t="s">
        <v>1</v>
      </c>
      <c r="AP1641" s="2" t="s">
        <v>1</v>
      </c>
    </row>
    <row r="1642" spans="1:42" ht="15" customHeight="1" x14ac:dyDescent="0.25">
      <c r="A1642" s="2" t="s">
        <v>810</v>
      </c>
      <c r="B1642" s="125">
        <v>44618</v>
      </c>
      <c r="C1642" s="2" t="s">
        <v>6</v>
      </c>
      <c r="D1642" s="2" t="s">
        <v>9</v>
      </c>
      <c r="E1642" s="2" t="s">
        <v>2478</v>
      </c>
      <c r="F1642" s="2" t="s">
        <v>2570</v>
      </c>
      <c r="G1642" s="2" t="s">
        <v>12</v>
      </c>
      <c r="H1642" s="2" t="s">
        <v>1</v>
      </c>
      <c r="I1642" s="1" t="s">
        <v>2535</v>
      </c>
      <c r="J1642" s="1" t="s">
        <v>1</v>
      </c>
      <c r="K1642" s="1" t="s">
        <v>2573</v>
      </c>
      <c r="L1642" s="1" t="s">
        <v>2146</v>
      </c>
      <c r="M1642" s="1">
        <v>22</v>
      </c>
      <c r="N1642" s="2" t="s">
        <v>11</v>
      </c>
      <c r="O1642" s="2" t="s">
        <v>2574</v>
      </c>
      <c r="P1642" s="2" t="s">
        <v>2575</v>
      </c>
      <c r="Q1642" s="1">
        <v>-22</v>
      </c>
      <c r="R1642" s="1">
        <v>0</v>
      </c>
      <c r="S1642" s="1">
        <v>-22</v>
      </c>
      <c r="T1642" s="1">
        <v>0</v>
      </c>
      <c r="U1642" s="2" t="s">
        <v>0</v>
      </c>
      <c r="V1642" s="1">
        <v>0</v>
      </c>
      <c r="W1642" s="1">
        <v>0</v>
      </c>
      <c r="X1642" s="2" t="s">
        <v>0</v>
      </c>
      <c r="Y1642" s="1">
        <v>0</v>
      </c>
      <c r="Z1642" s="1">
        <v>0</v>
      </c>
      <c r="AA1642" s="2" t="s">
        <v>0</v>
      </c>
      <c r="AB1642" s="1">
        <v>0</v>
      </c>
      <c r="AC1642" s="1">
        <v>0</v>
      </c>
      <c r="AD1642" s="2" t="s">
        <v>0</v>
      </c>
      <c r="AE1642" s="1">
        <v>0</v>
      </c>
      <c r="AF1642" s="2">
        <v>0</v>
      </c>
      <c r="AG1642" s="2" t="s">
        <v>0</v>
      </c>
      <c r="AH1642" s="1">
        <v>0</v>
      </c>
      <c r="AI1642" s="1">
        <v>0</v>
      </c>
      <c r="AJ1642" s="2" t="s">
        <v>0</v>
      </c>
      <c r="AK1642" s="1">
        <v>0</v>
      </c>
      <c r="AL1642" s="1">
        <v>0</v>
      </c>
      <c r="AM1642" s="125" t="s">
        <v>1</v>
      </c>
      <c r="AN1642" s="2" t="s">
        <v>1</v>
      </c>
      <c r="AO1642" s="125" t="s">
        <v>1</v>
      </c>
      <c r="AP1642" s="2" t="s">
        <v>1</v>
      </c>
    </row>
    <row r="1643" spans="1:42" ht="15" customHeight="1" x14ac:dyDescent="0.25">
      <c r="A1643" s="2" t="s">
        <v>811</v>
      </c>
      <c r="B1643" s="125">
        <v>44618</v>
      </c>
      <c r="C1643" s="2" t="s">
        <v>6</v>
      </c>
      <c r="D1643" s="2" t="s">
        <v>9</v>
      </c>
      <c r="E1643" s="2" t="s">
        <v>2478</v>
      </c>
      <c r="F1643" s="2" t="s">
        <v>2570</v>
      </c>
      <c r="G1643" s="2" t="s">
        <v>3</v>
      </c>
      <c r="H1643" s="2" t="s">
        <v>2576</v>
      </c>
      <c r="I1643" s="1" t="s">
        <v>1</v>
      </c>
      <c r="J1643" s="1" t="s">
        <v>1</v>
      </c>
      <c r="K1643" s="1" t="s">
        <v>1</v>
      </c>
      <c r="L1643" s="1" t="s">
        <v>1</v>
      </c>
      <c r="M1643" s="1">
        <v>0</v>
      </c>
      <c r="N1643" s="2" t="s">
        <v>1</v>
      </c>
      <c r="O1643" s="2" t="s">
        <v>2</v>
      </c>
      <c r="P1643" s="2" t="s">
        <v>1</v>
      </c>
      <c r="Q1643" s="1">
        <v>184.90590000000003</v>
      </c>
      <c r="R1643" s="1">
        <v>0</v>
      </c>
      <c r="S1643" s="1">
        <v>84.519500000000022</v>
      </c>
      <c r="T1643" s="1">
        <v>0</v>
      </c>
      <c r="U1643" s="2" t="s">
        <v>0</v>
      </c>
      <c r="V1643" s="1">
        <v>0</v>
      </c>
      <c r="W1643" s="1">
        <v>86.539999999999992</v>
      </c>
      <c r="X1643" s="2" t="s">
        <v>8</v>
      </c>
      <c r="Y1643" s="1">
        <v>13.846399999999999</v>
      </c>
      <c r="Z1643" s="1">
        <v>0</v>
      </c>
      <c r="AA1643" s="2" t="s">
        <v>0</v>
      </c>
      <c r="AB1643" s="1">
        <v>0</v>
      </c>
      <c r="AC1643" s="1">
        <v>0</v>
      </c>
      <c r="AD1643" s="2" t="s">
        <v>0</v>
      </c>
      <c r="AE1643" s="1">
        <v>0</v>
      </c>
      <c r="AF1643" s="2">
        <v>0</v>
      </c>
      <c r="AG1643" s="2" t="s">
        <v>0</v>
      </c>
      <c r="AH1643" s="1">
        <v>0</v>
      </c>
      <c r="AI1643" s="1">
        <v>0</v>
      </c>
      <c r="AJ1643" s="2" t="s">
        <v>0</v>
      </c>
      <c r="AK1643" s="1">
        <v>0</v>
      </c>
      <c r="AL1643" s="1">
        <v>0</v>
      </c>
      <c r="AM1643" s="125" t="s">
        <v>1</v>
      </c>
      <c r="AN1643" s="2" t="s">
        <v>1</v>
      </c>
      <c r="AO1643" s="125" t="s">
        <v>1</v>
      </c>
      <c r="AP1643" s="2" t="s">
        <v>1</v>
      </c>
    </row>
    <row r="1644" spans="1:42" ht="15" customHeight="1" x14ac:dyDescent="0.25">
      <c r="A1644" s="2" t="s">
        <v>812</v>
      </c>
      <c r="B1644" s="125">
        <v>44618</v>
      </c>
      <c r="C1644" s="2" t="s">
        <v>6</v>
      </c>
      <c r="D1644" s="2" t="s">
        <v>9</v>
      </c>
      <c r="E1644" s="2" t="s">
        <v>2478</v>
      </c>
      <c r="F1644" s="2" t="s">
        <v>2570</v>
      </c>
      <c r="G1644" s="2" t="s">
        <v>3</v>
      </c>
      <c r="H1644" s="2" t="s">
        <v>2577</v>
      </c>
      <c r="I1644" s="1" t="s">
        <v>1</v>
      </c>
      <c r="J1644" s="1" t="s">
        <v>1</v>
      </c>
      <c r="K1644" s="1" t="s">
        <v>1</v>
      </c>
      <c r="L1644" s="1" t="s">
        <v>1</v>
      </c>
      <c r="M1644" s="1">
        <v>0</v>
      </c>
      <c r="N1644" s="2" t="s">
        <v>1</v>
      </c>
      <c r="O1644" s="2" t="s">
        <v>2</v>
      </c>
      <c r="P1644" s="2" t="s">
        <v>1</v>
      </c>
      <c r="Q1644" s="1">
        <v>69.101800000000011</v>
      </c>
      <c r="R1644" s="1">
        <v>0</v>
      </c>
      <c r="S1644" s="1">
        <v>69.101800000000011</v>
      </c>
      <c r="T1644" s="1">
        <v>0</v>
      </c>
      <c r="U1644" s="2" t="s">
        <v>0</v>
      </c>
      <c r="V1644" s="1">
        <v>0</v>
      </c>
      <c r="W1644" s="1">
        <v>0</v>
      </c>
      <c r="X1644" s="2" t="s">
        <v>0</v>
      </c>
      <c r="Y1644" s="1">
        <v>0</v>
      </c>
      <c r="Z1644" s="1">
        <v>0</v>
      </c>
      <c r="AA1644" s="2" t="s">
        <v>0</v>
      </c>
      <c r="AB1644" s="1">
        <v>0</v>
      </c>
      <c r="AC1644" s="1">
        <v>0</v>
      </c>
      <c r="AD1644" s="2" t="s">
        <v>0</v>
      </c>
      <c r="AE1644" s="1">
        <v>0</v>
      </c>
      <c r="AF1644" s="2">
        <v>0</v>
      </c>
      <c r="AG1644" s="2" t="s">
        <v>0</v>
      </c>
      <c r="AH1644" s="1">
        <v>0</v>
      </c>
      <c r="AI1644" s="1">
        <v>0</v>
      </c>
      <c r="AJ1644" s="2" t="s">
        <v>0</v>
      </c>
      <c r="AK1644" s="1">
        <v>0</v>
      </c>
      <c r="AL1644" s="1">
        <v>0</v>
      </c>
      <c r="AM1644" s="125" t="s">
        <v>1</v>
      </c>
      <c r="AN1644" s="2" t="s">
        <v>1</v>
      </c>
      <c r="AO1644" s="125" t="s">
        <v>1</v>
      </c>
      <c r="AP1644" s="2" t="s">
        <v>1</v>
      </c>
    </row>
    <row r="1645" spans="1:42" ht="15" customHeight="1" x14ac:dyDescent="0.25">
      <c r="A1645" s="2" t="s">
        <v>813</v>
      </c>
      <c r="B1645" s="125">
        <v>44618</v>
      </c>
      <c r="C1645" s="2" t="s">
        <v>6</v>
      </c>
      <c r="D1645" s="2" t="s">
        <v>9</v>
      </c>
      <c r="E1645" s="2" t="s">
        <v>2478</v>
      </c>
      <c r="F1645" s="2" t="s">
        <v>2570</v>
      </c>
      <c r="G1645" s="2" t="s">
        <v>3</v>
      </c>
      <c r="H1645" s="2" t="s">
        <v>2578</v>
      </c>
      <c r="I1645" s="1" t="s">
        <v>1</v>
      </c>
      <c r="J1645" s="1" t="s">
        <v>1</v>
      </c>
      <c r="K1645" s="1" t="s">
        <v>1</v>
      </c>
      <c r="L1645" s="1" t="s">
        <v>1</v>
      </c>
      <c r="M1645" s="1">
        <v>0</v>
      </c>
      <c r="N1645" s="2" t="s">
        <v>1</v>
      </c>
      <c r="O1645" s="2" t="s">
        <v>2</v>
      </c>
      <c r="P1645" s="2" t="s">
        <v>1</v>
      </c>
      <c r="Q1645" s="1">
        <v>58.301600000000001</v>
      </c>
      <c r="R1645" s="1">
        <v>0</v>
      </c>
      <c r="S1645" s="1">
        <v>0</v>
      </c>
      <c r="T1645" s="1">
        <v>0</v>
      </c>
      <c r="U1645" s="2" t="s">
        <v>0</v>
      </c>
      <c r="V1645" s="1">
        <v>0</v>
      </c>
      <c r="W1645" s="1">
        <v>50.26</v>
      </c>
      <c r="X1645" s="2" t="s">
        <v>8</v>
      </c>
      <c r="Y1645" s="1">
        <v>8.0416000000000007</v>
      </c>
      <c r="Z1645" s="1">
        <v>0</v>
      </c>
      <c r="AA1645" s="2" t="s">
        <v>0</v>
      </c>
      <c r="AB1645" s="1">
        <v>0</v>
      </c>
      <c r="AC1645" s="1">
        <v>0</v>
      </c>
      <c r="AD1645" s="2" t="s">
        <v>0</v>
      </c>
      <c r="AE1645" s="1">
        <v>0</v>
      </c>
      <c r="AF1645" s="2">
        <v>0</v>
      </c>
      <c r="AG1645" s="2" t="s">
        <v>0</v>
      </c>
      <c r="AH1645" s="1">
        <v>0</v>
      </c>
      <c r="AI1645" s="1">
        <v>0</v>
      </c>
      <c r="AJ1645" s="2" t="s">
        <v>0</v>
      </c>
      <c r="AK1645" s="1">
        <v>0</v>
      </c>
      <c r="AL1645" s="1">
        <v>0</v>
      </c>
      <c r="AM1645" s="125" t="s">
        <v>1</v>
      </c>
      <c r="AN1645" s="2" t="s">
        <v>1</v>
      </c>
      <c r="AO1645" s="125" t="s">
        <v>1</v>
      </c>
      <c r="AP1645" s="2" t="s">
        <v>1</v>
      </c>
    </row>
    <row r="1646" spans="1:42" ht="15" customHeight="1" x14ac:dyDescent="0.25">
      <c r="A1646" s="2" t="s">
        <v>814</v>
      </c>
      <c r="B1646" s="125">
        <v>44618</v>
      </c>
      <c r="C1646" s="2" t="s">
        <v>6</v>
      </c>
      <c r="D1646" s="2" t="s">
        <v>9</v>
      </c>
      <c r="E1646" s="2" t="s">
        <v>2478</v>
      </c>
      <c r="F1646" s="2" t="s">
        <v>2570</v>
      </c>
      <c r="G1646" s="2" t="s">
        <v>12</v>
      </c>
      <c r="H1646" s="2" t="s">
        <v>1</v>
      </c>
      <c r="I1646" s="1" t="s">
        <v>2535</v>
      </c>
      <c r="J1646" s="1" t="s">
        <v>1</v>
      </c>
      <c r="K1646" s="1" t="s">
        <v>2579</v>
      </c>
      <c r="L1646" s="1" t="s">
        <v>2146</v>
      </c>
      <c r="M1646" s="1">
        <v>182.88</v>
      </c>
      <c r="N1646" s="2" t="s">
        <v>11</v>
      </c>
      <c r="O1646" s="2" t="s">
        <v>2580</v>
      </c>
      <c r="P1646" s="2" t="s">
        <v>2581</v>
      </c>
      <c r="Q1646" s="1">
        <v>-14.848000000000001</v>
      </c>
      <c r="R1646" s="1">
        <v>0</v>
      </c>
      <c r="S1646" s="1">
        <v>0</v>
      </c>
      <c r="T1646" s="1">
        <v>0</v>
      </c>
      <c r="U1646" s="2" t="s">
        <v>0</v>
      </c>
      <c r="V1646" s="1">
        <v>0</v>
      </c>
      <c r="W1646" s="1">
        <v>-12.8</v>
      </c>
      <c r="X1646" s="2" t="s">
        <v>8</v>
      </c>
      <c r="Y1646" s="1">
        <v>-2.048</v>
      </c>
      <c r="Z1646" s="1">
        <v>0</v>
      </c>
      <c r="AA1646" s="2" t="s">
        <v>0</v>
      </c>
      <c r="AB1646" s="1">
        <v>0</v>
      </c>
      <c r="AC1646" s="1">
        <v>0</v>
      </c>
      <c r="AD1646" s="2" t="s">
        <v>0</v>
      </c>
      <c r="AE1646" s="1">
        <v>0</v>
      </c>
      <c r="AF1646" s="2">
        <v>0</v>
      </c>
      <c r="AG1646" s="2" t="s">
        <v>0</v>
      </c>
      <c r="AH1646" s="1">
        <v>0</v>
      </c>
      <c r="AI1646" s="1">
        <v>0</v>
      </c>
      <c r="AJ1646" s="2" t="s">
        <v>0</v>
      </c>
      <c r="AK1646" s="1">
        <v>0</v>
      </c>
      <c r="AL1646" s="1">
        <v>0</v>
      </c>
      <c r="AM1646" s="125" t="s">
        <v>1</v>
      </c>
      <c r="AN1646" s="2" t="s">
        <v>1</v>
      </c>
      <c r="AO1646" s="125" t="s">
        <v>1</v>
      </c>
      <c r="AP1646" s="2" t="s">
        <v>1</v>
      </c>
    </row>
    <row r="1647" spans="1:42" ht="15" customHeight="1" x14ac:dyDescent="0.25">
      <c r="A1647" s="2" t="s">
        <v>815</v>
      </c>
      <c r="B1647" s="125">
        <v>44618</v>
      </c>
      <c r="C1647" s="2" t="s">
        <v>6</v>
      </c>
      <c r="D1647" s="2" t="s">
        <v>9</v>
      </c>
      <c r="E1647" s="2" t="s">
        <v>2478</v>
      </c>
      <c r="F1647" s="2" t="s">
        <v>2570</v>
      </c>
      <c r="G1647" s="2" t="s">
        <v>3</v>
      </c>
      <c r="H1647" s="2" t="s">
        <v>2582</v>
      </c>
      <c r="I1647" s="1" t="s">
        <v>1</v>
      </c>
      <c r="J1647" s="1" t="s">
        <v>1</v>
      </c>
      <c r="K1647" s="1" t="s">
        <v>1</v>
      </c>
      <c r="L1647" s="1" t="s">
        <v>1</v>
      </c>
      <c r="M1647" s="1">
        <v>0</v>
      </c>
      <c r="N1647" s="2" t="s">
        <v>1</v>
      </c>
      <c r="O1647" s="2" t="s">
        <v>2</v>
      </c>
      <c r="P1647" s="2" t="s">
        <v>1</v>
      </c>
      <c r="Q1647" s="1">
        <v>74.172799999999995</v>
      </c>
      <c r="R1647" s="1">
        <v>0</v>
      </c>
      <c r="S1647" s="1">
        <v>42.47</v>
      </c>
      <c r="T1647" s="1">
        <v>0</v>
      </c>
      <c r="U1647" s="2" t="s">
        <v>0</v>
      </c>
      <c r="V1647" s="1">
        <v>0</v>
      </c>
      <c r="W1647" s="1">
        <v>27.33</v>
      </c>
      <c r="X1647" s="2" t="s">
        <v>0</v>
      </c>
      <c r="Y1647" s="1">
        <v>4.3727999999999998</v>
      </c>
      <c r="Z1647" s="1">
        <v>0</v>
      </c>
      <c r="AA1647" s="2" t="s">
        <v>0</v>
      </c>
      <c r="AB1647" s="1">
        <v>0</v>
      </c>
      <c r="AC1647" s="1">
        <v>0</v>
      </c>
      <c r="AD1647" s="2" t="s">
        <v>0</v>
      </c>
      <c r="AE1647" s="1">
        <v>0</v>
      </c>
      <c r="AF1647" s="2">
        <v>0</v>
      </c>
      <c r="AG1647" s="2" t="s">
        <v>0</v>
      </c>
      <c r="AH1647" s="1">
        <v>0</v>
      </c>
      <c r="AI1647" s="1">
        <v>0</v>
      </c>
      <c r="AJ1647" s="2" t="s">
        <v>0</v>
      </c>
      <c r="AK1647" s="1">
        <v>0</v>
      </c>
      <c r="AL1647" s="1">
        <v>0</v>
      </c>
      <c r="AM1647" s="125" t="s">
        <v>1</v>
      </c>
      <c r="AN1647" s="2" t="s">
        <v>1</v>
      </c>
      <c r="AO1647" s="125" t="s">
        <v>1</v>
      </c>
      <c r="AP1647" s="2" t="s">
        <v>1</v>
      </c>
    </row>
    <row r="1648" spans="1:42" ht="15" customHeight="1" x14ac:dyDescent="0.25">
      <c r="A1648" s="2" t="s">
        <v>816</v>
      </c>
      <c r="B1648" s="125">
        <v>44618</v>
      </c>
      <c r="C1648" s="2" t="s">
        <v>6</v>
      </c>
      <c r="D1648" s="2" t="s">
        <v>9</v>
      </c>
      <c r="E1648" s="2" t="s">
        <v>2478</v>
      </c>
      <c r="F1648" s="2" t="s">
        <v>2570</v>
      </c>
      <c r="G1648" s="2" t="s">
        <v>3</v>
      </c>
      <c r="H1648" s="2" t="s">
        <v>2583</v>
      </c>
      <c r="I1648" s="1" t="s">
        <v>1</v>
      </c>
      <c r="J1648" s="1" t="s">
        <v>1</v>
      </c>
      <c r="K1648" s="1" t="s">
        <v>1</v>
      </c>
      <c r="L1648" s="1" t="s">
        <v>1</v>
      </c>
      <c r="M1648" s="1">
        <v>0</v>
      </c>
      <c r="N1648" s="2" t="s">
        <v>1</v>
      </c>
      <c r="O1648" s="2" t="s">
        <v>2</v>
      </c>
      <c r="P1648" s="2" t="s">
        <v>1</v>
      </c>
      <c r="Q1648" s="1">
        <v>64.222399999999993</v>
      </c>
      <c r="R1648" s="1">
        <v>0</v>
      </c>
      <c r="S1648" s="1">
        <v>41.44</v>
      </c>
      <c r="T1648" s="1">
        <v>0</v>
      </c>
      <c r="U1648" s="2" t="s">
        <v>0</v>
      </c>
      <c r="V1648" s="1">
        <v>0</v>
      </c>
      <c r="W1648" s="1">
        <v>19.64</v>
      </c>
      <c r="X1648" s="2" t="s">
        <v>8</v>
      </c>
      <c r="Y1648" s="1">
        <v>3.1424000000000003</v>
      </c>
      <c r="Z1648" s="1">
        <v>0</v>
      </c>
      <c r="AA1648" s="2" t="s">
        <v>0</v>
      </c>
      <c r="AB1648" s="1">
        <v>0</v>
      </c>
      <c r="AC1648" s="1">
        <v>0</v>
      </c>
      <c r="AD1648" s="2" t="s">
        <v>0</v>
      </c>
      <c r="AE1648" s="1">
        <v>0</v>
      </c>
      <c r="AF1648" s="2">
        <v>0</v>
      </c>
      <c r="AG1648" s="2" t="s">
        <v>0</v>
      </c>
      <c r="AH1648" s="1">
        <v>0</v>
      </c>
      <c r="AI1648" s="1">
        <v>0</v>
      </c>
      <c r="AJ1648" s="2" t="s">
        <v>0</v>
      </c>
      <c r="AK1648" s="1">
        <v>0</v>
      </c>
      <c r="AL1648" s="1">
        <v>0</v>
      </c>
      <c r="AM1648" s="125" t="s">
        <v>1</v>
      </c>
      <c r="AN1648" s="2" t="s">
        <v>1</v>
      </c>
      <c r="AO1648" s="125" t="s">
        <v>1</v>
      </c>
      <c r="AP1648" s="2" t="s">
        <v>1</v>
      </c>
    </row>
    <row r="1649" spans="1:42" ht="15" customHeight="1" x14ac:dyDescent="0.25">
      <c r="A1649" s="2" t="s">
        <v>817</v>
      </c>
      <c r="B1649" s="125">
        <v>44618</v>
      </c>
      <c r="C1649" s="2" t="s">
        <v>6</v>
      </c>
      <c r="D1649" s="2" t="s">
        <v>9</v>
      </c>
      <c r="E1649" s="2" t="s">
        <v>2478</v>
      </c>
      <c r="F1649" s="2" t="s">
        <v>2570</v>
      </c>
      <c r="G1649" s="2" t="s">
        <v>3</v>
      </c>
      <c r="H1649" s="2" t="s">
        <v>2584</v>
      </c>
      <c r="I1649" s="1" t="s">
        <v>1</v>
      </c>
      <c r="J1649" s="1" t="s">
        <v>1</v>
      </c>
      <c r="K1649" s="1" t="s">
        <v>1</v>
      </c>
      <c r="L1649" s="1" t="s">
        <v>1</v>
      </c>
      <c r="M1649" s="1">
        <v>0</v>
      </c>
      <c r="N1649" s="2" t="s">
        <v>1</v>
      </c>
      <c r="O1649" s="2" t="s">
        <v>2585</v>
      </c>
      <c r="P1649" s="2" t="s">
        <v>2586</v>
      </c>
      <c r="Q1649" s="1">
        <v>7.9</v>
      </c>
      <c r="R1649" s="1">
        <v>0</v>
      </c>
      <c r="S1649" s="1">
        <v>7.9</v>
      </c>
      <c r="T1649" s="1">
        <v>0</v>
      </c>
      <c r="U1649" s="2" t="s">
        <v>0</v>
      </c>
      <c r="V1649" s="1">
        <v>0</v>
      </c>
      <c r="W1649" s="1">
        <v>0</v>
      </c>
      <c r="X1649" s="2" t="s">
        <v>0</v>
      </c>
      <c r="Y1649" s="1">
        <v>0</v>
      </c>
      <c r="Z1649" s="1">
        <v>0</v>
      </c>
      <c r="AA1649" s="2" t="s">
        <v>0</v>
      </c>
      <c r="AB1649" s="1">
        <v>0</v>
      </c>
      <c r="AC1649" s="1">
        <v>0</v>
      </c>
      <c r="AD1649" s="2" t="s">
        <v>0</v>
      </c>
      <c r="AE1649" s="1">
        <v>0</v>
      </c>
      <c r="AF1649" s="2">
        <v>0</v>
      </c>
      <c r="AG1649" s="2" t="s">
        <v>0</v>
      </c>
      <c r="AH1649" s="1">
        <v>0</v>
      </c>
      <c r="AI1649" s="1">
        <v>0</v>
      </c>
      <c r="AJ1649" s="2" t="s">
        <v>0</v>
      </c>
      <c r="AK1649" s="1">
        <v>0</v>
      </c>
      <c r="AL1649" s="1">
        <v>0</v>
      </c>
      <c r="AM1649" s="125" t="s">
        <v>1</v>
      </c>
      <c r="AN1649" s="2" t="s">
        <v>1</v>
      </c>
      <c r="AO1649" s="125" t="s">
        <v>1</v>
      </c>
      <c r="AP1649" s="2" t="s">
        <v>1</v>
      </c>
    </row>
    <row r="1650" spans="1:42" ht="15" customHeight="1" x14ac:dyDescent="0.25">
      <c r="A1650" s="2" t="s">
        <v>818</v>
      </c>
      <c r="B1650" s="125">
        <v>44618</v>
      </c>
      <c r="C1650" s="2" t="s">
        <v>6</v>
      </c>
      <c r="D1650" s="2" t="s">
        <v>276</v>
      </c>
      <c r="E1650" s="2" t="s">
        <v>200</v>
      </c>
      <c r="F1650" s="2" t="s">
        <v>2288</v>
      </c>
      <c r="G1650" s="2" t="s">
        <v>3</v>
      </c>
      <c r="H1650" s="2" t="s">
        <v>2289</v>
      </c>
      <c r="I1650" s="1" t="s">
        <v>1</v>
      </c>
      <c r="J1650" s="1" t="s">
        <v>1</v>
      </c>
      <c r="K1650" s="1" t="s">
        <v>1</v>
      </c>
      <c r="L1650" s="1" t="s">
        <v>1</v>
      </c>
      <c r="M1650" s="1">
        <v>0</v>
      </c>
      <c r="N1650" s="2" t="s">
        <v>1</v>
      </c>
      <c r="O1650" s="2" t="s">
        <v>2</v>
      </c>
      <c r="P1650" s="2" t="s">
        <v>1</v>
      </c>
      <c r="Q1650" s="1">
        <v>379.1</v>
      </c>
      <c r="R1650" s="1">
        <v>0</v>
      </c>
      <c r="S1650" s="1">
        <v>348.476</v>
      </c>
      <c r="T1650" s="1">
        <v>0</v>
      </c>
      <c r="U1650" s="2" t="s">
        <v>0</v>
      </c>
      <c r="V1650" s="1">
        <v>0</v>
      </c>
      <c r="W1650" s="1">
        <v>26.400000000000002</v>
      </c>
      <c r="X1650" s="2" t="s">
        <v>0</v>
      </c>
      <c r="Y1650" s="1">
        <v>4.2240000000000002</v>
      </c>
      <c r="Z1650" s="1">
        <v>0</v>
      </c>
      <c r="AA1650" s="2" t="s">
        <v>0</v>
      </c>
      <c r="AB1650" s="1">
        <v>0</v>
      </c>
      <c r="AC1650" s="1">
        <v>0</v>
      </c>
      <c r="AD1650" s="2" t="s">
        <v>0</v>
      </c>
      <c r="AE1650" s="1">
        <v>0</v>
      </c>
      <c r="AF1650" s="2">
        <v>0</v>
      </c>
      <c r="AG1650" s="2" t="s">
        <v>0</v>
      </c>
      <c r="AH1650" s="1">
        <v>0</v>
      </c>
      <c r="AI1650" s="1">
        <v>0</v>
      </c>
      <c r="AJ1650" s="2" t="s">
        <v>0</v>
      </c>
      <c r="AK1650" s="1">
        <v>0</v>
      </c>
      <c r="AL1650" s="1">
        <v>0</v>
      </c>
      <c r="AM1650" s="125" t="s">
        <v>1</v>
      </c>
      <c r="AN1650" s="2" t="s">
        <v>1</v>
      </c>
      <c r="AO1650" s="125" t="s">
        <v>1</v>
      </c>
      <c r="AP1650" s="2" t="s">
        <v>1</v>
      </c>
    </row>
    <row r="1651" spans="1:42" ht="15" customHeight="1" x14ac:dyDescent="0.25">
      <c r="A1651" s="2" t="s">
        <v>819</v>
      </c>
      <c r="B1651" s="125">
        <v>44618</v>
      </c>
      <c r="C1651" s="2" t="s">
        <v>6</v>
      </c>
      <c r="D1651" s="2" t="s">
        <v>276</v>
      </c>
      <c r="E1651" s="2" t="s">
        <v>200</v>
      </c>
      <c r="F1651" s="2" t="s">
        <v>1103</v>
      </c>
      <c r="G1651" s="2" t="s">
        <v>3</v>
      </c>
      <c r="H1651" s="2" t="s">
        <v>2290</v>
      </c>
      <c r="I1651" s="1" t="s">
        <v>1</v>
      </c>
      <c r="J1651" s="1" t="s">
        <v>1</v>
      </c>
      <c r="K1651" s="1" t="s">
        <v>1</v>
      </c>
      <c r="L1651" s="1" t="s">
        <v>1</v>
      </c>
      <c r="M1651" s="1">
        <v>0</v>
      </c>
      <c r="N1651" s="2" t="s">
        <v>1</v>
      </c>
      <c r="O1651" s="2" t="s">
        <v>2291</v>
      </c>
      <c r="P1651" s="2" t="s">
        <v>2292</v>
      </c>
      <c r="Q1651" s="1">
        <v>20.94</v>
      </c>
      <c r="R1651" s="1">
        <v>0</v>
      </c>
      <c r="S1651" s="1">
        <v>20.94</v>
      </c>
      <c r="T1651" s="1">
        <v>0</v>
      </c>
      <c r="U1651" s="2" t="s">
        <v>0</v>
      </c>
      <c r="V1651" s="1">
        <v>0</v>
      </c>
      <c r="W1651" s="1">
        <v>0</v>
      </c>
      <c r="X1651" s="2" t="s">
        <v>0</v>
      </c>
      <c r="Y1651" s="1">
        <v>0</v>
      </c>
      <c r="Z1651" s="1">
        <v>0</v>
      </c>
      <c r="AA1651" s="2" t="s">
        <v>0</v>
      </c>
      <c r="AB1651" s="1">
        <v>0</v>
      </c>
      <c r="AC1651" s="1">
        <v>0</v>
      </c>
      <c r="AD1651" s="2" t="s">
        <v>0</v>
      </c>
      <c r="AE1651" s="1">
        <v>0</v>
      </c>
      <c r="AF1651" s="2">
        <v>0</v>
      </c>
      <c r="AG1651" s="2" t="s">
        <v>0</v>
      </c>
      <c r="AH1651" s="1">
        <v>0</v>
      </c>
      <c r="AI1651" s="1">
        <v>0</v>
      </c>
      <c r="AJ1651" s="2" t="s">
        <v>0</v>
      </c>
      <c r="AK1651" s="1">
        <v>0</v>
      </c>
      <c r="AL1651" s="1">
        <v>0</v>
      </c>
      <c r="AM1651" s="125" t="s">
        <v>1</v>
      </c>
      <c r="AN1651" s="2" t="s">
        <v>1</v>
      </c>
      <c r="AO1651" s="125" t="s">
        <v>1</v>
      </c>
      <c r="AP1651" s="2" t="s">
        <v>1</v>
      </c>
    </row>
    <row r="1652" spans="1:42" ht="15" customHeight="1" x14ac:dyDescent="0.25">
      <c r="A1652" s="2" t="s">
        <v>820</v>
      </c>
      <c r="B1652" s="125">
        <v>44618</v>
      </c>
      <c r="C1652" s="2" t="s">
        <v>6</v>
      </c>
      <c r="D1652" s="2" t="s">
        <v>276</v>
      </c>
      <c r="E1652" s="2" t="s">
        <v>200</v>
      </c>
      <c r="F1652" s="2" t="s">
        <v>2288</v>
      </c>
      <c r="G1652" s="2" t="s">
        <v>3</v>
      </c>
      <c r="H1652" s="2" t="s">
        <v>2293</v>
      </c>
      <c r="I1652" s="1" t="s">
        <v>1</v>
      </c>
      <c r="J1652" s="1" t="s">
        <v>1</v>
      </c>
      <c r="K1652" s="1" t="s">
        <v>1</v>
      </c>
      <c r="L1652" s="1" t="s">
        <v>1</v>
      </c>
      <c r="M1652" s="1">
        <v>0</v>
      </c>
      <c r="N1652" s="2" t="s">
        <v>1</v>
      </c>
      <c r="O1652" s="2" t="s">
        <v>2</v>
      </c>
      <c r="P1652" s="2" t="s">
        <v>1</v>
      </c>
      <c r="Q1652" s="1">
        <v>2147.9339500000015</v>
      </c>
      <c r="R1652" s="1">
        <v>0</v>
      </c>
      <c r="S1652" s="1">
        <v>1897.965550000001</v>
      </c>
      <c r="T1652" s="1">
        <v>0</v>
      </c>
      <c r="U1652" s="2" t="s">
        <v>0</v>
      </c>
      <c r="V1652" s="1">
        <v>0</v>
      </c>
      <c r="W1652" s="1">
        <v>215.49</v>
      </c>
      <c r="X1652" s="2" t="s">
        <v>8</v>
      </c>
      <c r="Y1652" s="1">
        <v>34.478400000000001</v>
      </c>
      <c r="Z1652" s="1">
        <v>0</v>
      </c>
      <c r="AA1652" s="2" t="s">
        <v>0</v>
      </c>
      <c r="AB1652" s="1">
        <v>0</v>
      </c>
      <c r="AC1652" s="1">
        <v>0</v>
      </c>
      <c r="AD1652" s="2" t="s">
        <v>0</v>
      </c>
      <c r="AE1652" s="1">
        <v>0</v>
      </c>
      <c r="AF1652" s="2">
        <v>0</v>
      </c>
      <c r="AG1652" s="2" t="s">
        <v>0</v>
      </c>
      <c r="AH1652" s="1">
        <v>0</v>
      </c>
      <c r="AI1652" s="1">
        <v>0</v>
      </c>
      <c r="AJ1652" s="2" t="s">
        <v>0</v>
      </c>
      <c r="AK1652" s="1">
        <v>0</v>
      </c>
      <c r="AL1652" s="1">
        <v>0</v>
      </c>
      <c r="AM1652" s="125" t="s">
        <v>1</v>
      </c>
      <c r="AN1652" s="2" t="s">
        <v>1</v>
      </c>
      <c r="AO1652" s="125" t="s">
        <v>1</v>
      </c>
      <c r="AP1652" s="2" t="s">
        <v>1</v>
      </c>
    </row>
    <row r="1653" spans="1:42" ht="15" customHeight="1" x14ac:dyDescent="0.25">
      <c r="A1653" s="2" t="s">
        <v>821</v>
      </c>
      <c r="B1653" s="125">
        <v>44618</v>
      </c>
      <c r="C1653" s="2" t="s">
        <v>6</v>
      </c>
      <c r="D1653" s="2" t="s">
        <v>276</v>
      </c>
      <c r="E1653" s="2" t="s">
        <v>726</v>
      </c>
      <c r="F1653" s="2" t="s">
        <v>2400</v>
      </c>
      <c r="G1653" s="2" t="s">
        <v>3</v>
      </c>
      <c r="H1653" s="2" t="s">
        <v>2401</v>
      </c>
      <c r="I1653" s="1" t="s">
        <v>1</v>
      </c>
      <c r="J1653" s="1" t="s">
        <v>1</v>
      </c>
      <c r="K1653" s="1" t="s">
        <v>1</v>
      </c>
      <c r="L1653" s="1" t="s">
        <v>1</v>
      </c>
      <c r="M1653" s="1">
        <v>0</v>
      </c>
      <c r="N1653" s="2" t="s">
        <v>1</v>
      </c>
      <c r="O1653" s="2" t="s">
        <v>2</v>
      </c>
      <c r="P1653" s="2" t="s">
        <v>1</v>
      </c>
      <c r="Q1653" s="1">
        <v>4089.7107979999996</v>
      </c>
      <c r="R1653" s="1">
        <v>0</v>
      </c>
      <c r="S1653" s="1">
        <v>3223.1266499999992</v>
      </c>
      <c r="T1653" s="1">
        <v>0</v>
      </c>
      <c r="U1653" s="2" t="s">
        <v>0</v>
      </c>
      <c r="V1653" s="1">
        <v>0</v>
      </c>
      <c r="W1653" s="1">
        <v>747.05529999999987</v>
      </c>
      <c r="X1653" s="2" t="s">
        <v>0</v>
      </c>
      <c r="Y1653" s="1">
        <v>119.52884800000002</v>
      </c>
      <c r="Z1653" s="1">
        <v>0</v>
      </c>
      <c r="AA1653" s="2" t="s">
        <v>0</v>
      </c>
      <c r="AB1653" s="1">
        <v>0</v>
      </c>
      <c r="AC1653" s="1">
        <v>0</v>
      </c>
      <c r="AD1653" s="2" t="s">
        <v>0</v>
      </c>
      <c r="AE1653" s="1">
        <v>0</v>
      </c>
      <c r="AF1653" s="2">
        <v>0</v>
      </c>
      <c r="AG1653" s="2" t="s">
        <v>0</v>
      </c>
      <c r="AH1653" s="1">
        <v>0</v>
      </c>
      <c r="AI1653" s="1">
        <v>0</v>
      </c>
      <c r="AJ1653" s="2" t="s">
        <v>0</v>
      </c>
      <c r="AK1653" s="1">
        <v>0</v>
      </c>
      <c r="AL1653" s="1">
        <v>0</v>
      </c>
      <c r="AM1653" s="125" t="s">
        <v>1</v>
      </c>
      <c r="AN1653" s="2" t="s">
        <v>1</v>
      </c>
      <c r="AO1653" s="125" t="s">
        <v>1</v>
      </c>
      <c r="AP1653" s="2" t="s">
        <v>1</v>
      </c>
    </row>
    <row r="1654" spans="1:42" ht="15" customHeight="1" x14ac:dyDescent="0.25">
      <c r="A1654" s="2" t="s">
        <v>822</v>
      </c>
      <c r="B1654" s="125">
        <v>44618</v>
      </c>
      <c r="C1654" s="2" t="s">
        <v>6</v>
      </c>
      <c r="D1654" s="2" t="s">
        <v>5</v>
      </c>
      <c r="E1654" s="2" t="s">
        <v>174</v>
      </c>
      <c r="F1654" s="2" t="s">
        <v>1075</v>
      </c>
      <c r="G1654" s="2" t="s">
        <v>3</v>
      </c>
      <c r="H1654" s="2" t="s">
        <v>2636</v>
      </c>
      <c r="I1654" s="1" t="s">
        <v>1</v>
      </c>
      <c r="J1654" s="1" t="s">
        <v>1</v>
      </c>
      <c r="K1654" s="1" t="s">
        <v>1</v>
      </c>
      <c r="L1654" s="1" t="s">
        <v>1</v>
      </c>
      <c r="M1654" s="1">
        <v>0</v>
      </c>
      <c r="N1654" s="2" t="s">
        <v>1</v>
      </c>
      <c r="O1654" s="2" t="s">
        <v>2</v>
      </c>
      <c r="P1654" s="2" t="s">
        <v>1</v>
      </c>
      <c r="Q1654" s="1">
        <v>6861.8341659999996</v>
      </c>
      <c r="R1654" s="1">
        <v>0</v>
      </c>
      <c r="S1654" s="1">
        <v>5193.7746999999972</v>
      </c>
      <c r="T1654" s="1">
        <v>0</v>
      </c>
      <c r="U1654" s="2" t="s">
        <v>0</v>
      </c>
      <c r="V1654" s="1">
        <v>0</v>
      </c>
      <c r="W1654" s="1">
        <v>1437.9824500000004</v>
      </c>
      <c r="X1654" s="2" t="s">
        <v>8</v>
      </c>
      <c r="Y1654" s="1">
        <v>230.07701600000007</v>
      </c>
      <c r="Z1654" s="1">
        <v>0</v>
      </c>
      <c r="AA1654" s="2" t="s">
        <v>0</v>
      </c>
      <c r="AB1654" s="1">
        <v>0</v>
      </c>
      <c r="AC1654" s="1">
        <v>0</v>
      </c>
      <c r="AD1654" s="2" t="s">
        <v>0</v>
      </c>
      <c r="AE1654" s="1">
        <v>0</v>
      </c>
      <c r="AF1654" s="2">
        <v>0</v>
      </c>
      <c r="AG1654" s="2" t="s">
        <v>0</v>
      </c>
      <c r="AH1654" s="1">
        <v>0</v>
      </c>
      <c r="AI1654" s="1">
        <v>0</v>
      </c>
      <c r="AJ1654" s="2" t="s">
        <v>0</v>
      </c>
      <c r="AK1654" s="1">
        <v>0</v>
      </c>
      <c r="AL1654" s="1">
        <v>0</v>
      </c>
      <c r="AM1654" s="125" t="s">
        <v>1</v>
      </c>
      <c r="AN1654" s="2" t="s">
        <v>1</v>
      </c>
      <c r="AO1654" s="125" t="s">
        <v>1</v>
      </c>
      <c r="AP1654" s="2" t="s">
        <v>1</v>
      </c>
    </row>
    <row r="1655" spans="1:42" ht="15" customHeight="1" x14ac:dyDescent="0.25">
      <c r="A1655" s="2" t="s">
        <v>823</v>
      </c>
      <c r="B1655" s="125">
        <v>44619</v>
      </c>
      <c r="C1655" s="2" t="s">
        <v>1081</v>
      </c>
      <c r="D1655" s="2" t="s">
        <v>48</v>
      </c>
      <c r="E1655" s="2" t="s">
        <v>1082</v>
      </c>
      <c r="F1655" s="2" t="s">
        <v>1745</v>
      </c>
      <c r="G1655" s="2" t="s">
        <v>3</v>
      </c>
      <c r="H1655" s="2" t="s">
        <v>1746</v>
      </c>
      <c r="I1655" s="1" t="s">
        <v>1</v>
      </c>
      <c r="J1655" s="1" t="s">
        <v>1</v>
      </c>
      <c r="K1655" s="1" t="s">
        <v>1</v>
      </c>
      <c r="L1655" s="1" t="s">
        <v>1</v>
      </c>
      <c r="M1655" s="1">
        <v>0</v>
      </c>
      <c r="N1655" s="2" t="s">
        <v>1</v>
      </c>
      <c r="O1655" s="2" t="s">
        <v>2</v>
      </c>
      <c r="P1655" s="2" t="s">
        <v>1</v>
      </c>
      <c r="Q1655" s="1">
        <v>5708.8519500000011</v>
      </c>
      <c r="R1655" s="1">
        <v>0</v>
      </c>
      <c r="S1655" s="1">
        <v>4265.4907999999987</v>
      </c>
      <c r="T1655" s="1">
        <v>0</v>
      </c>
      <c r="U1655" s="2" t="s">
        <v>0</v>
      </c>
      <c r="V1655" s="1">
        <v>0</v>
      </c>
      <c r="W1655" s="1">
        <v>1244.2768499999995</v>
      </c>
      <c r="X1655" s="2" t="s">
        <v>8</v>
      </c>
      <c r="Y1655" s="1">
        <v>199.08430000000001</v>
      </c>
      <c r="Z1655" s="1">
        <v>0</v>
      </c>
      <c r="AA1655" s="2" t="s">
        <v>0</v>
      </c>
      <c r="AB1655" s="1">
        <v>0</v>
      </c>
      <c r="AC1655" s="1">
        <v>0</v>
      </c>
      <c r="AD1655" s="2" t="s">
        <v>0</v>
      </c>
      <c r="AE1655" s="1">
        <v>0</v>
      </c>
      <c r="AF1655" s="2">
        <v>0</v>
      </c>
      <c r="AG1655" s="2" t="s">
        <v>0</v>
      </c>
      <c r="AH1655" s="1">
        <v>0</v>
      </c>
      <c r="AI1655" s="1">
        <v>0</v>
      </c>
      <c r="AJ1655" s="2" t="s">
        <v>0</v>
      </c>
      <c r="AK1655" s="1">
        <v>0</v>
      </c>
      <c r="AL1655" s="1">
        <v>0</v>
      </c>
      <c r="AM1655" s="125" t="s">
        <v>1</v>
      </c>
      <c r="AN1655" s="2" t="s">
        <v>1</v>
      </c>
      <c r="AO1655" s="125" t="s">
        <v>1</v>
      </c>
      <c r="AP1655" s="2" t="s">
        <v>1</v>
      </c>
    </row>
    <row r="1656" spans="1:42" ht="15" customHeight="1" x14ac:dyDescent="0.25">
      <c r="A1656" s="2" t="s">
        <v>824</v>
      </c>
      <c r="B1656" s="125">
        <v>44619</v>
      </c>
      <c r="C1656" s="2" t="s">
        <v>26</v>
      </c>
      <c r="D1656" s="2" t="s">
        <v>48</v>
      </c>
      <c r="E1656" s="2" t="s">
        <v>219</v>
      </c>
      <c r="F1656" s="2" t="s">
        <v>2051</v>
      </c>
      <c r="G1656" s="2" t="s">
        <v>3</v>
      </c>
      <c r="H1656" s="2" t="s">
        <v>2052</v>
      </c>
      <c r="I1656" s="1" t="s">
        <v>1</v>
      </c>
      <c r="J1656" s="1" t="s">
        <v>1</v>
      </c>
      <c r="K1656" s="1" t="s">
        <v>1</v>
      </c>
      <c r="L1656" s="1" t="s">
        <v>1</v>
      </c>
      <c r="M1656" s="1">
        <v>0</v>
      </c>
      <c r="N1656" s="2" t="s">
        <v>1</v>
      </c>
      <c r="O1656" s="2" t="s">
        <v>2</v>
      </c>
      <c r="P1656" s="2" t="s">
        <v>1</v>
      </c>
      <c r="Q1656" s="1">
        <v>3939.0302960000004</v>
      </c>
      <c r="R1656" s="1">
        <v>0</v>
      </c>
      <c r="S1656" s="1">
        <v>2730.82</v>
      </c>
      <c r="T1656" s="1">
        <v>0</v>
      </c>
      <c r="U1656" s="2" t="s">
        <v>0</v>
      </c>
      <c r="V1656" s="1">
        <v>0</v>
      </c>
      <c r="W1656" s="1">
        <v>1041.5606</v>
      </c>
      <c r="X1656" s="2" t="s">
        <v>8</v>
      </c>
      <c r="Y1656" s="1">
        <v>166.64969600000001</v>
      </c>
      <c r="Z1656" s="1">
        <v>0</v>
      </c>
      <c r="AA1656" s="2" t="s">
        <v>0</v>
      </c>
      <c r="AB1656" s="1">
        <v>0</v>
      </c>
      <c r="AC1656" s="1">
        <v>0</v>
      </c>
      <c r="AD1656" s="2" t="s">
        <v>0</v>
      </c>
      <c r="AE1656" s="1">
        <v>0</v>
      </c>
      <c r="AF1656" s="2">
        <v>0</v>
      </c>
      <c r="AG1656" s="2" t="s">
        <v>0</v>
      </c>
      <c r="AH1656" s="1">
        <v>0</v>
      </c>
      <c r="AI1656" s="1">
        <v>0</v>
      </c>
      <c r="AJ1656" s="2" t="s">
        <v>0</v>
      </c>
      <c r="AK1656" s="1">
        <v>0</v>
      </c>
      <c r="AL1656" s="1">
        <v>0</v>
      </c>
      <c r="AM1656" s="125" t="s">
        <v>1</v>
      </c>
      <c r="AN1656" s="2" t="s">
        <v>1</v>
      </c>
      <c r="AO1656" s="125" t="s">
        <v>1</v>
      </c>
      <c r="AP1656" s="2" t="s">
        <v>1</v>
      </c>
    </row>
    <row r="1657" spans="1:42" ht="15" customHeight="1" x14ac:dyDescent="0.25">
      <c r="A1657" s="2" t="s">
        <v>825</v>
      </c>
      <c r="B1657" s="125">
        <v>44619</v>
      </c>
      <c r="C1657" s="2" t="s">
        <v>6</v>
      </c>
      <c r="D1657" s="2" t="s">
        <v>48</v>
      </c>
      <c r="E1657" s="2" t="s">
        <v>228</v>
      </c>
      <c r="F1657" s="2" t="s">
        <v>2750</v>
      </c>
      <c r="G1657" s="2" t="s">
        <v>3</v>
      </c>
      <c r="H1657" s="2" t="s">
        <v>2751</v>
      </c>
      <c r="I1657" s="1" t="s">
        <v>1</v>
      </c>
      <c r="J1657" s="1" t="s">
        <v>1</v>
      </c>
      <c r="K1657" s="1" t="s">
        <v>1</v>
      </c>
      <c r="L1657" s="1" t="s">
        <v>1</v>
      </c>
      <c r="M1657" s="1">
        <v>0</v>
      </c>
      <c r="N1657" s="2" t="s">
        <v>1</v>
      </c>
      <c r="O1657" s="2" t="s">
        <v>2</v>
      </c>
      <c r="P1657" s="2" t="s">
        <v>1</v>
      </c>
      <c r="Q1657" s="1">
        <v>3101.757372</v>
      </c>
      <c r="R1657" s="1">
        <v>0</v>
      </c>
      <c r="S1657" s="1">
        <v>2516.9133500000003</v>
      </c>
      <c r="T1657" s="1">
        <v>0</v>
      </c>
      <c r="U1657" s="2" t="s">
        <v>0</v>
      </c>
      <c r="V1657" s="1">
        <v>0</v>
      </c>
      <c r="W1657" s="1">
        <v>504.17584999999997</v>
      </c>
      <c r="X1657" s="2" t="s">
        <v>0</v>
      </c>
      <c r="Y1657" s="1">
        <v>80.668172000000013</v>
      </c>
      <c r="Z1657" s="1">
        <v>0</v>
      </c>
      <c r="AA1657" s="2" t="s">
        <v>0</v>
      </c>
      <c r="AB1657" s="1">
        <v>0</v>
      </c>
      <c r="AC1657" s="1">
        <v>0</v>
      </c>
      <c r="AD1657" s="2" t="s">
        <v>0</v>
      </c>
      <c r="AE1657" s="1">
        <v>0</v>
      </c>
      <c r="AF1657" s="2">
        <v>0</v>
      </c>
      <c r="AG1657" s="2" t="s">
        <v>0</v>
      </c>
      <c r="AH1657" s="1">
        <v>0</v>
      </c>
      <c r="AI1657" s="1">
        <v>0</v>
      </c>
      <c r="AJ1657" s="2" t="s">
        <v>0</v>
      </c>
      <c r="AK1657" s="1">
        <v>0</v>
      </c>
      <c r="AL1657" s="1">
        <v>0</v>
      </c>
      <c r="AM1657" s="125" t="s">
        <v>1</v>
      </c>
      <c r="AN1657" s="2" t="s">
        <v>1</v>
      </c>
      <c r="AO1657" s="125" t="s">
        <v>1</v>
      </c>
      <c r="AP1657" s="2" t="s">
        <v>1</v>
      </c>
    </row>
    <row r="1658" spans="1:42" ht="15" customHeight="1" x14ac:dyDescent="0.25">
      <c r="A1658" s="2" t="s">
        <v>826</v>
      </c>
      <c r="B1658" s="125">
        <v>44619</v>
      </c>
      <c r="C1658" s="2" t="s">
        <v>6</v>
      </c>
      <c r="D1658" s="2" t="s">
        <v>48</v>
      </c>
      <c r="E1658" s="2" t="s">
        <v>228</v>
      </c>
      <c r="F1658" s="2" t="s">
        <v>2750</v>
      </c>
      <c r="G1658" s="2" t="s">
        <v>3</v>
      </c>
      <c r="H1658" s="2" t="s">
        <v>2752</v>
      </c>
      <c r="I1658" s="1" t="s">
        <v>1</v>
      </c>
      <c r="J1658" s="1" t="s">
        <v>1</v>
      </c>
      <c r="K1658" s="1" t="s">
        <v>1</v>
      </c>
      <c r="L1658" s="1" t="s">
        <v>1</v>
      </c>
      <c r="M1658" s="1">
        <v>0</v>
      </c>
      <c r="N1658" s="2" t="s">
        <v>1</v>
      </c>
      <c r="O1658" s="2" t="s">
        <v>2753</v>
      </c>
      <c r="P1658" s="2" t="s">
        <v>2754</v>
      </c>
      <c r="Q1658" s="1">
        <v>75.742000000000004</v>
      </c>
      <c r="R1658" s="1">
        <v>0</v>
      </c>
      <c r="S1658" s="1">
        <v>75.742000000000004</v>
      </c>
      <c r="T1658" s="1">
        <v>0</v>
      </c>
      <c r="U1658" s="2" t="s">
        <v>0</v>
      </c>
      <c r="V1658" s="1">
        <v>0</v>
      </c>
      <c r="W1658" s="1">
        <v>0</v>
      </c>
      <c r="X1658" s="2" t="s">
        <v>0</v>
      </c>
      <c r="Y1658" s="1">
        <v>0</v>
      </c>
      <c r="Z1658" s="1">
        <v>0</v>
      </c>
      <c r="AA1658" s="2" t="s">
        <v>0</v>
      </c>
      <c r="AB1658" s="1">
        <v>0</v>
      </c>
      <c r="AC1658" s="1">
        <v>0</v>
      </c>
      <c r="AD1658" s="2" t="s">
        <v>0</v>
      </c>
      <c r="AE1658" s="1">
        <v>0</v>
      </c>
      <c r="AF1658" s="2">
        <v>0</v>
      </c>
      <c r="AG1658" s="2" t="s">
        <v>0</v>
      </c>
      <c r="AH1658" s="1">
        <v>0</v>
      </c>
      <c r="AI1658" s="1">
        <v>0</v>
      </c>
      <c r="AJ1658" s="2" t="s">
        <v>0</v>
      </c>
      <c r="AK1658" s="1">
        <v>0</v>
      </c>
      <c r="AL1658" s="1">
        <v>0</v>
      </c>
      <c r="AM1658" s="125" t="s">
        <v>1</v>
      </c>
      <c r="AN1658" s="2" t="s">
        <v>1</v>
      </c>
      <c r="AO1658" s="125" t="s">
        <v>1</v>
      </c>
      <c r="AP1658" s="2" t="s">
        <v>1</v>
      </c>
    </row>
    <row r="1659" spans="1:42" ht="15" customHeight="1" x14ac:dyDescent="0.25">
      <c r="A1659" s="2" t="s">
        <v>827</v>
      </c>
      <c r="B1659" s="125">
        <v>44619</v>
      </c>
      <c r="C1659" s="2" t="s">
        <v>6</v>
      </c>
      <c r="D1659" s="2" t="s">
        <v>48</v>
      </c>
      <c r="E1659" s="2" t="s">
        <v>228</v>
      </c>
      <c r="F1659" s="2" t="s">
        <v>2750</v>
      </c>
      <c r="G1659" s="2" t="s">
        <v>3</v>
      </c>
      <c r="H1659" s="2" t="s">
        <v>2755</v>
      </c>
      <c r="I1659" s="1" t="s">
        <v>1</v>
      </c>
      <c r="J1659" s="1" t="s">
        <v>1</v>
      </c>
      <c r="K1659" s="1" t="s">
        <v>1</v>
      </c>
      <c r="L1659" s="1" t="s">
        <v>1</v>
      </c>
      <c r="M1659" s="1">
        <v>0</v>
      </c>
      <c r="N1659" s="2" t="s">
        <v>1</v>
      </c>
      <c r="O1659" s="2" t="s">
        <v>2</v>
      </c>
      <c r="P1659" s="2" t="s">
        <v>1</v>
      </c>
      <c r="Q1659" s="1">
        <v>75.672250000000005</v>
      </c>
      <c r="R1659" s="1">
        <v>0</v>
      </c>
      <c r="S1659" s="1">
        <v>61.531849999999991</v>
      </c>
      <c r="T1659" s="1">
        <v>0</v>
      </c>
      <c r="U1659" s="2" t="s">
        <v>0</v>
      </c>
      <c r="V1659" s="1">
        <v>0</v>
      </c>
      <c r="W1659" s="1">
        <v>12.19</v>
      </c>
      <c r="X1659" s="2" t="s">
        <v>8</v>
      </c>
      <c r="Y1659" s="1">
        <v>1.9504000000000001</v>
      </c>
      <c r="Z1659" s="1">
        <v>0</v>
      </c>
      <c r="AA1659" s="2" t="s">
        <v>0</v>
      </c>
      <c r="AB1659" s="1">
        <v>0</v>
      </c>
      <c r="AC1659" s="1">
        <v>0</v>
      </c>
      <c r="AD1659" s="2" t="s">
        <v>0</v>
      </c>
      <c r="AE1659" s="1">
        <v>0</v>
      </c>
      <c r="AF1659" s="2">
        <v>0</v>
      </c>
      <c r="AG1659" s="2" t="s">
        <v>0</v>
      </c>
      <c r="AH1659" s="1">
        <v>0</v>
      </c>
      <c r="AI1659" s="1">
        <v>0</v>
      </c>
      <c r="AJ1659" s="2" t="s">
        <v>0</v>
      </c>
      <c r="AK1659" s="1">
        <v>0</v>
      </c>
      <c r="AL1659" s="1">
        <v>0</v>
      </c>
      <c r="AM1659" s="125" t="s">
        <v>1</v>
      </c>
      <c r="AN1659" s="2" t="s">
        <v>1</v>
      </c>
      <c r="AO1659" s="125" t="s">
        <v>1</v>
      </c>
      <c r="AP1659" s="2" t="s">
        <v>1</v>
      </c>
    </row>
    <row r="1660" spans="1:42" ht="15" customHeight="1" x14ac:dyDescent="0.25">
      <c r="A1660" s="2" t="s">
        <v>828</v>
      </c>
      <c r="B1660" s="125">
        <v>44619</v>
      </c>
      <c r="C1660" s="2" t="s">
        <v>6</v>
      </c>
      <c r="D1660" s="2" t="s">
        <v>48</v>
      </c>
      <c r="E1660" s="2" t="s">
        <v>228</v>
      </c>
      <c r="F1660" s="2" t="s">
        <v>2750</v>
      </c>
      <c r="G1660" s="2" t="s">
        <v>3</v>
      </c>
      <c r="H1660" s="2" t="s">
        <v>2756</v>
      </c>
      <c r="I1660" s="1" t="s">
        <v>1</v>
      </c>
      <c r="J1660" s="1" t="s">
        <v>1</v>
      </c>
      <c r="K1660" s="1" t="s">
        <v>1</v>
      </c>
      <c r="L1660" s="1" t="s">
        <v>1</v>
      </c>
      <c r="M1660" s="1">
        <v>0</v>
      </c>
      <c r="N1660" s="2" t="s">
        <v>1</v>
      </c>
      <c r="O1660" s="2" t="s">
        <v>1070</v>
      </c>
      <c r="P1660" s="2" t="s">
        <v>1071</v>
      </c>
      <c r="Q1660" s="1">
        <v>326.650914</v>
      </c>
      <c r="R1660" s="1">
        <v>0</v>
      </c>
      <c r="S1660" s="1">
        <v>291.80405000000002</v>
      </c>
      <c r="T1660" s="1">
        <v>30.040400000000002</v>
      </c>
      <c r="U1660" s="2" t="s">
        <v>8</v>
      </c>
      <c r="V1660" s="1">
        <v>4.8064640000000001</v>
      </c>
      <c r="W1660" s="1">
        <v>0</v>
      </c>
      <c r="X1660" s="2" t="s">
        <v>0</v>
      </c>
      <c r="Y1660" s="1">
        <v>0</v>
      </c>
      <c r="Z1660" s="1">
        <v>0</v>
      </c>
      <c r="AA1660" s="2" t="s">
        <v>0</v>
      </c>
      <c r="AB1660" s="1">
        <v>0</v>
      </c>
      <c r="AC1660" s="1">
        <v>0</v>
      </c>
      <c r="AD1660" s="2" t="s">
        <v>0</v>
      </c>
      <c r="AE1660" s="1">
        <v>0</v>
      </c>
      <c r="AF1660" s="2">
        <v>0</v>
      </c>
      <c r="AG1660" s="2" t="s">
        <v>0</v>
      </c>
      <c r="AH1660" s="1">
        <v>0</v>
      </c>
      <c r="AI1660" s="1">
        <v>0</v>
      </c>
      <c r="AJ1660" s="2" t="s">
        <v>0</v>
      </c>
      <c r="AK1660" s="1">
        <v>0</v>
      </c>
      <c r="AL1660" s="1">
        <v>0</v>
      </c>
      <c r="AM1660" s="125" t="s">
        <v>1</v>
      </c>
      <c r="AN1660" s="2" t="s">
        <v>1</v>
      </c>
      <c r="AO1660" s="125" t="s">
        <v>1</v>
      </c>
      <c r="AP1660" s="2" t="s">
        <v>1</v>
      </c>
    </row>
    <row r="1661" spans="1:42" ht="15" customHeight="1" x14ac:dyDescent="0.25">
      <c r="A1661" s="2" t="s">
        <v>829</v>
      </c>
      <c r="B1661" s="125">
        <v>44619</v>
      </c>
      <c r="C1661" s="2" t="s">
        <v>6</v>
      </c>
      <c r="D1661" s="2" t="s">
        <v>48</v>
      </c>
      <c r="E1661" s="2" t="s">
        <v>228</v>
      </c>
      <c r="F1661" s="2" t="s">
        <v>2750</v>
      </c>
      <c r="G1661" s="2" t="s">
        <v>3</v>
      </c>
      <c r="H1661" s="2" t="s">
        <v>2757</v>
      </c>
      <c r="I1661" s="1" t="s">
        <v>1</v>
      </c>
      <c r="J1661" s="1" t="s">
        <v>1</v>
      </c>
      <c r="K1661" s="1" t="s">
        <v>1</v>
      </c>
      <c r="L1661" s="1" t="s">
        <v>1</v>
      </c>
      <c r="M1661" s="1">
        <v>0</v>
      </c>
      <c r="N1661" s="2" t="s">
        <v>1</v>
      </c>
      <c r="O1661" s="2" t="s">
        <v>1070</v>
      </c>
      <c r="P1661" s="2" t="s">
        <v>1071</v>
      </c>
      <c r="Q1661" s="1">
        <v>131.41</v>
      </c>
      <c r="R1661" s="1">
        <v>0</v>
      </c>
      <c r="S1661" s="1">
        <v>114.61319999999999</v>
      </c>
      <c r="T1661" s="1">
        <v>14.48</v>
      </c>
      <c r="U1661" s="2" t="s">
        <v>8</v>
      </c>
      <c r="V1661" s="1">
        <v>2.3168000000000002</v>
      </c>
      <c r="W1661" s="1">
        <v>0</v>
      </c>
      <c r="X1661" s="2" t="s">
        <v>0</v>
      </c>
      <c r="Y1661" s="1">
        <v>0</v>
      </c>
      <c r="Z1661" s="1">
        <v>0</v>
      </c>
      <c r="AA1661" s="2" t="s">
        <v>0</v>
      </c>
      <c r="AB1661" s="1">
        <v>0</v>
      </c>
      <c r="AC1661" s="1">
        <v>0</v>
      </c>
      <c r="AD1661" s="2" t="s">
        <v>0</v>
      </c>
      <c r="AE1661" s="1">
        <v>0</v>
      </c>
      <c r="AF1661" s="2">
        <v>0</v>
      </c>
      <c r="AG1661" s="2" t="s">
        <v>0</v>
      </c>
      <c r="AH1661" s="1">
        <v>0</v>
      </c>
      <c r="AI1661" s="1">
        <v>0</v>
      </c>
      <c r="AJ1661" s="2" t="s">
        <v>0</v>
      </c>
      <c r="AK1661" s="1">
        <v>0</v>
      </c>
      <c r="AL1661" s="1">
        <v>0</v>
      </c>
      <c r="AM1661" s="125" t="s">
        <v>1</v>
      </c>
      <c r="AN1661" s="2" t="s">
        <v>1</v>
      </c>
      <c r="AO1661" s="125" t="s">
        <v>1</v>
      </c>
      <c r="AP1661" s="2" t="s">
        <v>1</v>
      </c>
    </row>
    <row r="1662" spans="1:42" ht="15" customHeight="1" x14ac:dyDescent="0.25">
      <c r="A1662" s="2" t="s">
        <v>830</v>
      </c>
      <c r="B1662" s="125">
        <v>44619</v>
      </c>
      <c r="C1662" s="2" t="s">
        <v>6</v>
      </c>
      <c r="D1662" s="2" t="s">
        <v>48</v>
      </c>
      <c r="E1662" s="2" t="s">
        <v>228</v>
      </c>
      <c r="F1662" s="2" t="s">
        <v>2750</v>
      </c>
      <c r="G1662" s="2" t="s">
        <v>3</v>
      </c>
      <c r="H1662" s="2" t="s">
        <v>2758</v>
      </c>
      <c r="I1662" s="1" t="s">
        <v>1</v>
      </c>
      <c r="J1662" s="1" t="s">
        <v>1</v>
      </c>
      <c r="K1662" s="1" t="s">
        <v>1</v>
      </c>
      <c r="L1662" s="1" t="s">
        <v>1</v>
      </c>
      <c r="M1662" s="1">
        <v>0</v>
      </c>
      <c r="N1662" s="2" t="s">
        <v>1</v>
      </c>
      <c r="O1662" s="2" t="s">
        <v>2</v>
      </c>
      <c r="P1662" s="2" t="s">
        <v>1</v>
      </c>
      <c r="Q1662" s="1">
        <v>2339.9004660000001</v>
      </c>
      <c r="R1662" s="1">
        <v>0</v>
      </c>
      <c r="S1662" s="1">
        <v>1664.7922499999995</v>
      </c>
      <c r="T1662" s="1">
        <v>0</v>
      </c>
      <c r="U1662" s="2" t="s">
        <v>0</v>
      </c>
      <c r="V1662" s="1">
        <v>0</v>
      </c>
      <c r="W1662" s="1">
        <v>581.98979999999995</v>
      </c>
      <c r="X1662" s="2" t="s">
        <v>0</v>
      </c>
      <c r="Y1662" s="1">
        <v>93.118415999999996</v>
      </c>
      <c r="Z1662" s="1">
        <v>0</v>
      </c>
      <c r="AA1662" s="2" t="s">
        <v>0</v>
      </c>
      <c r="AB1662" s="1">
        <v>0</v>
      </c>
      <c r="AC1662" s="1">
        <v>0</v>
      </c>
      <c r="AD1662" s="2" t="s">
        <v>0</v>
      </c>
      <c r="AE1662" s="1">
        <v>0</v>
      </c>
      <c r="AF1662" s="2">
        <v>0</v>
      </c>
      <c r="AG1662" s="2" t="s">
        <v>0</v>
      </c>
      <c r="AH1662" s="1">
        <v>0</v>
      </c>
      <c r="AI1662" s="1">
        <v>0</v>
      </c>
      <c r="AJ1662" s="2" t="s">
        <v>0</v>
      </c>
      <c r="AK1662" s="1">
        <v>0</v>
      </c>
      <c r="AL1662" s="1">
        <v>0</v>
      </c>
      <c r="AM1662" s="125" t="s">
        <v>1</v>
      </c>
      <c r="AN1662" s="2" t="s">
        <v>1</v>
      </c>
      <c r="AO1662" s="125" t="s">
        <v>1</v>
      </c>
      <c r="AP1662" s="2" t="s">
        <v>1</v>
      </c>
    </row>
    <row r="1663" spans="1:42" ht="15" customHeight="1" x14ac:dyDescent="0.25">
      <c r="A1663" s="2" t="s">
        <v>831</v>
      </c>
      <c r="B1663" s="125">
        <v>44619</v>
      </c>
      <c r="C1663" s="2" t="s">
        <v>6</v>
      </c>
      <c r="D1663" s="2" t="s">
        <v>48</v>
      </c>
      <c r="E1663" s="2" t="s">
        <v>228</v>
      </c>
      <c r="F1663" s="2" t="s">
        <v>2750</v>
      </c>
      <c r="G1663" s="2" t="s">
        <v>3</v>
      </c>
      <c r="H1663" s="2" t="s">
        <v>2759</v>
      </c>
      <c r="I1663" s="1" t="s">
        <v>1</v>
      </c>
      <c r="J1663" s="1" t="s">
        <v>1</v>
      </c>
      <c r="K1663" s="1" t="s">
        <v>1</v>
      </c>
      <c r="L1663" s="1" t="s">
        <v>1</v>
      </c>
      <c r="M1663" s="1">
        <v>0</v>
      </c>
      <c r="N1663" s="2" t="s">
        <v>1</v>
      </c>
      <c r="O1663" s="2" t="s">
        <v>1506</v>
      </c>
      <c r="P1663" s="2" t="s">
        <v>2760</v>
      </c>
      <c r="Q1663" s="1">
        <v>56.093200000000003</v>
      </c>
      <c r="R1663" s="1">
        <v>0</v>
      </c>
      <c r="S1663" s="1">
        <v>42.150000000000006</v>
      </c>
      <c r="T1663" s="1">
        <v>12.02</v>
      </c>
      <c r="U1663" s="2" t="s">
        <v>8</v>
      </c>
      <c r="V1663" s="1">
        <v>1.9232</v>
      </c>
      <c r="W1663" s="1">
        <v>0</v>
      </c>
      <c r="X1663" s="2" t="s">
        <v>0</v>
      </c>
      <c r="Y1663" s="1">
        <v>0</v>
      </c>
      <c r="Z1663" s="1">
        <v>0</v>
      </c>
      <c r="AA1663" s="2" t="s">
        <v>0</v>
      </c>
      <c r="AB1663" s="1">
        <v>0</v>
      </c>
      <c r="AC1663" s="1">
        <v>0</v>
      </c>
      <c r="AD1663" s="2" t="s">
        <v>0</v>
      </c>
      <c r="AE1663" s="1">
        <v>0</v>
      </c>
      <c r="AF1663" s="2">
        <v>0</v>
      </c>
      <c r="AG1663" s="2" t="s">
        <v>0</v>
      </c>
      <c r="AH1663" s="1">
        <v>0</v>
      </c>
      <c r="AI1663" s="1">
        <v>0</v>
      </c>
      <c r="AJ1663" s="2" t="s">
        <v>0</v>
      </c>
      <c r="AK1663" s="1">
        <v>0</v>
      </c>
      <c r="AL1663" s="1">
        <v>0</v>
      </c>
      <c r="AM1663" s="125" t="s">
        <v>1</v>
      </c>
      <c r="AN1663" s="2" t="s">
        <v>1</v>
      </c>
      <c r="AO1663" s="125" t="s">
        <v>1</v>
      </c>
      <c r="AP1663" s="2" t="s">
        <v>1</v>
      </c>
    </row>
    <row r="1664" spans="1:42" ht="15" customHeight="1" x14ac:dyDescent="0.25">
      <c r="A1664" s="2" t="s">
        <v>832</v>
      </c>
      <c r="B1664" s="125">
        <v>44619</v>
      </c>
      <c r="C1664" s="2" t="s">
        <v>6</v>
      </c>
      <c r="D1664" s="2" t="s">
        <v>48</v>
      </c>
      <c r="E1664" s="2" t="s">
        <v>228</v>
      </c>
      <c r="F1664" s="2" t="s">
        <v>2750</v>
      </c>
      <c r="G1664" s="2" t="s">
        <v>3</v>
      </c>
      <c r="H1664" s="2" t="s">
        <v>2761</v>
      </c>
      <c r="I1664" s="1" t="s">
        <v>1</v>
      </c>
      <c r="J1664" s="1" t="s">
        <v>1</v>
      </c>
      <c r="K1664" s="1" t="s">
        <v>1</v>
      </c>
      <c r="L1664" s="1" t="s">
        <v>1</v>
      </c>
      <c r="M1664" s="1">
        <v>0</v>
      </c>
      <c r="N1664" s="2" t="s">
        <v>1</v>
      </c>
      <c r="O1664" s="2" t="s">
        <v>2</v>
      </c>
      <c r="P1664" s="2" t="s">
        <v>1</v>
      </c>
      <c r="Q1664" s="1">
        <v>1694.3994620000005</v>
      </c>
      <c r="R1664" s="1">
        <v>0</v>
      </c>
      <c r="S1664" s="1">
        <v>1303.4150500000001</v>
      </c>
      <c r="T1664" s="1">
        <v>0</v>
      </c>
      <c r="U1664" s="2" t="s">
        <v>0</v>
      </c>
      <c r="V1664" s="1">
        <v>0</v>
      </c>
      <c r="W1664" s="1">
        <v>337.05550000000005</v>
      </c>
      <c r="X1664" s="2" t="s">
        <v>8</v>
      </c>
      <c r="Y1664" s="1">
        <v>53.92891199999999</v>
      </c>
      <c r="Z1664" s="1">
        <v>0</v>
      </c>
      <c r="AA1664" s="2" t="s">
        <v>0</v>
      </c>
      <c r="AB1664" s="1">
        <v>0</v>
      </c>
      <c r="AC1664" s="1">
        <v>0</v>
      </c>
      <c r="AD1664" s="2" t="s">
        <v>0</v>
      </c>
      <c r="AE1664" s="1">
        <v>0</v>
      </c>
      <c r="AF1664" s="2">
        <v>0</v>
      </c>
      <c r="AG1664" s="2" t="s">
        <v>0</v>
      </c>
      <c r="AH1664" s="1">
        <v>0</v>
      </c>
      <c r="AI1664" s="1">
        <v>0</v>
      </c>
      <c r="AJ1664" s="2" t="s">
        <v>0</v>
      </c>
      <c r="AK1664" s="1">
        <v>0</v>
      </c>
      <c r="AL1664" s="1">
        <v>0</v>
      </c>
      <c r="AM1664" s="125" t="s">
        <v>1</v>
      </c>
      <c r="AN1664" s="2" t="s">
        <v>1</v>
      </c>
      <c r="AO1664" s="125" t="s">
        <v>1</v>
      </c>
      <c r="AP1664" s="2" t="s">
        <v>1</v>
      </c>
    </row>
    <row r="1665" spans="1:42" ht="15" customHeight="1" x14ac:dyDescent="0.25">
      <c r="A1665" s="2" t="s">
        <v>833</v>
      </c>
      <c r="B1665" s="125">
        <v>44619</v>
      </c>
      <c r="C1665" s="2" t="s">
        <v>6</v>
      </c>
      <c r="D1665" s="2" t="s">
        <v>48</v>
      </c>
      <c r="E1665" s="2" t="s">
        <v>228</v>
      </c>
      <c r="F1665" s="2" t="s">
        <v>2750</v>
      </c>
      <c r="G1665" s="2" t="s">
        <v>12</v>
      </c>
      <c r="H1665" s="2" t="s">
        <v>1</v>
      </c>
      <c r="I1665" s="1" t="s">
        <v>2762</v>
      </c>
      <c r="J1665" s="1" t="s">
        <v>1</v>
      </c>
      <c r="K1665" s="1" t="s">
        <v>2763</v>
      </c>
      <c r="L1665" s="1" t="s">
        <v>2297</v>
      </c>
      <c r="M1665" s="1">
        <v>202.05</v>
      </c>
      <c r="N1665" s="2" t="s">
        <v>11</v>
      </c>
      <c r="O1665" s="2" t="s">
        <v>2764</v>
      </c>
      <c r="P1665" s="2" t="s">
        <v>2765</v>
      </c>
      <c r="Q1665" s="1">
        <v>-34.443199999999997</v>
      </c>
      <c r="R1665" s="1">
        <v>0</v>
      </c>
      <c r="S1665" s="1">
        <v>-34.443199999999997</v>
      </c>
      <c r="T1665" s="1">
        <v>0</v>
      </c>
      <c r="U1665" s="2" t="s">
        <v>0</v>
      </c>
      <c r="V1665" s="1">
        <v>0</v>
      </c>
      <c r="W1665" s="1">
        <v>0</v>
      </c>
      <c r="X1665" s="2" t="s">
        <v>0</v>
      </c>
      <c r="Y1665" s="1">
        <v>0</v>
      </c>
      <c r="Z1665" s="1">
        <v>0</v>
      </c>
      <c r="AA1665" s="2" t="s">
        <v>0</v>
      </c>
      <c r="AB1665" s="1">
        <v>0</v>
      </c>
      <c r="AC1665" s="1">
        <v>0</v>
      </c>
      <c r="AD1665" s="2" t="s">
        <v>0</v>
      </c>
      <c r="AE1665" s="1">
        <v>0</v>
      </c>
      <c r="AF1665" s="2">
        <v>0</v>
      </c>
      <c r="AG1665" s="2" t="s">
        <v>0</v>
      </c>
      <c r="AH1665" s="1">
        <v>0</v>
      </c>
      <c r="AI1665" s="1">
        <v>0</v>
      </c>
      <c r="AJ1665" s="2" t="s">
        <v>0</v>
      </c>
      <c r="AK1665" s="1">
        <v>0</v>
      </c>
      <c r="AL1665" s="1">
        <v>0</v>
      </c>
      <c r="AM1665" s="125" t="s">
        <v>1</v>
      </c>
      <c r="AN1665" s="2" t="s">
        <v>1</v>
      </c>
      <c r="AO1665" s="125" t="s">
        <v>1</v>
      </c>
      <c r="AP1665" s="2" t="s">
        <v>1</v>
      </c>
    </row>
    <row r="1666" spans="1:42" ht="15" customHeight="1" x14ac:dyDescent="0.25">
      <c r="A1666" s="2" t="s">
        <v>834</v>
      </c>
      <c r="B1666" s="125">
        <v>44619</v>
      </c>
      <c r="C1666" s="2" t="s">
        <v>6</v>
      </c>
      <c r="D1666" s="2" t="s">
        <v>48</v>
      </c>
      <c r="E1666" s="2" t="s">
        <v>228</v>
      </c>
      <c r="F1666" s="2" t="s">
        <v>2750</v>
      </c>
      <c r="G1666" s="2" t="s">
        <v>12</v>
      </c>
      <c r="H1666" s="2" t="s">
        <v>1</v>
      </c>
      <c r="I1666" s="1" t="s">
        <v>2766</v>
      </c>
      <c r="J1666" s="1" t="s">
        <v>1</v>
      </c>
      <c r="K1666" s="1" t="s">
        <v>2767</v>
      </c>
      <c r="L1666" s="1" t="s">
        <v>2297</v>
      </c>
      <c r="M1666" s="1">
        <v>27.31</v>
      </c>
      <c r="N1666" s="2" t="s">
        <v>11</v>
      </c>
      <c r="O1666" s="2" t="s">
        <v>2768</v>
      </c>
      <c r="P1666" s="2" t="s">
        <v>2769</v>
      </c>
      <c r="Q1666" s="1">
        <v>-27.3064</v>
      </c>
      <c r="R1666" s="1">
        <v>0</v>
      </c>
      <c r="S1666" s="1">
        <v>0</v>
      </c>
      <c r="T1666" s="1">
        <v>0</v>
      </c>
      <c r="U1666" s="2" t="s">
        <v>0</v>
      </c>
      <c r="V1666" s="1">
        <v>0</v>
      </c>
      <c r="W1666" s="1">
        <v>-23.54</v>
      </c>
      <c r="X1666" s="2" t="s">
        <v>8</v>
      </c>
      <c r="Y1666" s="1">
        <v>-3.7664</v>
      </c>
      <c r="Z1666" s="1">
        <v>0</v>
      </c>
      <c r="AA1666" s="2" t="s">
        <v>0</v>
      </c>
      <c r="AB1666" s="1">
        <v>0</v>
      </c>
      <c r="AC1666" s="1">
        <v>0</v>
      </c>
      <c r="AD1666" s="2" t="s">
        <v>0</v>
      </c>
      <c r="AE1666" s="1">
        <v>0</v>
      </c>
      <c r="AF1666" s="2">
        <v>0</v>
      </c>
      <c r="AG1666" s="2" t="s">
        <v>0</v>
      </c>
      <c r="AH1666" s="1">
        <v>0</v>
      </c>
      <c r="AI1666" s="1">
        <v>0</v>
      </c>
      <c r="AJ1666" s="2" t="s">
        <v>0</v>
      </c>
      <c r="AK1666" s="1">
        <v>0</v>
      </c>
      <c r="AL1666" s="1">
        <v>0</v>
      </c>
      <c r="AM1666" s="125" t="s">
        <v>1</v>
      </c>
      <c r="AN1666" s="2" t="s">
        <v>1</v>
      </c>
      <c r="AO1666" s="125" t="s">
        <v>1</v>
      </c>
      <c r="AP1666" s="2" t="s">
        <v>1</v>
      </c>
    </row>
    <row r="1667" spans="1:42" ht="15" customHeight="1" x14ac:dyDescent="0.25">
      <c r="A1667" s="2" t="s">
        <v>835</v>
      </c>
      <c r="B1667" s="125">
        <v>44619</v>
      </c>
      <c r="C1667" s="2" t="s">
        <v>6</v>
      </c>
      <c r="D1667" s="2" t="s">
        <v>48</v>
      </c>
      <c r="E1667" s="2" t="s">
        <v>228</v>
      </c>
      <c r="F1667" s="2" t="s">
        <v>2750</v>
      </c>
      <c r="G1667" s="2" t="s">
        <v>12</v>
      </c>
      <c r="H1667" s="2" t="s">
        <v>1</v>
      </c>
      <c r="I1667" s="1" t="s">
        <v>2770</v>
      </c>
      <c r="J1667" s="1" t="s">
        <v>1</v>
      </c>
      <c r="K1667" s="1" t="s">
        <v>2771</v>
      </c>
      <c r="L1667" s="1" t="s">
        <v>2297</v>
      </c>
      <c r="M1667" s="1">
        <v>4.49</v>
      </c>
      <c r="N1667" s="2" t="s">
        <v>11</v>
      </c>
      <c r="O1667" s="2" t="s">
        <v>2772</v>
      </c>
      <c r="P1667" s="2" t="s">
        <v>2773</v>
      </c>
      <c r="Q1667" s="1">
        <v>-4.4892000000000003</v>
      </c>
      <c r="R1667" s="1">
        <v>0</v>
      </c>
      <c r="S1667" s="1">
        <v>0</v>
      </c>
      <c r="T1667" s="1">
        <v>0</v>
      </c>
      <c r="U1667" s="2" t="s">
        <v>0</v>
      </c>
      <c r="V1667" s="1">
        <v>0</v>
      </c>
      <c r="W1667" s="1">
        <v>-3.87</v>
      </c>
      <c r="X1667" s="2" t="s">
        <v>8</v>
      </c>
      <c r="Y1667" s="1">
        <v>-0.61919999999999997</v>
      </c>
      <c r="Z1667" s="1">
        <v>0</v>
      </c>
      <c r="AA1667" s="2" t="s">
        <v>0</v>
      </c>
      <c r="AB1667" s="1">
        <v>0</v>
      </c>
      <c r="AC1667" s="1">
        <v>0</v>
      </c>
      <c r="AD1667" s="2" t="s">
        <v>0</v>
      </c>
      <c r="AE1667" s="1">
        <v>0</v>
      </c>
      <c r="AF1667" s="2">
        <v>0</v>
      </c>
      <c r="AG1667" s="2" t="s">
        <v>0</v>
      </c>
      <c r="AH1667" s="1">
        <v>0</v>
      </c>
      <c r="AI1667" s="1">
        <v>0</v>
      </c>
      <c r="AJ1667" s="2" t="s">
        <v>0</v>
      </c>
      <c r="AK1667" s="1">
        <v>0</v>
      </c>
      <c r="AL1667" s="1">
        <v>0</v>
      </c>
      <c r="AM1667" s="125" t="s">
        <v>1</v>
      </c>
      <c r="AN1667" s="2" t="s">
        <v>1</v>
      </c>
      <c r="AO1667" s="125" t="s">
        <v>1</v>
      </c>
      <c r="AP1667" s="2" t="s">
        <v>1</v>
      </c>
    </row>
    <row r="1668" spans="1:42" ht="15" customHeight="1" x14ac:dyDescent="0.25">
      <c r="A1668" s="2" t="s">
        <v>836</v>
      </c>
      <c r="B1668" s="125">
        <v>44619</v>
      </c>
      <c r="C1668" s="2" t="s">
        <v>26</v>
      </c>
      <c r="D1668" s="2" t="s">
        <v>41</v>
      </c>
      <c r="E1668" s="2" t="s">
        <v>210</v>
      </c>
      <c r="F1668" s="2" t="s">
        <v>1906</v>
      </c>
      <c r="G1668" s="2" t="s">
        <v>3</v>
      </c>
      <c r="H1668" s="2" t="s">
        <v>2053</v>
      </c>
      <c r="I1668" s="1" t="s">
        <v>1</v>
      </c>
      <c r="J1668" s="1" t="s">
        <v>1</v>
      </c>
      <c r="K1668" s="1" t="s">
        <v>1</v>
      </c>
      <c r="L1668" s="1" t="s">
        <v>1</v>
      </c>
      <c r="M1668" s="1">
        <v>0</v>
      </c>
      <c r="N1668" s="2" t="s">
        <v>1</v>
      </c>
      <c r="O1668" s="2" t="s">
        <v>2</v>
      </c>
      <c r="P1668" s="2" t="s">
        <v>1</v>
      </c>
      <c r="Q1668" s="1">
        <v>4856.8268040000003</v>
      </c>
      <c r="R1668" s="1">
        <v>0</v>
      </c>
      <c r="S1668" s="1">
        <v>3769.6174999999989</v>
      </c>
      <c r="T1668" s="1">
        <v>0</v>
      </c>
      <c r="U1668" s="2" t="s">
        <v>0</v>
      </c>
      <c r="V1668" s="1">
        <v>0</v>
      </c>
      <c r="W1668" s="1">
        <v>937.24940000000004</v>
      </c>
      <c r="X1668" s="2" t="s">
        <v>0</v>
      </c>
      <c r="Y1668" s="1">
        <v>149.95990400000002</v>
      </c>
      <c r="Z1668" s="1">
        <v>0</v>
      </c>
      <c r="AA1668" s="2" t="s">
        <v>0</v>
      </c>
      <c r="AB1668" s="1">
        <v>0</v>
      </c>
      <c r="AC1668" s="1">
        <v>0</v>
      </c>
      <c r="AD1668" s="2" t="s">
        <v>0</v>
      </c>
      <c r="AE1668" s="1">
        <v>0</v>
      </c>
      <c r="AF1668" s="2">
        <v>0</v>
      </c>
      <c r="AG1668" s="2" t="s">
        <v>0</v>
      </c>
      <c r="AH1668" s="1">
        <v>0</v>
      </c>
      <c r="AI1668" s="1">
        <v>0</v>
      </c>
      <c r="AJ1668" s="2" t="s">
        <v>0</v>
      </c>
      <c r="AK1668" s="1">
        <v>0</v>
      </c>
      <c r="AL1668" s="1">
        <v>0</v>
      </c>
      <c r="AM1668" s="125" t="s">
        <v>1</v>
      </c>
      <c r="AN1668" s="2" t="s">
        <v>1</v>
      </c>
      <c r="AO1668" s="125" t="s">
        <v>1</v>
      </c>
      <c r="AP1668" s="2" t="s">
        <v>1</v>
      </c>
    </row>
    <row r="1669" spans="1:42" ht="15" customHeight="1" x14ac:dyDescent="0.25">
      <c r="A1669" s="2" t="s">
        <v>837</v>
      </c>
      <c r="B1669" s="125">
        <v>44619</v>
      </c>
      <c r="C1669" s="2" t="s">
        <v>26</v>
      </c>
      <c r="D1669" s="2" t="s">
        <v>41</v>
      </c>
      <c r="E1669" s="2" t="s">
        <v>210</v>
      </c>
      <c r="F1669" s="2" t="s">
        <v>1908</v>
      </c>
      <c r="G1669" s="2" t="s">
        <v>12</v>
      </c>
      <c r="H1669" s="2" t="s">
        <v>1</v>
      </c>
      <c r="I1669" s="1" t="s">
        <v>2054</v>
      </c>
      <c r="J1669" s="1" t="s">
        <v>1</v>
      </c>
      <c r="K1669" s="1" t="s">
        <v>2055</v>
      </c>
      <c r="L1669" s="1" t="s">
        <v>2056</v>
      </c>
      <c r="M1669" s="1">
        <v>17.510000000000002</v>
      </c>
      <c r="N1669" s="2" t="s">
        <v>11</v>
      </c>
      <c r="O1669" s="2" t="s">
        <v>2057</v>
      </c>
      <c r="P1669" s="2" t="s">
        <v>2058</v>
      </c>
      <c r="Q1669" s="1">
        <v>-2.4989499999999998</v>
      </c>
      <c r="R1669" s="1">
        <v>0</v>
      </c>
      <c r="S1669" s="1">
        <v>-2.4989499999999998</v>
      </c>
      <c r="T1669" s="1">
        <v>0</v>
      </c>
      <c r="U1669" s="2" t="s">
        <v>0</v>
      </c>
      <c r="V1669" s="1">
        <v>0</v>
      </c>
      <c r="W1669" s="1">
        <v>0</v>
      </c>
      <c r="X1669" s="2" t="s">
        <v>0</v>
      </c>
      <c r="Y1669" s="1">
        <v>0</v>
      </c>
      <c r="Z1669" s="1">
        <v>0</v>
      </c>
      <c r="AA1669" s="2" t="s">
        <v>0</v>
      </c>
      <c r="AB1669" s="1">
        <v>0</v>
      </c>
      <c r="AC1669" s="1">
        <v>0</v>
      </c>
      <c r="AD1669" s="2" t="s">
        <v>0</v>
      </c>
      <c r="AE1669" s="1">
        <v>0</v>
      </c>
      <c r="AF1669" s="2">
        <v>0</v>
      </c>
      <c r="AG1669" s="2" t="s">
        <v>0</v>
      </c>
      <c r="AH1669" s="1">
        <v>0</v>
      </c>
      <c r="AI1669" s="1">
        <v>0</v>
      </c>
      <c r="AJ1669" s="2" t="s">
        <v>0</v>
      </c>
      <c r="AK1669" s="1">
        <v>0</v>
      </c>
      <c r="AL1669" s="1">
        <v>0</v>
      </c>
      <c r="AM1669" s="125" t="s">
        <v>1</v>
      </c>
      <c r="AN1669" s="2" t="s">
        <v>1</v>
      </c>
      <c r="AO1669" s="125" t="s">
        <v>1</v>
      </c>
      <c r="AP1669" s="2" t="s">
        <v>1</v>
      </c>
    </row>
    <row r="1670" spans="1:42" ht="15" customHeight="1" x14ac:dyDescent="0.25">
      <c r="A1670" s="2" t="s">
        <v>838</v>
      </c>
      <c r="B1670" s="125">
        <v>44619</v>
      </c>
      <c r="C1670" s="2" t="s">
        <v>26</v>
      </c>
      <c r="D1670" s="2" t="s">
        <v>41</v>
      </c>
      <c r="E1670" s="2" t="s">
        <v>210</v>
      </c>
      <c r="F1670" s="2" t="s">
        <v>1908</v>
      </c>
      <c r="G1670" s="2" t="s">
        <v>12</v>
      </c>
      <c r="H1670" s="2" t="s">
        <v>1</v>
      </c>
      <c r="I1670" s="1" t="s">
        <v>2059</v>
      </c>
      <c r="J1670" s="1" t="s">
        <v>1</v>
      </c>
      <c r="K1670" s="1" t="s">
        <v>2060</v>
      </c>
      <c r="L1670" s="1" t="s">
        <v>2056</v>
      </c>
      <c r="M1670" s="1">
        <v>189.44</v>
      </c>
      <c r="N1670" s="2" t="s">
        <v>11</v>
      </c>
      <c r="O1670" s="2" t="s">
        <v>2061</v>
      </c>
      <c r="P1670" s="2" t="s">
        <v>2062</v>
      </c>
      <c r="Q1670" s="1">
        <v>-44</v>
      </c>
      <c r="R1670" s="1">
        <v>0</v>
      </c>
      <c r="S1670" s="1">
        <v>-44</v>
      </c>
      <c r="T1670" s="1">
        <v>0</v>
      </c>
      <c r="U1670" s="2" t="s">
        <v>0</v>
      </c>
      <c r="V1670" s="1">
        <v>0</v>
      </c>
      <c r="W1670" s="1">
        <v>0</v>
      </c>
      <c r="X1670" s="2" t="s">
        <v>0</v>
      </c>
      <c r="Y1670" s="1">
        <v>0</v>
      </c>
      <c r="Z1670" s="1">
        <v>0</v>
      </c>
      <c r="AA1670" s="2" t="s">
        <v>0</v>
      </c>
      <c r="AB1670" s="1">
        <v>0</v>
      </c>
      <c r="AC1670" s="1">
        <v>0</v>
      </c>
      <c r="AD1670" s="2" t="s">
        <v>0</v>
      </c>
      <c r="AE1670" s="1">
        <v>0</v>
      </c>
      <c r="AF1670" s="2">
        <v>0</v>
      </c>
      <c r="AG1670" s="2" t="s">
        <v>0</v>
      </c>
      <c r="AH1670" s="1">
        <v>0</v>
      </c>
      <c r="AI1670" s="1">
        <v>0</v>
      </c>
      <c r="AJ1670" s="2" t="s">
        <v>0</v>
      </c>
      <c r="AK1670" s="1">
        <v>0</v>
      </c>
      <c r="AL1670" s="1">
        <v>0</v>
      </c>
      <c r="AM1670" s="125" t="s">
        <v>1</v>
      </c>
      <c r="AN1670" s="2" t="s">
        <v>1</v>
      </c>
      <c r="AO1670" s="125" t="s">
        <v>1</v>
      </c>
      <c r="AP1670" s="2" t="s">
        <v>1</v>
      </c>
    </row>
    <row r="1671" spans="1:42" ht="15" customHeight="1" x14ac:dyDescent="0.25">
      <c r="A1671" s="2" t="s">
        <v>839</v>
      </c>
      <c r="B1671" s="125">
        <v>44619</v>
      </c>
      <c r="C1671" s="2" t="s">
        <v>34</v>
      </c>
      <c r="D1671" s="2" t="s">
        <v>41</v>
      </c>
      <c r="E1671" s="2" t="s">
        <v>215</v>
      </c>
      <c r="F1671" s="2" t="s">
        <v>2206</v>
      </c>
      <c r="G1671" s="2" t="s">
        <v>3</v>
      </c>
      <c r="H1671" s="2" t="s">
        <v>2207</v>
      </c>
      <c r="I1671" s="1" t="s">
        <v>1</v>
      </c>
      <c r="J1671" s="1" t="s">
        <v>1</v>
      </c>
      <c r="K1671" s="1" t="s">
        <v>1</v>
      </c>
      <c r="L1671" s="1" t="s">
        <v>1</v>
      </c>
      <c r="M1671" s="1">
        <v>0</v>
      </c>
      <c r="N1671" s="2" t="s">
        <v>1</v>
      </c>
      <c r="O1671" s="2" t="s">
        <v>2</v>
      </c>
      <c r="P1671" s="2" t="s">
        <v>1</v>
      </c>
      <c r="Q1671" s="1">
        <v>2525.0692500000005</v>
      </c>
      <c r="R1671" s="1">
        <v>0</v>
      </c>
      <c r="S1671" s="1">
        <v>2171.6675499999992</v>
      </c>
      <c r="T1671" s="1">
        <v>0</v>
      </c>
      <c r="U1671" s="2" t="s">
        <v>0</v>
      </c>
      <c r="V1671" s="1">
        <v>0</v>
      </c>
      <c r="W1671" s="1">
        <v>304.65660000000003</v>
      </c>
      <c r="X1671" s="2" t="s">
        <v>0</v>
      </c>
      <c r="Y1671" s="1">
        <v>48.745099999999994</v>
      </c>
      <c r="Z1671" s="1">
        <v>0</v>
      </c>
      <c r="AA1671" s="2" t="s">
        <v>0</v>
      </c>
      <c r="AB1671" s="1">
        <v>0</v>
      </c>
      <c r="AC1671" s="1">
        <v>0</v>
      </c>
      <c r="AD1671" s="2" t="s">
        <v>0</v>
      </c>
      <c r="AE1671" s="1">
        <v>0</v>
      </c>
      <c r="AF1671" s="2">
        <v>0</v>
      </c>
      <c r="AG1671" s="2" t="s">
        <v>0</v>
      </c>
      <c r="AH1671" s="1">
        <v>0</v>
      </c>
      <c r="AI1671" s="1">
        <v>0</v>
      </c>
      <c r="AJ1671" s="2" t="s">
        <v>0</v>
      </c>
      <c r="AK1671" s="1">
        <v>0</v>
      </c>
      <c r="AL1671" s="1">
        <v>0</v>
      </c>
      <c r="AM1671" s="125" t="s">
        <v>1</v>
      </c>
      <c r="AN1671" s="2" t="s">
        <v>1</v>
      </c>
      <c r="AO1671" s="125" t="s">
        <v>1</v>
      </c>
      <c r="AP1671" s="2" t="s">
        <v>1</v>
      </c>
    </row>
    <row r="1672" spans="1:42" ht="15" customHeight="1" x14ac:dyDescent="0.25">
      <c r="A1672" s="2" t="s">
        <v>840</v>
      </c>
      <c r="B1672" s="125">
        <v>44619</v>
      </c>
      <c r="C1672" s="2" t="s">
        <v>34</v>
      </c>
      <c r="D1672" s="2" t="s">
        <v>41</v>
      </c>
      <c r="E1672" s="2" t="s">
        <v>215</v>
      </c>
      <c r="F1672" s="2" t="s">
        <v>2208</v>
      </c>
      <c r="G1672" s="2" t="s">
        <v>3</v>
      </c>
      <c r="H1672" s="2" t="s">
        <v>2209</v>
      </c>
      <c r="I1672" s="1" t="s">
        <v>1</v>
      </c>
      <c r="J1672" s="1" t="s">
        <v>1</v>
      </c>
      <c r="K1672" s="1" t="s">
        <v>1</v>
      </c>
      <c r="L1672" s="1" t="s">
        <v>1</v>
      </c>
      <c r="M1672" s="1">
        <v>0</v>
      </c>
      <c r="N1672" s="2" t="s">
        <v>1</v>
      </c>
      <c r="O1672" s="2" t="s">
        <v>2210</v>
      </c>
      <c r="P1672" s="2" t="s">
        <v>2211</v>
      </c>
      <c r="Q1672" s="1">
        <v>13.8736</v>
      </c>
      <c r="R1672" s="1">
        <v>0</v>
      </c>
      <c r="S1672" s="1">
        <v>9.2800000000000011</v>
      </c>
      <c r="T1672" s="1">
        <v>3.96</v>
      </c>
      <c r="U1672" s="2" t="s">
        <v>8</v>
      </c>
      <c r="V1672" s="1">
        <v>0.63360000000000005</v>
      </c>
      <c r="W1672" s="1">
        <v>0</v>
      </c>
      <c r="X1672" s="2" t="s">
        <v>0</v>
      </c>
      <c r="Y1672" s="1">
        <v>0</v>
      </c>
      <c r="Z1672" s="1">
        <v>0</v>
      </c>
      <c r="AA1672" s="2" t="s">
        <v>0</v>
      </c>
      <c r="AB1672" s="1">
        <v>0</v>
      </c>
      <c r="AC1672" s="1">
        <v>0</v>
      </c>
      <c r="AD1672" s="2" t="s">
        <v>0</v>
      </c>
      <c r="AE1672" s="1">
        <v>0</v>
      </c>
      <c r="AF1672" s="2">
        <v>0</v>
      </c>
      <c r="AG1672" s="2" t="s">
        <v>0</v>
      </c>
      <c r="AH1672" s="1">
        <v>0</v>
      </c>
      <c r="AI1672" s="1">
        <v>0</v>
      </c>
      <c r="AJ1672" s="2" t="s">
        <v>0</v>
      </c>
      <c r="AK1672" s="1">
        <v>0</v>
      </c>
      <c r="AL1672" s="1">
        <v>0</v>
      </c>
      <c r="AM1672" s="125" t="s">
        <v>1</v>
      </c>
      <c r="AN1672" s="2" t="s">
        <v>1</v>
      </c>
      <c r="AO1672" s="125" t="s">
        <v>1</v>
      </c>
      <c r="AP1672" s="2" t="s">
        <v>1</v>
      </c>
    </row>
    <row r="1673" spans="1:42" ht="15" customHeight="1" x14ac:dyDescent="0.25">
      <c r="A1673" s="2" t="s">
        <v>841</v>
      </c>
      <c r="B1673" s="125">
        <v>44619</v>
      </c>
      <c r="C1673" s="2" t="s">
        <v>34</v>
      </c>
      <c r="D1673" s="2" t="s">
        <v>41</v>
      </c>
      <c r="E1673" s="2" t="s">
        <v>215</v>
      </c>
      <c r="F1673" s="2" t="s">
        <v>2206</v>
      </c>
      <c r="G1673" s="2" t="s">
        <v>3</v>
      </c>
      <c r="H1673" s="2" t="s">
        <v>2212</v>
      </c>
      <c r="I1673" s="1" t="s">
        <v>1</v>
      </c>
      <c r="J1673" s="1" t="s">
        <v>1</v>
      </c>
      <c r="K1673" s="1" t="s">
        <v>1</v>
      </c>
      <c r="L1673" s="1" t="s">
        <v>1</v>
      </c>
      <c r="M1673" s="1">
        <v>0</v>
      </c>
      <c r="N1673" s="2" t="s">
        <v>1</v>
      </c>
      <c r="O1673" s="2" t="s">
        <v>2</v>
      </c>
      <c r="P1673" s="2" t="s">
        <v>1</v>
      </c>
      <c r="Q1673" s="1">
        <v>184.25275000000005</v>
      </c>
      <c r="R1673" s="1">
        <v>0</v>
      </c>
      <c r="S1673" s="1">
        <v>158.43115000000003</v>
      </c>
      <c r="T1673" s="1">
        <v>0</v>
      </c>
      <c r="U1673" s="2" t="s">
        <v>0</v>
      </c>
      <c r="V1673" s="1">
        <v>0</v>
      </c>
      <c r="W1673" s="1">
        <v>22.259999999999998</v>
      </c>
      <c r="X1673" s="2" t="s">
        <v>0</v>
      </c>
      <c r="Y1673" s="1">
        <v>3.5615999999999994</v>
      </c>
      <c r="Z1673" s="1">
        <v>0</v>
      </c>
      <c r="AA1673" s="2" t="s">
        <v>0</v>
      </c>
      <c r="AB1673" s="1">
        <v>0</v>
      </c>
      <c r="AC1673" s="1">
        <v>0</v>
      </c>
      <c r="AD1673" s="2" t="s">
        <v>0</v>
      </c>
      <c r="AE1673" s="1">
        <v>0</v>
      </c>
      <c r="AF1673" s="2">
        <v>0</v>
      </c>
      <c r="AG1673" s="2" t="s">
        <v>0</v>
      </c>
      <c r="AH1673" s="1">
        <v>0</v>
      </c>
      <c r="AI1673" s="1">
        <v>0</v>
      </c>
      <c r="AJ1673" s="2" t="s">
        <v>0</v>
      </c>
      <c r="AK1673" s="1">
        <v>0</v>
      </c>
      <c r="AL1673" s="1">
        <v>0</v>
      </c>
      <c r="AM1673" s="125" t="s">
        <v>1</v>
      </c>
      <c r="AN1673" s="2" t="s">
        <v>1</v>
      </c>
      <c r="AO1673" s="125" t="s">
        <v>1</v>
      </c>
      <c r="AP1673" s="2" t="s">
        <v>1</v>
      </c>
    </row>
    <row r="1674" spans="1:42" ht="15" customHeight="1" x14ac:dyDescent="0.25">
      <c r="A1674" s="2" t="s">
        <v>842</v>
      </c>
      <c r="B1674" s="125">
        <v>44619</v>
      </c>
      <c r="C1674" s="2" t="s">
        <v>1081</v>
      </c>
      <c r="D1674" s="2" t="s">
        <v>41</v>
      </c>
      <c r="E1674" s="2" t="s">
        <v>1083</v>
      </c>
      <c r="F1674" s="2" t="s">
        <v>1745</v>
      </c>
      <c r="G1674" s="2" t="s">
        <v>3</v>
      </c>
      <c r="H1674" s="2" t="s">
        <v>2333</v>
      </c>
      <c r="I1674" s="1" t="s">
        <v>1</v>
      </c>
      <c r="J1674" s="1" t="s">
        <v>1</v>
      </c>
      <c r="K1674" s="1" t="s">
        <v>1</v>
      </c>
      <c r="L1674" s="1" t="s">
        <v>1</v>
      </c>
      <c r="M1674" s="1">
        <v>0</v>
      </c>
      <c r="N1674" s="2" t="s">
        <v>1</v>
      </c>
      <c r="O1674" s="2" t="s">
        <v>2</v>
      </c>
      <c r="P1674" s="2" t="s">
        <v>1</v>
      </c>
      <c r="Q1674" s="1">
        <v>6059.0000000000009</v>
      </c>
      <c r="R1674" s="1">
        <v>0</v>
      </c>
      <c r="S1674" s="1">
        <v>5036.3900000000003</v>
      </c>
      <c r="T1674" s="1">
        <v>0</v>
      </c>
      <c r="U1674" s="2" t="s">
        <v>0</v>
      </c>
      <c r="V1674" s="1">
        <v>0</v>
      </c>
      <c r="W1674" s="1">
        <v>881.56</v>
      </c>
      <c r="X1674" s="2" t="s">
        <v>0</v>
      </c>
      <c r="Y1674" s="1">
        <v>141.05000000000001</v>
      </c>
      <c r="Z1674" s="1">
        <v>0</v>
      </c>
      <c r="AA1674" s="2" t="s">
        <v>0</v>
      </c>
      <c r="AB1674" s="1">
        <v>0</v>
      </c>
      <c r="AC1674" s="1">
        <v>0</v>
      </c>
      <c r="AD1674" s="2" t="s">
        <v>0</v>
      </c>
      <c r="AE1674" s="1">
        <v>0</v>
      </c>
      <c r="AF1674" s="2">
        <v>0</v>
      </c>
      <c r="AG1674" s="2" t="s">
        <v>0</v>
      </c>
      <c r="AH1674" s="1">
        <v>0</v>
      </c>
      <c r="AI1674" s="1">
        <v>0</v>
      </c>
      <c r="AJ1674" s="2" t="s">
        <v>0</v>
      </c>
      <c r="AK1674" s="1">
        <v>0</v>
      </c>
      <c r="AL1674" s="1">
        <v>0</v>
      </c>
      <c r="AM1674" s="125" t="s">
        <v>1</v>
      </c>
      <c r="AN1674" s="2" t="s">
        <v>1</v>
      </c>
      <c r="AO1674" s="125" t="s">
        <v>1</v>
      </c>
      <c r="AP1674" s="2" t="s">
        <v>1</v>
      </c>
    </row>
    <row r="1675" spans="1:42" ht="15" customHeight="1" x14ac:dyDescent="0.25">
      <c r="A1675" s="2" t="s">
        <v>843</v>
      </c>
      <c r="B1675" s="125">
        <v>44619</v>
      </c>
      <c r="C1675" s="2" t="s">
        <v>6</v>
      </c>
      <c r="D1675" s="2" t="s">
        <v>41</v>
      </c>
      <c r="E1675" s="2" t="s">
        <v>213</v>
      </c>
      <c r="F1675" s="2" t="s">
        <v>1324</v>
      </c>
      <c r="G1675" s="2" t="s">
        <v>3</v>
      </c>
      <c r="H1675" s="2" t="s">
        <v>2682</v>
      </c>
      <c r="I1675" s="1" t="s">
        <v>1</v>
      </c>
      <c r="J1675" s="1" t="s">
        <v>1</v>
      </c>
      <c r="K1675" s="1" t="s">
        <v>1</v>
      </c>
      <c r="L1675" s="1" t="s">
        <v>1</v>
      </c>
      <c r="M1675" s="1">
        <v>0</v>
      </c>
      <c r="N1675" s="2" t="s">
        <v>1</v>
      </c>
      <c r="O1675" s="2" t="s">
        <v>97</v>
      </c>
      <c r="P1675" s="2" t="s">
        <v>1</v>
      </c>
      <c r="Q1675" s="1">
        <v>354.72439999999995</v>
      </c>
      <c r="R1675" s="1">
        <v>0</v>
      </c>
      <c r="S1675" s="1">
        <v>350.27</v>
      </c>
      <c r="T1675" s="1">
        <v>0</v>
      </c>
      <c r="U1675" s="2" t="s">
        <v>0</v>
      </c>
      <c r="V1675" s="1">
        <v>0</v>
      </c>
      <c r="W1675" s="1">
        <v>3.84</v>
      </c>
      <c r="X1675" s="2" t="s">
        <v>8</v>
      </c>
      <c r="Y1675" s="1">
        <v>0.61439999999999995</v>
      </c>
      <c r="Z1675" s="1">
        <v>0</v>
      </c>
      <c r="AA1675" s="2" t="s">
        <v>0</v>
      </c>
      <c r="AB1675" s="1">
        <v>0</v>
      </c>
      <c r="AC1675" s="1">
        <v>0</v>
      </c>
      <c r="AD1675" s="2" t="s">
        <v>0</v>
      </c>
      <c r="AE1675" s="1">
        <v>0</v>
      </c>
      <c r="AF1675" s="2">
        <v>0</v>
      </c>
      <c r="AG1675" s="2" t="s">
        <v>0</v>
      </c>
      <c r="AH1675" s="1">
        <v>0</v>
      </c>
      <c r="AI1675" s="1">
        <v>0</v>
      </c>
      <c r="AJ1675" s="2" t="s">
        <v>0</v>
      </c>
      <c r="AK1675" s="1">
        <v>0</v>
      </c>
      <c r="AL1675" s="1">
        <v>0</v>
      </c>
      <c r="AM1675" s="125" t="s">
        <v>1</v>
      </c>
      <c r="AN1675" s="2" t="s">
        <v>1</v>
      </c>
      <c r="AO1675" s="125" t="s">
        <v>1</v>
      </c>
      <c r="AP1675" s="2" t="s">
        <v>1</v>
      </c>
    </row>
    <row r="1676" spans="1:42" ht="15" customHeight="1" x14ac:dyDescent="0.25">
      <c r="A1676" s="2" t="s">
        <v>844</v>
      </c>
      <c r="B1676" s="125">
        <v>44619</v>
      </c>
      <c r="C1676" s="2" t="s">
        <v>6</v>
      </c>
      <c r="D1676" s="2" t="s">
        <v>41</v>
      </c>
      <c r="E1676" s="2" t="s">
        <v>1058</v>
      </c>
      <c r="F1676" s="2" t="s">
        <v>2700</v>
      </c>
      <c r="G1676" s="2" t="s">
        <v>3</v>
      </c>
      <c r="H1676" s="2" t="s">
        <v>2701</v>
      </c>
      <c r="I1676" s="1" t="s">
        <v>1</v>
      </c>
      <c r="J1676" s="1" t="s">
        <v>1</v>
      </c>
      <c r="K1676" s="1" t="s">
        <v>1</v>
      </c>
      <c r="L1676" s="1" t="s">
        <v>1</v>
      </c>
      <c r="M1676" s="1">
        <v>0</v>
      </c>
      <c r="N1676" s="2" t="s">
        <v>1</v>
      </c>
      <c r="O1676" s="2" t="s">
        <v>97</v>
      </c>
      <c r="P1676" s="2" t="s">
        <v>1</v>
      </c>
      <c r="Q1676" s="1">
        <v>5218.4152000000004</v>
      </c>
      <c r="R1676" s="1">
        <v>0</v>
      </c>
      <c r="S1676" s="1">
        <v>5210.33</v>
      </c>
      <c r="T1676" s="1">
        <v>0</v>
      </c>
      <c r="U1676" s="2" t="s">
        <v>0</v>
      </c>
      <c r="V1676" s="1">
        <v>0</v>
      </c>
      <c r="W1676" s="1">
        <v>6.97</v>
      </c>
      <c r="X1676" s="2" t="s">
        <v>8</v>
      </c>
      <c r="Y1676" s="1">
        <v>1.1152</v>
      </c>
      <c r="Z1676" s="1">
        <v>0</v>
      </c>
      <c r="AA1676" s="2" t="s">
        <v>0</v>
      </c>
      <c r="AB1676" s="1">
        <v>0</v>
      </c>
      <c r="AC1676" s="1">
        <v>0</v>
      </c>
      <c r="AD1676" s="2" t="s">
        <v>0</v>
      </c>
      <c r="AE1676" s="1">
        <v>0</v>
      </c>
      <c r="AF1676" s="2">
        <v>0</v>
      </c>
      <c r="AG1676" s="2" t="s">
        <v>0</v>
      </c>
      <c r="AH1676" s="1">
        <v>0</v>
      </c>
      <c r="AI1676" s="1">
        <v>0</v>
      </c>
      <c r="AJ1676" s="2" t="s">
        <v>0</v>
      </c>
      <c r="AK1676" s="1">
        <v>0</v>
      </c>
      <c r="AL1676" s="1">
        <v>0</v>
      </c>
      <c r="AM1676" s="125" t="s">
        <v>1</v>
      </c>
      <c r="AN1676" s="2" t="s">
        <v>1</v>
      </c>
      <c r="AO1676" s="125" t="s">
        <v>1</v>
      </c>
      <c r="AP1676" s="2" t="s">
        <v>1</v>
      </c>
    </row>
    <row r="1677" spans="1:42" ht="15" customHeight="1" x14ac:dyDescent="0.25">
      <c r="A1677" s="2" t="s">
        <v>845</v>
      </c>
      <c r="B1677" s="125">
        <v>44619</v>
      </c>
      <c r="C1677" s="2" t="s">
        <v>6</v>
      </c>
      <c r="D1677" s="2" t="s">
        <v>41</v>
      </c>
      <c r="E1677" s="2" t="s">
        <v>1058</v>
      </c>
      <c r="F1677" s="2" t="s">
        <v>2700</v>
      </c>
      <c r="G1677" s="2" t="s">
        <v>12</v>
      </c>
      <c r="H1677" s="2"/>
      <c r="I1677" s="1" t="s">
        <v>1</v>
      </c>
      <c r="J1677" s="1" t="s">
        <v>1</v>
      </c>
      <c r="K1677" s="1" t="s">
        <v>1</v>
      </c>
      <c r="L1677" s="1" t="s">
        <v>1</v>
      </c>
      <c r="M1677" s="1">
        <v>0</v>
      </c>
      <c r="N1677" s="2" t="s">
        <v>1</v>
      </c>
      <c r="O1677" s="2" t="s">
        <v>97</v>
      </c>
      <c r="P1677" s="2" t="s">
        <v>1</v>
      </c>
      <c r="Q1677" s="1">
        <v>-12.89</v>
      </c>
      <c r="R1677" s="1">
        <v>0</v>
      </c>
      <c r="S1677" s="1">
        <v>-12.89</v>
      </c>
      <c r="T1677" s="1">
        <v>0</v>
      </c>
      <c r="U1677" s="2" t="s">
        <v>0</v>
      </c>
      <c r="V1677" s="1">
        <v>0</v>
      </c>
      <c r="W1677" s="1">
        <v>0</v>
      </c>
      <c r="X1677" s="2" t="s">
        <v>8</v>
      </c>
      <c r="Y1677" s="1">
        <v>0</v>
      </c>
      <c r="Z1677" s="1">
        <v>0</v>
      </c>
      <c r="AA1677" s="2" t="s">
        <v>0</v>
      </c>
      <c r="AB1677" s="1">
        <v>0</v>
      </c>
      <c r="AC1677" s="1">
        <v>0</v>
      </c>
      <c r="AD1677" s="2" t="s">
        <v>0</v>
      </c>
      <c r="AE1677" s="1">
        <v>0</v>
      </c>
      <c r="AF1677" s="2">
        <v>0</v>
      </c>
      <c r="AG1677" s="2" t="s">
        <v>0</v>
      </c>
      <c r="AH1677" s="1">
        <v>0</v>
      </c>
      <c r="AI1677" s="1">
        <v>0</v>
      </c>
      <c r="AJ1677" s="2" t="s">
        <v>0</v>
      </c>
      <c r="AK1677" s="1">
        <v>0</v>
      </c>
      <c r="AL1677" s="1">
        <v>0</v>
      </c>
      <c r="AM1677" s="125" t="s">
        <v>1</v>
      </c>
      <c r="AN1677" s="2" t="s">
        <v>1</v>
      </c>
      <c r="AO1677" s="125" t="s">
        <v>1</v>
      </c>
      <c r="AP1677" s="2" t="s">
        <v>1</v>
      </c>
    </row>
    <row r="1678" spans="1:42" ht="15" customHeight="1" x14ac:dyDescent="0.25">
      <c r="A1678" s="2" t="s">
        <v>846</v>
      </c>
      <c r="B1678" s="125">
        <v>44619</v>
      </c>
      <c r="C1678" s="2" t="s">
        <v>6</v>
      </c>
      <c r="D1678" s="2" t="s">
        <v>41</v>
      </c>
      <c r="E1678" s="2" t="s">
        <v>2704</v>
      </c>
      <c r="F1678" s="2" t="s">
        <v>2727</v>
      </c>
      <c r="G1678" s="2" t="s">
        <v>3</v>
      </c>
      <c r="H1678" s="2" t="s">
        <v>2728</v>
      </c>
      <c r="I1678" s="1" t="s">
        <v>1</v>
      </c>
      <c r="J1678" s="1" t="s">
        <v>1</v>
      </c>
      <c r="K1678" s="1" t="s">
        <v>1</v>
      </c>
      <c r="L1678" s="1" t="s">
        <v>1</v>
      </c>
      <c r="M1678" s="1">
        <v>0</v>
      </c>
      <c r="N1678" s="2" t="s">
        <v>1</v>
      </c>
      <c r="O1678" s="2" t="s">
        <v>2</v>
      </c>
      <c r="P1678" s="2" t="s">
        <v>1</v>
      </c>
      <c r="Q1678" s="1">
        <v>1888.1559999999997</v>
      </c>
      <c r="R1678" s="1">
        <v>0</v>
      </c>
      <c r="S1678" s="1">
        <v>1687.36</v>
      </c>
      <c r="T1678" s="1">
        <v>0</v>
      </c>
      <c r="U1678" s="2" t="s">
        <v>0</v>
      </c>
      <c r="V1678" s="1">
        <v>0</v>
      </c>
      <c r="W1678" s="1">
        <v>173.1</v>
      </c>
      <c r="X1678" s="2" t="s">
        <v>8</v>
      </c>
      <c r="Y1678" s="1">
        <v>27.695999999999998</v>
      </c>
      <c r="Z1678" s="1">
        <v>0</v>
      </c>
      <c r="AA1678" s="2" t="s">
        <v>0</v>
      </c>
      <c r="AB1678" s="1">
        <v>0</v>
      </c>
      <c r="AC1678" s="1">
        <v>0</v>
      </c>
      <c r="AD1678" s="2" t="s">
        <v>0</v>
      </c>
      <c r="AE1678" s="1">
        <v>0</v>
      </c>
      <c r="AF1678" s="2">
        <v>0</v>
      </c>
      <c r="AG1678" s="2" t="s">
        <v>0</v>
      </c>
      <c r="AH1678" s="1">
        <v>0</v>
      </c>
      <c r="AI1678" s="1">
        <v>0</v>
      </c>
      <c r="AJ1678" s="2" t="s">
        <v>0</v>
      </c>
      <c r="AK1678" s="1">
        <v>0</v>
      </c>
      <c r="AL1678" s="1">
        <v>0</v>
      </c>
      <c r="AM1678" s="125" t="s">
        <v>1</v>
      </c>
      <c r="AN1678" s="2" t="s">
        <v>1</v>
      </c>
      <c r="AO1678" s="125" t="s">
        <v>1</v>
      </c>
      <c r="AP1678" s="2" t="s">
        <v>1</v>
      </c>
    </row>
    <row r="1679" spans="1:42" ht="15" customHeight="1" x14ac:dyDescent="0.25">
      <c r="A1679" s="2" t="s">
        <v>847</v>
      </c>
      <c r="B1679" s="125">
        <v>44619</v>
      </c>
      <c r="C1679" s="2" t="s">
        <v>26</v>
      </c>
      <c r="D1679" s="2" t="s">
        <v>37</v>
      </c>
      <c r="E1679" s="2" t="s">
        <v>4</v>
      </c>
      <c r="F1679" s="2" t="s">
        <v>1782</v>
      </c>
      <c r="G1679" s="2" t="s">
        <v>3</v>
      </c>
      <c r="H1679" s="2" t="s">
        <v>2063</v>
      </c>
      <c r="I1679" s="1" t="s">
        <v>1</v>
      </c>
      <c r="J1679" s="1" t="s">
        <v>1</v>
      </c>
      <c r="K1679" s="1" t="s">
        <v>1</v>
      </c>
      <c r="L1679" s="1" t="s">
        <v>1</v>
      </c>
      <c r="M1679" s="1">
        <v>0</v>
      </c>
      <c r="N1679" s="2" t="s">
        <v>1</v>
      </c>
      <c r="O1679" s="2" t="s">
        <v>2</v>
      </c>
      <c r="P1679" s="2" t="s">
        <v>1</v>
      </c>
      <c r="Q1679" s="1">
        <v>4232.8006599999999</v>
      </c>
      <c r="R1679" s="1">
        <v>0</v>
      </c>
      <c r="S1679" s="1">
        <v>3008.4175499999992</v>
      </c>
      <c r="T1679" s="1">
        <v>0</v>
      </c>
      <c r="U1679" s="2" t="s">
        <v>0</v>
      </c>
      <c r="V1679" s="1">
        <v>0</v>
      </c>
      <c r="W1679" s="1">
        <v>1055.5027499999997</v>
      </c>
      <c r="X1679" s="2" t="s">
        <v>8</v>
      </c>
      <c r="Y1679" s="1">
        <v>168.88036</v>
      </c>
      <c r="Z1679" s="1">
        <v>0</v>
      </c>
      <c r="AA1679" s="2" t="s">
        <v>0</v>
      </c>
      <c r="AB1679" s="1">
        <v>0</v>
      </c>
      <c r="AC1679" s="1">
        <v>0</v>
      </c>
      <c r="AD1679" s="2" t="s">
        <v>0</v>
      </c>
      <c r="AE1679" s="1">
        <v>0</v>
      </c>
      <c r="AF1679" s="2">
        <v>0</v>
      </c>
      <c r="AG1679" s="2" t="s">
        <v>0</v>
      </c>
      <c r="AH1679" s="1">
        <v>0</v>
      </c>
      <c r="AI1679" s="1">
        <v>0</v>
      </c>
      <c r="AJ1679" s="2" t="s">
        <v>0</v>
      </c>
      <c r="AK1679" s="1">
        <v>0</v>
      </c>
      <c r="AL1679" s="1">
        <v>0</v>
      </c>
      <c r="AM1679" s="125" t="s">
        <v>1</v>
      </c>
      <c r="AN1679" s="2" t="s">
        <v>1</v>
      </c>
      <c r="AO1679" s="125" t="s">
        <v>1</v>
      </c>
      <c r="AP1679" s="2" t="s">
        <v>1</v>
      </c>
    </row>
    <row r="1680" spans="1:42" ht="15" customHeight="1" x14ac:dyDescent="0.25">
      <c r="A1680" s="2" t="s">
        <v>848</v>
      </c>
      <c r="B1680" s="125">
        <v>44619</v>
      </c>
      <c r="C1680" s="2" t="s">
        <v>26</v>
      </c>
      <c r="D1680" s="2" t="s">
        <v>37</v>
      </c>
      <c r="E1680" s="2" t="s">
        <v>4</v>
      </c>
      <c r="F1680" s="2" t="s">
        <v>1784</v>
      </c>
      <c r="G1680" s="2" t="s">
        <v>3</v>
      </c>
      <c r="H1680" s="2" t="s">
        <v>2064</v>
      </c>
      <c r="I1680" s="1" t="s">
        <v>1</v>
      </c>
      <c r="J1680" s="1" t="s">
        <v>1</v>
      </c>
      <c r="K1680" s="1" t="s">
        <v>1</v>
      </c>
      <c r="L1680" s="1" t="s">
        <v>1</v>
      </c>
      <c r="M1680" s="1">
        <v>0</v>
      </c>
      <c r="N1680" s="2" t="s">
        <v>1</v>
      </c>
      <c r="O1680" s="2" t="s">
        <v>1062</v>
      </c>
      <c r="P1680" s="2" t="s">
        <v>725</v>
      </c>
      <c r="Q1680" s="1">
        <v>114.7784</v>
      </c>
      <c r="R1680" s="1">
        <v>0</v>
      </c>
      <c r="S1680" s="1">
        <v>114.7784</v>
      </c>
      <c r="T1680" s="1">
        <v>0</v>
      </c>
      <c r="U1680" s="2" t="s">
        <v>0</v>
      </c>
      <c r="V1680" s="1">
        <v>0</v>
      </c>
      <c r="W1680" s="1">
        <v>0</v>
      </c>
      <c r="X1680" s="2" t="s">
        <v>0</v>
      </c>
      <c r="Y1680" s="1">
        <v>0</v>
      </c>
      <c r="Z1680" s="1">
        <v>0</v>
      </c>
      <c r="AA1680" s="2" t="s">
        <v>0</v>
      </c>
      <c r="AB1680" s="1">
        <v>0</v>
      </c>
      <c r="AC1680" s="1">
        <v>0</v>
      </c>
      <c r="AD1680" s="2" t="s">
        <v>0</v>
      </c>
      <c r="AE1680" s="1">
        <v>0</v>
      </c>
      <c r="AF1680" s="2">
        <v>0</v>
      </c>
      <c r="AG1680" s="2" t="s">
        <v>0</v>
      </c>
      <c r="AH1680" s="1">
        <v>0</v>
      </c>
      <c r="AI1680" s="1">
        <v>0</v>
      </c>
      <c r="AJ1680" s="2" t="s">
        <v>0</v>
      </c>
      <c r="AK1680" s="1">
        <v>0</v>
      </c>
      <c r="AL1680" s="1">
        <v>0</v>
      </c>
      <c r="AM1680" s="125" t="s">
        <v>1</v>
      </c>
      <c r="AN1680" s="2" t="s">
        <v>1</v>
      </c>
      <c r="AO1680" s="125" t="s">
        <v>1</v>
      </c>
      <c r="AP1680" s="2" t="s">
        <v>1</v>
      </c>
    </row>
    <row r="1681" spans="1:42" ht="15" customHeight="1" x14ac:dyDescent="0.25">
      <c r="A1681" s="2" t="s">
        <v>849</v>
      </c>
      <c r="B1681" s="125">
        <v>44619</v>
      </c>
      <c r="C1681" s="2" t="s">
        <v>26</v>
      </c>
      <c r="D1681" s="2" t="s">
        <v>37</v>
      </c>
      <c r="E1681" s="2" t="s">
        <v>4</v>
      </c>
      <c r="F1681" s="2" t="s">
        <v>1782</v>
      </c>
      <c r="G1681" s="2" t="s">
        <v>3</v>
      </c>
      <c r="H1681" s="2" t="s">
        <v>2065</v>
      </c>
      <c r="I1681" s="1" t="s">
        <v>1</v>
      </c>
      <c r="J1681" s="1" t="s">
        <v>1</v>
      </c>
      <c r="K1681" s="1" t="s">
        <v>1</v>
      </c>
      <c r="L1681" s="1" t="s">
        <v>1</v>
      </c>
      <c r="M1681" s="1">
        <v>0</v>
      </c>
      <c r="N1681" s="2" t="s">
        <v>1</v>
      </c>
      <c r="O1681" s="2" t="s">
        <v>2</v>
      </c>
      <c r="P1681" s="2" t="s">
        <v>1</v>
      </c>
      <c r="Q1681" s="1">
        <v>488.65524000000005</v>
      </c>
      <c r="R1681" s="1">
        <v>0</v>
      </c>
      <c r="S1681" s="1">
        <v>307.39480000000003</v>
      </c>
      <c r="T1681" s="1">
        <v>0</v>
      </c>
      <c r="U1681" s="2" t="s">
        <v>0</v>
      </c>
      <c r="V1681" s="1">
        <v>0</v>
      </c>
      <c r="W1681" s="1">
        <v>156.25899999999999</v>
      </c>
      <c r="X1681" s="2" t="s">
        <v>8</v>
      </c>
      <c r="Y1681" s="1">
        <v>25.001439999999999</v>
      </c>
      <c r="Z1681" s="1">
        <v>0</v>
      </c>
      <c r="AA1681" s="2" t="s">
        <v>0</v>
      </c>
      <c r="AB1681" s="1">
        <v>0</v>
      </c>
      <c r="AC1681" s="1">
        <v>0</v>
      </c>
      <c r="AD1681" s="2" t="s">
        <v>0</v>
      </c>
      <c r="AE1681" s="1">
        <v>0</v>
      </c>
      <c r="AF1681" s="2">
        <v>0</v>
      </c>
      <c r="AG1681" s="2" t="s">
        <v>0</v>
      </c>
      <c r="AH1681" s="1">
        <v>0</v>
      </c>
      <c r="AI1681" s="1">
        <v>0</v>
      </c>
      <c r="AJ1681" s="2" t="s">
        <v>0</v>
      </c>
      <c r="AK1681" s="1">
        <v>0</v>
      </c>
      <c r="AL1681" s="1">
        <v>0</v>
      </c>
      <c r="AM1681" s="125" t="s">
        <v>1</v>
      </c>
      <c r="AN1681" s="2" t="s">
        <v>1</v>
      </c>
      <c r="AO1681" s="125" t="s">
        <v>1</v>
      </c>
      <c r="AP1681" s="2" t="s">
        <v>1</v>
      </c>
    </row>
    <row r="1682" spans="1:42" ht="15" customHeight="1" x14ac:dyDescent="0.25">
      <c r="A1682" s="2" t="s">
        <v>850</v>
      </c>
      <c r="B1682" s="125">
        <v>44619</v>
      </c>
      <c r="C1682" s="2" t="s">
        <v>26</v>
      </c>
      <c r="D1682" s="2" t="s">
        <v>37</v>
      </c>
      <c r="E1682" s="2" t="s">
        <v>4</v>
      </c>
      <c r="F1682" s="2" t="s">
        <v>1784</v>
      </c>
      <c r="G1682" s="2" t="s">
        <v>12</v>
      </c>
      <c r="H1682" s="2" t="s">
        <v>1</v>
      </c>
      <c r="I1682" s="1" t="s">
        <v>2066</v>
      </c>
      <c r="J1682" s="1" t="s">
        <v>1</v>
      </c>
      <c r="K1682" s="1" t="s">
        <v>2067</v>
      </c>
      <c r="L1682" s="1" t="s">
        <v>2056</v>
      </c>
      <c r="M1682" s="1">
        <v>40.33</v>
      </c>
      <c r="N1682" s="2" t="s">
        <v>11</v>
      </c>
      <c r="O1682" s="2" t="s">
        <v>2068</v>
      </c>
      <c r="P1682" s="2" t="s">
        <v>2069</v>
      </c>
      <c r="Q1682" s="1">
        <v>-40.325000000000003</v>
      </c>
      <c r="R1682" s="1">
        <v>0</v>
      </c>
      <c r="S1682" s="1">
        <v>-31.35445</v>
      </c>
      <c r="T1682" s="1">
        <v>0</v>
      </c>
      <c r="U1682" s="2" t="s">
        <v>0</v>
      </c>
      <c r="V1682" s="1">
        <v>0</v>
      </c>
      <c r="W1682" s="1">
        <v>-7.73325</v>
      </c>
      <c r="X1682" s="2" t="s">
        <v>8</v>
      </c>
      <c r="Y1682" s="1">
        <v>-1.2373000000000001</v>
      </c>
      <c r="Z1682" s="1">
        <v>0</v>
      </c>
      <c r="AA1682" s="2" t="s">
        <v>0</v>
      </c>
      <c r="AB1682" s="1">
        <v>0</v>
      </c>
      <c r="AC1682" s="1">
        <v>0</v>
      </c>
      <c r="AD1682" s="2" t="s">
        <v>0</v>
      </c>
      <c r="AE1682" s="1">
        <v>0</v>
      </c>
      <c r="AF1682" s="2">
        <v>0</v>
      </c>
      <c r="AG1682" s="2" t="s">
        <v>0</v>
      </c>
      <c r="AH1682" s="1">
        <v>0</v>
      </c>
      <c r="AI1682" s="1">
        <v>0</v>
      </c>
      <c r="AJ1682" s="2" t="s">
        <v>0</v>
      </c>
      <c r="AK1682" s="1">
        <v>0</v>
      </c>
      <c r="AL1682" s="1">
        <v>0</v>
      </c>
      <c r="AM1682" s="125" t="s">
        <v>1</v>
      </c>
      <c r="AN1682" s="2" t="s">
        <v>1</v>
      </c>
      <c r="AO1682" s="125" t="s">
        <v>1</v>
      </c>
      <c r="AP1682" s="2" t="s">
        <v>1</v>
      </c>
    </row>
    <row r="1683" spans="1:42" ht="15" customHeight="1" x14ac:dyDescent="0.25">
      <c r="A1683" s="2" t="s">
        <v>851</v>
      </c>
      <c r="B1683" s="125">
        <v>44619</v>
      </c>
      <c r="C1683" s="2" t="s">
        <v>34</v>
      </c>
      <c r="D1683" s="2" t="s">
        <v>37</v>
      </c>
      <c r="E1683" s="2" t="s">
        <v>206</v>
      </c>
      <c r="F1683" s="2" t="s">
        <v>2261</v>
      </c>
      <c r="G1683" s="2" t="s">
        <v>3</v>
      </c>
      <c r="H1683" s="2" t="s">
        <v>2262</v>
      </c>
      <c r="I1683" s="1" t="s">
        <v>1</v>
      </c>
      <c r="J1683" s="1" t="s">
        <v>1</v>
      </c>
      <c r="K1683" s="1" t="s">
        <v>1</v>
      </c>
      <c r="L1683" s="1" t="s">
        <v>1</v>
      </c>
      <c r="M1683" s="1">
        <v>0</v>
      </c>
      <c r="N1683" s="2" t="s">
        <v>1</v>
      </c>
      <c r="O1683" s="2" t="s">
        <v>2</v>
      </c>
      <c r="P1683" s="2" t="s">
        <v>1</v>
      </c>
      <c r="Q1683" s="1">
        <v>3003.6297</v>
      </c>
      <c r="R1683" s="1">
        <v>0</v>
      </c>
      <c r="S1683" s="1">
        <v>2710.9438999999998</v>
      </c>
      <c r="T1683" s="1">
        <v>0</v>
      </c>
      <c r="U1683" s="2" t="s">
        <v>0</v>
      </c>
      <c r="V1683" s="1">
        <v>0</v>
      </c>
      <c r="W1683" s="1">
        <v>252.31529999999992</v>
      </c>
      <c r="X1683" s="2" t="s">
        <v>8</v>
      </c>
      <c r="Y1683" s="1">
        <v>40.3705</v>
      </c>
      <c r="Z1683" s="1">
        <v>0</v>
      </c>
      <c r="AA1683" s="2" t="s">
        <v>0</v>
      </c>
      <c r="AB1683" s="1">
        <v>0</v>
      </c>
      <c r="AC1683" s="1">
        <v>0</v>
      </c>
      <c r="AD1683" s="2" t="s">
        <v>0</v>
      </c>
      <c r="AE1683" s="1">
        <v>0</v>
      </c>
      <c r="AF1683" s="2">
        <v>0</v>
      </c>
      <c r="AG1683" s="2" t="s">
        <v>0</v>
      </c>
      <c r="AH1683" s="1">
        <v>0</v>
      </c>
      <c r="AI1683" s="1">
        <v>0</v>
      </c>
      <c r="AJ1683" s="2" t="s">
        <v>0</v>
      </c>
      <c r="AK1683" s="1">
        <v>0</v>
      </c>
      <c r="AL1683" s="1">
        <v>0</v>
      </c>
      <c r="AM1683" s="125" t="s">
        <v>1</v>
      </c>
      <c r="AN1683" s="2" t="s">
        <v>1</v>
      </c>
      <c r="AO1683" s="125" t="s">
        <v>1</v>
      </c>
      <c r="AP1683" s="2" t="s">
        <v>1</v>
      </c>
    </row>
    <row r="1684" spans="1:42" ht="15" customHeight="1" x14ac:dyDescent="0.25">
      <c r="A1684" s="2" t="s">
        <v>852</v>
      </c>
      <c r="B1684" s="125">
        <v>44619</v>
      </c>
      <c r="C1684" s="2" t="s">
        <v>1081</v>
      </c>
      <c r="D1684" s="2" t="s">
        <v>37</v>
      </c>
      <c r="E1684" s="2" t="s">
        <v>1084</v>
      </c>
      <c r="F1684" s="2" t="s">
        <v>1745</v>
      </c>
      <c r="G1684" s="2" t="s">
        <v>3</v>
      </c>
      <c r="H1684" s="2" t="s">
        <v>2358</v>
      </c>
      <c r="I1684" s="1" t="s">
        <v>1</v>
      </c>
      <c r="J1684" s="1" t="s">
        <v>1</v>
      </c>
      <c r="K1684" s="1" t="s">
        <v>1</v>
      </c>
      <c r="L1684" s="1" t="s">
        <v>1</v>
      </c>
      <c r="M1684" s="1">
        <v>0</v>
      </c>
      <c r="N1684" s="2" t="s">
        <v>1</v>
      </c>
      <c r="O1684" s="2" t="s">
        <v>2</v>
      </c>
      <c r="P1684" s="2" t="s">
        <v>1</v>
      </c>
      <c r="Q1684" s="1">
        <v>152.58175</v>
      </c>
      <c r="R1684" s="1">
        <v>0</v>
      </c>
      <c r="S1684" s="1">
        <v>117.87454999999999</v>
      </c>
      <c r="T1684" s="1">
        <v>0</v>
      </c>
      <c r="U1684" s="2" t="s">
        <v>0</v>
      </c>
      <c r="V1684" s="1">
        <v>0</v>
      </c>
      <c r="W1684" s="1">
        <v>29.92</v>
      </c>
      <c r="X1684" s="2" t="s">
        <v>0</v>
      </c>
      <c r="Y1684" s="1">
        <v>4.7872000000000003</v>
      </c>
      <c r="Z1684" s="1">
        <v>0</v>
      </c>
      <c r="AA1684" s="2" t="s">
        <v>0</v>
      </c>
      <c r="AB1684" s="1">
        <v>0</v>
      </c>
      <c r="AC1684" s="1">
        <v>0</v>
      </c>
      <c r="AD1684" s="2" t="s">
        <v>0</v>
      </c>
      <c r="AE1684" s="1">
        <v>0</v>
      </c>
      <c r="AF1684" s="2">
        <v>0</v>
      </c>
      <c r="AG1684" s="2" t="s">
        <v>0</v>
      </c>
      <c r="AH1684" s="1">
        <v>0</v>
      </c>
      <c r="AI1684" s="1">
        <v>0</v>
      </c>
      <c r="AJ1684" s="2" t="s">
        <v>0</v>
      </c>
      <c r="AK1684" s="1">
        <v>0</v>
      </c>
      <c r="AL1684" s="1">
        <v>0</v>
      </c>
      <c r="AM1684" s="125" t="s">
        <v>1</v>
      </c>
      <c r="AN1684" s="2" t="s">
        <v>1</v>
      </c>
      <c r="AO1684" s="125" t="s">
        <v>1</v>
      </c>
      <c r="AP1684" s="2" t="s">
        <v>1</v>
      </c>
    </row>
    <row r="1685" spans="1:42" ht="15" customHeight="1" x14ac:dyDescent="0.25">
      <c r="A1685" s="2" t="s">
        <v>853</v>
      </c>
      <c r="B1685" s="125">
        <v>44619</v>
      </c>
      <c r="C1685" s="2" t="s">
        <v>1081</v>
      </c>
      <c r="D1685" s="2" t="s">
        <v>37</v>
      </c>
      <c r="E1685" s="2" t="s">
        <v>1084</v>
      </c>
      <c r="F1685" s="2" t="s">
        <v>1694</v>
      </c>
      <c r="G1685" s="2" t="s">
        <v>3</v>
      </c>
      <c r="H1685" s="2" t="s">
        <v>2359</v>
      </c>
      <c r="I1685" s="1" t="s">
        <v>1</v>
      </c>
      <c r="J1685" s="1" t="s">
        <v>1</v>
      </c>
      <c r="K1685" s="1" t="s">
        <v>1</v>
      </c>
      <c r="L1685" s="1" t="s">
        <v>1</v>
      </c>
      <c r="M1685" s="1">
        <v>0</v>
      </c>
      <c r="N1685" s="2" t="s">
        <v>1</v>
      </c>
      <c r="O1685" s="2" t="s">
        <v>2360</v>
      </c>
      <c r="P1685" s="2" t="s">
        <v>2361</v>
      </c>
      <c r="Q1685" s="1">
        <v>4.4000000000000004</v>
      </c>
      <c r="R1685" s="1">
        <v>0</v>
      </c>
      <c r="S1685" s="1">
        <v>4.4000000000000004</v>
      </c>
      <c r="T1685" s="1">
        <v>0</v>
      </c>
      <c r="U1685" s="2" t="s">
        <v>0</v>
      </c>
      <c r="V1685" s="1">
        <v>0</v>
      </c>
      <c r="W1685" s="1">
        <v>0</v>
      </c>
      <c r="X1685" s="2" t="s">
        <v>0</v>
      </c>
      <c r="Y1685" s="1">
        <v>0</v>
      </c>
      <c r="Z1685" s="1">
        <v>0</v>
      </c>
      <c r="AA1685" s="2" t="s">
        <v>0</v>
      </c>
      <c r="AB1685" s="1">
        <v>0</v>
      </c>
      <c r="AC1685" s="1">
        <v>0</v>
      </c>
      <c r="AD1685" s="2" t="s">
        <v>0</v>
      </c>
      <c r="AE1685" s="1">
        <v>0</v>
      </c>
      <c r="AF1685" s="2">
        <v>0</v>
      </c>
      <c r="AG1685" s="2" t="s">
        <v>0</v>
      </c>
      <c r="AH1685" s="1">
        <v>0</v>
      </c>
      <c r="AI1685" s="1">
        <v>0</v>
      </c>
      <c r="AJ1685" s="2" t="s">
        <v>0</v>
      </c>
      <c r="AK1685" s="1">
        <v>0</v>
      </c>
      <c r="AL1685" s="1">
        <v>0</v>
      </c>
      <c r="AM1685" s="125" t="s">
        <v>1</v>
      </c>
      <c r="AN1685" s="2" t="s">
        <v>1</v>
      </c>
      <c r="AO1685" s="125" t="s">
        <v>1</v>
      </c>
      <c r="AP1685" s="2" t="s">
        <v>1</v>
      </c>
    </row>
    <row r="1686" spans="1:42" ht="15" customHeight="1" x14ac:dyDescent="0.25">
      <c r="A1686" s="2" t="s">
        <v>854</v>
      </c>
      <c r="B1686" s="125">
        <v>44619</v>
      </c>
      <c r="C1686" s="2" t="s">
        <v>1081</v>
      </c>
      <c r="D1686" s="2" t="s">
        <v>37</v>
      </c>
      <c r="E1686" s="2" t="s">
        <v>1084</v>
      </c>
      <c r="F1686" s="2" t="s">
        <v>1745</v>
      </c>
      <c r="G1686" s="2" t="s">
        <v>3</v>
      </c>
      <c r="H1686" s="2" t="s">
        <v>2362</v>
      </c>
      <c r="I1686" s="1" t="s">
        <v>1</v>
      </c>
      <c r="J1686" s="1" t="s">
        <v>1</v>
      </c>
      <c r="K1686" s="1" t="s">
        <v>1</v>
      </c>
      <c r="L1686" s="1" t="s">
        <v>1</v>
      </c>
      <c r="M1686" s="1">
        <v>0</v>
      </c>
      <c r="N1686" s="2" t="s">
        <v>1</v>
      </c>
      <c r="O1686" s="2" t="s">
        <v>2</v>
      </c>
      <c r="P1686" s="2" t="s">
        <v>1</v>
      </c>
      <c r="Q1686" s="1">
        <v>5692.824249999996</v>
      </c>
      <c r="R1686" s="1">
        <v>0</v>
      </c>
      <c r="S1686" s="1">
        <v>4361.5698499999953</v>
      </c>
      <c r="T1686" s="1">
        <v>0</v>
      </c>
      <c r="U1686" s="2" t="s">
        <v>0</v>
      </c>
      <c r="V1686" s="1">
        <v>0</v>
      </c>
      <c r="W1686" s="1">
        <v>1147.6330999999998</v>
      </c>
      <c r="X1686" s="2" t="s">
        <v>8</v>
      </c>
      <c r="Y1686" s="1">
        <v>183.6213000000001</v>
      </c>
      <c r="Z1686" s="1">
        <v>0</v>
      </c>
      <c r="AA1686" s="2" t="s">
        <v>0</v>
      </c>
      <c r="AB1686" s="1">
        <v>0</v>
      </c>
      <c r="AC1686" s="1">
        <v>0</v>
      </c>
      <c r="AD1686" s="2" t="s">
        <v>0</v>
      </c>
      <c r="AE1686" s="1">
        <v>0</v>
      </c>
      <c r="AF1686" s="2">
        <v>0</v>
      </c>
      <c r="AG1686" s="2" t="s">
        <v>0</v>
      </c>
      <c r="AH1686" s="1">
        <v>0</v>
      </c>
      <c r="AI1686" s="1">
        <v>0</v>
      </c>
      <c r="AJ1686" s="2" t="s">
        <v>0</v>
      </c>
      <c r="AK1686" s="1">
        <v>0</v>
      </c>
      <c r="AL1686" s="1">
        <v>0</v>
      </c>
      <c r="AM1686" s="125" t="s">
        <v>1</v>
      </c>
      <c r="AN1686" s="2" t="s">
        <v>1</v>
      </c>
      <c r="AO1686" s="125" t="s">
        <v>1</v>
      </c>
      <c r="AP1686" s="2" t="s">
        <v>1</v>
      </c>
    </row>
    <row r="1687" spans="1:42" ht="15" customHeight="1" x14ac:dyDescent="0.25">
      <c r="A1687" s="2" t="s">
        <v>855</v>
      </c>
      <c r="B1687" s="125">
        <v>44619</v>
      </c>
      <c r="C1687" s="2" t="s">
        <v>6</v>
      </c>
      <c r="D1687" s="2" t="s">
        <v>37</v>
      </c>
      <c r="E1687" s="2" t="s">
        <v>208</v>
      </c>
      <c r="F1687" s="2" t="s">
        <v>1619</v>
      </c>
      <c r="G1687" s="2" t="s">
        <v>3</v>
      </c>
      <c r="H1687" s="2" t="s">
        <v>2671</v>
      </c>
      <c r="I1687" s="1" t="s">
        <v>1</v>
      </c>
      <c r="J1687" s="1" t="s">
        <v>1</v>
      </c>
      <c r="K1687" s="1" t="s">
        <v>1</v>
      </c>
      <c r="L1687" s="1" t="s">
        <v>1</v>
      </c>
      <c r="M1687" s="1">
        <v>0</v>
      </c>
      <c r="N1687" s="2" t="s">
        <v>1</v>
      </c>
      <c r="O1687" s="2" t="s">
        <v>2</v>
      </c>
      <c r="P1687" s="2" t="s">
        <v>1</v>
      </c>
      <c r="Q1687" s="1">
        <v>49.179399999999994</v>
      </c>
      <c r="R1687" s="1">
        <v>0</v>
      </c>
      <c r="S1687" s="1">
        <v>49.179399999999994</v>
      </c>
      <c r="T1687" s="1">
        <v>0</v>
      </c>
      <c r="U1687" s="2" t="s">
        <v>0</v>
      </c>
      <c r="V1687" s="1">
        <v>0</v>
      </c>
      <c r="W1687" s="1">
        <v>0</v>
      </c>
      <c r="X1687" s="2" t="s">
        <v>0</v>
      </c>
      <c r="Y1687" s="1">
        <v>0</v>
      </c>
      <c r="Z1687" s="1">
        <v>0</v>
      </c>
      <c r="AA1687" s="2" t="s">
        <v>0</v>
      </c>
      <c r="AB1687" s="1">
        <v>0</v>
      </c>
      <c r="AC1687" s="1">
        <v>0</v>
      </c>
      <c r="AD1687" s="2" t="s">
        <v>0</v>
      </c>
      <c r="AE1687" s="1">
        <v>0</v>
      </c>
      <c r="AF1687" s="2">
        <v>0</v>
      </c>
      <c r="AG1687" s="2" t="s">
        <v>0</v>
      </c>
      <c r="AH1687" s="1">
        <v>0</v>
      </c>
      <c r="AI1687" s="1">
        <v>0</v>
      </c>
      <c r="AJ1687" s="2" t="s">
        <v>0</v>
      </c>
      <c r="AK1687" s="1">
        <v>0</v>
      </c>
      <c r="AL1687" s="1">
        <v>0</v>
      </c>
      <c r="AM1687" s="125" t="s">
        <v>1</v>
      </c>
      <c r="AN1687" s="2" t="s">
        <v>1</v>
      </c>
      <c r="AO1687" s="125" t="s">
        <v>1</v>
      </c>
      <c r="AP1687" s="2" t="s">
        <v>1</v>
      </c>
    </row>
    <row r="1688" spans="1:42" ht="15" customHeight="1" x14ac:dyDescent="0.25">
      <c r="A1688" s="2" t="s">
        <v>856</v>
      </c>
      <c r="B1688" s="125">
        <v>44619</v>
      </c>
      <c r="C1688" s="2" t="s">
        <v>6</v>
      </c>
      <c r="D1688" s="2" t="s">
        <v>37</v>
      </c>
      <c r="E1688" s="2" t="s">
        <v>208</v>
      </c>
      <c r="F1688" s="2" t="s">
        <v>1619</v>
      </c>
      <c r="G1688" s="2" t="s">
        <v>3</v>
      </c>
      <c r="H1688" s="2" t="s">
        <v>2672</v>
      </c>
      <c r="I1688" s="1" t="s">
        <v>1</v>
      </c>
      <c r="J1688" s="1" t="s">
        <v>1</v>
      </c>
      <c r="K1688" s="1" t="s">
        <v>1</v>
      </c>
      <c r="L1688" s="1" t="s">
        <v>1</v>
      </c>
      <c r="M1688" s="1">
        <v>0</v>
      </c>
      <c r="N1688" s="2" t="s">
        <v>1</v>
      </c>
      <c r="O1688" s="2" t="s">
        <v>958</v>
      </c>
      <c r="P1688" s="2" t="s">
        <v>2673</v>
      </c>
      <c r="Q1688" s="1">
        <v>44.27505</v>
      </c>
      <c r="R1688" s="1">
        <v>0</v>
      </c>
      <c r="S1688" s="1">
        <v>39.217449999999999</v>
      </c>
      <c r="T1688" s="1">
        <v>4.3600000000000003</v>
      </c>
      <c r="U1688" s="2" t="s">
        <v>8</v>
      </c>
      <c r="V1688" s="1">
        <v>0.6976</v>
      </c>
      <c r="W1688" s="1">
        <v>0</v>
      </c>
      <c r="X1688" s="2" t="s">
        <v>0</v>
      </c>
      <c r="Y1688" s="1">
        <v>0</v>
      </c>
      <c r="Z1688" s="1">
        <v>0</v>
      </c>
      <c r="AA1688" s="2" t="s">
        <v>0</v>
      </c>
      <c r="AB1688" s="1">
        <v>0</v>
      </c>
      <c r="AC1688" s="1">
        <v>0</v>
      </c>
      <c r="AD1688" s="2" t="s">
        <v>0</v>
      </c>
      <c r="AE1688" s="1">
        <v>0</v>
      </c>
      <c r="AF1688" s="2">
        <v>0</v>
      </c>
      <c r="AG1688" s="2" t="s">
        <v>0</v>
      </c>
      <c r="AH1688" s="1">
        <v>0</v>
      </c>
      <c r="AI1688" s="1">
        <v>0</v>
      </c>
      <c r="AJ1688" s="2" t="s">
        <v>0</v>
      </c>
      <c r="AK1688" s="1">
        <v>0</v>
      </c>
      <c r="AL1688" s="1">
        <v>0</v>
      </c>
      <c r="AM1688" s="125" t="s">
        <v>1</v>
      </c>
      <c r="AN1688" s="2" t="s">
        <v>1</v>
      </c>
      <c r="AO1688" s="125" t="s">
        <v>1</v>
      </c>
      <c r="AP1688" s="2" t="s">
        <v>1</v>
      </c>
    </row>
    <row r="1689" spans="1:42" ht="15" customHeight="1" x14ac:dyDescent="0.25">
      <c r="A1689" s="2" t="s">
        <v>857</v>
      </c>
      <c r="B1689" s="125">
        <v>44619</v>
      </c>
      <c r="C1689" s="2" t="s">
        <v>6</v>
      </c>
      <c r="D1689" s="2" t="s">
        <v>37</v>
      </c>
      <c r="E1689" s="2" t="s">
        <v>208</v>
      </c>
      <c r="F1689" s="2" t="s">
        <v>1619</v>
      </c>
      <c r="G1689" s="2" t="s">
        <v>3</v>
      </c>
      <c r="H1689" s="2" t="s">
        <v>2674</v>
      </c>
      <c r="I1689" s="1" t="s">
        <v>1</v>
      </c>
      <c r="J1689" s="1" t="s">
        <v>1</v>
      </c>
      <c r="K1689" s="1" t="s">
        <v>1</v>
      </c>
      <c r="L1689" s="1" t="s">
        <v>1</v>
      </c>
      <c r="M1689" s="1">
        <v>0</v>
      </c>
      <c r="N1689" s="2" t="s">
        <v>1</v>
      </c>
      <c r="O1689" s="2" t="s">
        <v>2</v>
      </c>
      <c r="P1689" s="2" t="s">
        <v>1</v>
      </c>
      <c r="Q1689" s="1">
        <v>6098.6131000000014</v>
      </c>
      <c r="R1689" s="1">
        <v>0</v>
      </c>
      <c r="S1689" s="1">
        <v>4972.235499999998</v>
      </c>
      <c r="T1689" s="1">
        <v>0</v>
      </c>
      <c r="U1689" s="2" t="s">
        <v>0</v>
      </c>
      <c r="V1689" s="1">
        <v>0</v>
      </c>
      <c r="W1689" s="1">
        <v>971.01519999999982</v>
      </c>
      <c r="X1689" s="2" t="s">
        <v>8</v>
      </c>
      <c r="Y1689" s="1">
        <v>155.36239999999995</v>
      </c>
      <c r="Z1689" s="1">
        <v>0</v>
      </c>
      <c r="AA1689" s="2" t="s">
        <v>0</v>
      </c>
      <c r="AB1689" s="1">
        <v>0</v>
      </c>
      <c r="AC1689" s="1">
        <v>0</v>
      </c>
      <c r="AD1689" s="2" t="s">
        <v>0</v>
      </c>
      <c r="AE1689" s="1">
        <v>0</v>
      </c>
      <c r="AF1689" s="2">
        <v>0</v>
      </c>
      <c r="AG1689" s="2" t="s">
        <v>0</v>
      </c>
      <c r="AH1689" s="1">
        <v>0</v>
      </c>
      <c r="AI1689" s="1">
        <v>0</v>
      </c>
      <c r="AJ1689" s="2" t="s">
        <v>0</v>
      </c>
      <c r="AK1689" s="1">
        <v>0</v>
      </c>
      <c r="AL1689" s="1">
        <v>0</v>
      </c>
      <c r="AM1689" s="125" t="s">
        <v>1</v>
      </c>
      <c r="AN1689" s="2" t="s">
        <v>1</v>
      </c>
      <c r="AO1689" s="125" t="s">
        <v>1</v>
      </c>
      <c r="AP1689" s="2" t="s">
        <v>1</v>
      </c>
    </row>
    <row r="1690" spans="1:42" ht="15" customHeight="1" x14ac:dyDescent="0.25">
      <c r="A1690" s="2" t="s">
        <v>858</v>
      </c>
      <c r="B1690" s="125">
        <v>44619</v>
      </c>
      <c r="C1690" s="2" t="s">
        <v>26</v>
      </c>
      <c r="D1690" s="2" t="s">
        <v>32</v>
      </c>
      <c r="E1690" s="2" t="s">
        <v>31</v>
      </c>
      <c r="F1690" s="2" t="s">
        <v>1906</v>
      </c>
      <c r="G1690" s="2" t="s">
        <v>3</v>
      </c>
      <c r="H1690" s="2" t="s">
        <v>2070</v>
      </c>
      <c r="I1690" s="1" t="s">
        <v>1</v>
      </c>
      <c r="J1690" s="1" t="s">
        <v>1</v>
      </c>
      <c r="K1690" s="1" t="s">
        <v>1</v>
      </c>
      <c r="L1690" s="1" t="s">
        <v>1</v>
      </c>
      <c r="M1690" s="1">
        <v>0</v>
      </c>
      <c r="N1690" s="2" t="s">
        <v>1</v>
      </c>
      <c r="O1690" s="2" t="s">
        <v>2</v>
      </c>
      <c r="P1690" s="2" t="s">
        <v>1</v>
      </c>
      <c r="Q1690" s="1">
        <v>2163.5504480000004</v>
      </c>
      <c r="R1690" s="1">
        <v>0</v>
      </c>
      <c r="S1690" s="1">
        <v>1602.0146000000002</v>
      </c>
      <c r="T1690" s="1">
        <v>0</v>
      </c>
      <c r="U1690" s="2" t="s">
        <v>0</v>
      </c>
      <c r="V1690" s="1">
        <v>0</v>
      </c>
      <c r="W1690" s="1">
        <v>484.08260000000001</v>
      </c>
      <c r="X1690" s="2" t="s">
        <v>8</v>
      </c>
      <c r="Y1690" s="1">
        <v>77.453248000000002</v>
      </c>
      <c r="Z1690" s="1">
        <v>0</v>
      </c>
      <c r="AA1690" s="2" t="s">
        <v>0</v>
      </c>
      <c r="AB1690" s="1">
        <v>0</v>
      </c>
      <c r="AC1690" s="1">
        <v>0</v>
      </c>
      <c r="AD1690" s="2" t="s">
        <v>0</v>
      </c>
      <c r="AE1690" s="1">
        <v>0</v>
      </c>
      <c r="AF1690" s="2">
        <v>0</v>
      </c>
      <c r="AG1690" s="2" t="s">
        <v>0</v>
      </c>
      <c r="AH1690" s="1">
        <v>0</v>
      </c>
      <c r="AI1690" s="1">
        <v>0</v>
      </c>
      <c r="AJ1690" s="2" t="s">
        <v>0</v>
      </c>
      <c r="AK1690" s="1">
        <v>0</v>
      </c>
      <c r="AL1690" s="1">
        <v>0</v>
      </c>
      <c r="AM1690" s="125" t="s">
        <v>1</v>
      </c>
      <c r="AN1690" s="2" t="s">
        <v>1</v>
      </c>
      <c r="AO1690" s="125" t="s">
        <v>1</v>
      </c>
      <c r="AP1690" s="2" t="s">
        <v>1</v>
      </c>
    </row>
    <row r="1691" spans="1:42" ht="15" customHeight="1" x14ac:dyDescent="0.25">
      <c r="A1691" s="2" t="s">
        <v>859</v>
      </c>
      <c r="B1691" s="125">
        <v>44619</v>
      </c>
      <c r="C1691" s="2" t="s">
        <v>26</v>
      </c>
      <c r="D1691" s="2" t="s">
        <v>32</v>
      </c>
      <c r="E1691" s="2" t="s">
        <v>31</v>
      </c>
      <c r="F1691" s="2" t="s">
        <v>1908</v>
      </c>
      <c r="G1691" s="2" t="s">
        <v>3</v>
      </c>
      <c r="H1691" s="2" t="s">
        <v>2071</v>
      </c>
      <c r="I1691" s="1" t="s">
        <v>1</v>
      </c>
      <c r="J1691" s="1" t="s">
        <v>1</v>
      </c>
      <c r="K1691" s="1" t="s">
        <v>1</v>
      </c>
      <c r="L1691" s="1" t="s">
        <v>1</v>
      </c>
      <c r="M1691" s="1">
        <v>0</v>
      </c>
      <c r="N1691" s="2" t="s">
        <v>1</v>
      </c>
      <c r="O1691" s="2" t="s">
        <v>1157</v>
      </c>
      <c r="P1691" s="2" t="s">
        <v>1158</v>
      </c>
      <c r="Q1691" s="1">
        <v>14.3704</v>
      </c>
      <c r="R1691" s="1">
        <v>0</v>
      </c>
      <c r="S1691" s="1">
        <v>7.4799999999999995</v>
      </c>
      <c r="T1691" s="1">
        <v>5.94</v>
      </c>
      <c r="U1691" s="2" t="s">
        <v>8</v>
      </c>
      <c r="V1691" s="1">
        <v>0.95040000000000002</v>
      </c>
      <c r="W1691" s="1">
        <v>0</v>
      </c>
      <c r="X1691" s="2" t="s">
        <v>0</v>
      </c>
      <c r="Y1691" s="1">
        <v>0</v>
      </c>
      <c r="Z1691" s="1">
        <v>0</v>
      </c>
      <c r="AA1691" s="2" t="s">
        <v>0</v>
      </c>
      <c r="AB1691" s="1">
        <v>0</v>
      </c>
      <c r="AC1691" s="1">
        <v>0</v>
      </c>
      <c r="AD1691" s="2" t="s">
        <v>0</v>
      </c>
      <c r="AE1691" s="1">
        <v>0</v>
      </c>
      <c r="AF1691" s="2">
        <v>0</v>
      </c>
      <c r="AG1691" s="2" t="s">
        <v>0</v>
      </c>
      <c r="AH1691" s="1">
        <v>0</v>
      </c>
      <c r="AI1691" s="1">
        <v>0</v>
      </c>
      <c r="AJ1691" s="2" t="s">
        <v>0</v>
      </c>
      <c r="AK1691" s="1">
        <v>0</v>
      </c>
      <c r="AL1691" s="1">
        <v>0</v>
      </c>
      <c r="AM1691" s="125" t="s">
        <v>1</v>
      </c>
      <c r="AN1691" s="2" t="s">
        <v>1</v>
      </c>
      <c r="AO1691" s="125" t="s">
        <v>1</v>
      </c>
      <c r="AP1691" s="2" t="s">
        <v>1</v>
      </c>
    </row>
    <row r="1692" spans="1:42" ht="15" customHeight="1" x14ac:dyDescent="0.25">
      <c r="A1692" s="2" t="s">
        <v>860</v>
      </c>
      <c r="B1692" s="125">
        <v>44619</v>
      </c>
      <c r="C1692" s="2" t="s">
        <v>26</v>
      </c>
      <c r="D1692" s="2" t="s">
        <v>32</v>
      </c>
      <c r="E1692" s="2" t="s">
        <v>31</v>
      </c>
      <c r="F1692" s="2" t="s">
        <v>1906</v>
      </c>
      <c r="G1692" s="2" t="s">
        <v>3</v>
      </c>
      <c r="H1692" s="2" t="s">
        <v>2072</v>
      </c>
      <c r="I1692" s="1" t="s">
        <v>1</v>
      </c>
      <c r="J1692" s="1" t="s">
        <v>1</v>
      </c>
      <c r="K1692" s="1" t="s">
        <v>1</v>
      </c>
      <c r="L1692" s="1" t="s">
        <v>1</v>
      </c>
      <c r="M1692" s="1">
        <v>0</v>
      </c>
      <c r="N1692" s="2" t="s">
        <v>1</v>
      </c>
      <c r="O1692" s="2" t="s">
        <v>2</v>
      </c>
      <c r="P1692" s="2" t="s">
        <v>1</v>
      </c>
      <c r="Q1692" s="1">
        <v>357.00866000000002</v>
      </c>
      <c r="R1692" s="1">
        <v>0</v>
      </c>
      <c r="S1692" s="1">
        <v>214.73784999999995</v>
      </c>
      <c r="T1692" s="1">
        <v>0</v>
      </c>
      <c r="U1692" s="2" t="s">
        <v>0</v>
      </c>
      <c r="V1692" s="1">
        <v>0</v>
      </c>
      <c r="W1692" s="1">
        <v>122.64725000000001</v>
      </c>
      <c r="X1692" s="2" t="s">
        <v>8</v>
      </c>
      <c r="Y1692" s="1">
        <v>19.623559999999998</v>
      </c>
      <c r="Z1692" s="1">
        <v>0</v>
      </c>
      <c r="AA1692" s="2" t="s">
        <v>0</v>
      </c>
      <c r="AB1692" s="1">
        <v>0</v>
      </c>
      <c r="AC1692" s="1">
        <v>0</v>
      </c>
      <c r="AD1692" s="2" t="s">
        <v>0</v>
      </c>
      <c r="AE1692" s="1">
        <v>0</v>
      </c>
      <c r="AF1692" s="2">
        <v>0</v>
      </c>
      <c r="AG1692" s="2" t="s">
        <v>0</v>
      </c>
      <c r="AH1692" s="1">
        <v>0</v>
      </c>
      <c r="AI1692" s="1">
        <v>0</v>
      </c>
      <c r="AJ1692" s="2" t="s">
        <v>0</v>
      </c>
      <c r="AK1692" s="1">
        <v>0</v>
      </c>
      <c r="AL1692" s="1">
        <v>0</v>
      </c>
      <c r="AM1692" s="125" t="s">
        <v>1</v>
      </c>
      <c r="AN1692" s="2" t="s">
        <v>1</v>
      </c>
      <c r="AO1692" s="125" t="s">
        <v>1</v>
      </c>
      <c r="AP1692" s="2" t="s">
        <v>1</v>
      </c>
    </row>
    <row r="1693" spans="1:42" ht="15" customHeight="1" x14ac:dyDescent="0.25">
      <c r="A1693" s="2" t="s">
        <v>861</v>
      </c>
      <c r="B1693" s="125">
        <v>44619</v>
      </c>
      <c r="C1693" s="2" t="s">
        <v>6</v>
      </c>
      <c r="D1693" s="2" t="s">
        <v>32</v>
      </c>
      <c r="E1693" s="2" t="s">
        <v>202</v>
      </c>
      <c r="F1693" s="2" t="s">
        <v>1333</v>
      </c>
      <c r="G1693" s="2" t="s">
        <v>3</v>
      </c>
      <c r="H1693" s="2" t="s">
        <v>2658</v>
      </c>
      <c r="I1693" s="1" t="s">
        <v>1</v>
      </c>
      <c r="J1693" s="1" t="s">
        <v>1</v>
      </c>
      <c r="K1693" s="1" t="s">
        <v>1</v>
      </c>
      <c r="L1693" s="1" t="s">
        <v>1</v>
      </c>
      <c r="M1693" s="1">
        <v>0</v>
      </c>
      <c r="N1693" s="2" t="s">
        <v>1</v>
      </c>
      <c r="O1693" s="2" t="s">
        <v>2</v>
      </c>
      <c r="P1693" s="2" t="s">
        <v>1</v>
      </c>
      <c r="Q1693" s="1">
        <v>5153.2311039999968</v>
      </c>
      <c r="R1693" s="1">
        <v>0</v>
      </c>
      <c r="S1693" s="1">
        <v>3760.5830000000005</v>
      </c>
      <c r="T1693" s="1">
        <v>0</v>
      </c>
      <c r="U1693" s="2" t="s">
        <v>0</v>
      </c>
      <c r="V1693" s="1">
        <v>0</v>
      </c>
      <c r="W1693" s="1">
        <v>1200.5588</v>
      </c>
      <c r="X1693" s="2" t="s">
        <v>8</v>
      </c>
      <c r="Y1693" s="1">
        <v>192.08930399999997</v>
      </c>
      <c r="Z1693" s="1">
        <v>0</v>
      </c>
      <c r="AA1693" s="2" t="s">
        <v>0</v>
      </c>
      <c r="AB1693" s="1">
        <v>0</v>
      </c>
      <c r="AC1693" s="1">
        <v>0</v>
      </c>
      <c r="AD1693" s="2" t="s">
        <v>0</v>
      </c>
      <c r="AE1693" s="1">
        <v>0</v>
      </c>
      <c r="AF1693" s="2">
        <v>0</v>
      </c>
      <c r="AG1693" s="2" t="s">
        <v>0</v>
      </c>
      <c r="AH1693" s="1">
        <v>0</v>
      </c>
      <c r="AI1693" s="1">
        <v>0</v>
      </c>
      <c r="AJ1693" s="2" t="s">
        <v>0</v>
      </c>
      <c r="AK1693" s="1">
        <v>0</v>
      </c>
      <c r="AL1693" s="1">
        <v>0</v>
      </c>
      <c r="AM1693" s="125" t="s">
        <v>1</v>
      </c>
      <c r="AN1693" s="2" t="s">
        <v>1</v>
      </c>
      <c r="AO1693" s="125" t="s">
        <v>1</v>
      </c>
      <c r="AP1693" s="2" t="s">
        <v>1</v>
      </c>
    </row>
    <row r="1694" spans="1:42" ht="15" customHeight="1" x14ac:dyDescent="0.25">
      <c r="A1694" s="2" t="s">
        <v>862</v>
      </c>
      <c r="B1694" s="125">
        <v>44619</v>
      </c>
      <c r="C1694" s="2" t="s">
        <v>6</v>
      </c>
      <c r="D1694" s="2" t="s">
        <v>32</v>
      </c>
      <c r="E1694" s="2" t="s">
        <v>202</v>
      </c>
      <c r="F1694" s="2" t="s">
        <v>1333</v>
      </c>
      <c r="G1694" s="2" t="s">
        <v>3</v>
      </c>
      <c r="H1694" s="2" t="s">
        <v>2659</v>
      </c>
      <c r="I1694" s="1" t="s">
        <v>1</v>
      </c>
      <c r="J1694" s="1" t="s">
        <v>1</v>
      </c>
      <c r="K1694" s="1" t="s">
        <v>1</v>
      </c>
      <c r="L1694" s="1" t="s">
        <v>1</v>
      </c>
      <c r="M1694" s="1">
        <v>0</v>
      </c>
      <c r="N1694" s="2" t="s">
        <v>1</v>
      </c>
      <c r="O1694" s="2" t="s">
        <v>2660</v>
      </c>
      <c r="P1694" s="2" t="s">
        <v>2661</v>
      </c>
      <c r="Q1694" s="1">
        <v>54.525199999999998</v>
      </c>
      <c r="R1694" s="1">
        <v>0</v>
      </c>
      <c r="S1694" s="1">
        <v>54.525199999999998</v>
      </c>
      <c r="T1694" s="1">
        <v>0</v>
      </c>
      <c r="U1694" s="2" t="s">
        <v>0</v>
      </c>
      <c r="V1694" s="1">
        <v>0</v>
      </c>
      <c r="W1694" s="1">
        <v>0</v>
      </c>
      <c r="X1694" s="2" t="s">
        <v>0</v>
      </c>
      <c r="Y1694" s="1">
        <v>0</v>
      </c>
      <c r="Z1694" s="1">
        <v>0</v>
      </c>
      <c r="AA1694" s="2" t="s">
        <v>0</v>
      </c>
      <c r="AB1694" s="1">
        <v>0</v>
      </c>
      <c r="AC1694" s="1">
        <v>0</v>
      </c>
      <c r="AD1694" s="2" t="s">
        <v>0</v>
      </c>
      <c r="AE1694" s="1">
        <v>0</v>
      </c>
      <c r="AF1694" s="2">
        <v>0</v>
      </c>
      <c r="AG1694" s="2" t="s">
        <v>0</v>
      </c>
      <c r="AH1694" s="1">
        <v>0</v>
      </c>
      <c r="AI1694" s="1">
        <v>0</v>
      </c>
      <c r="AJ1694" s="2" t="s">
        <v>0</v>
      </c>
      <c r="AK1694" s="1">
        <v>0</v>
      </c>
      <c r="AL1694" s="1">
        <v>0</v>
      </c>
      <c r="AM1694" s="125" t="s">
        <v>1</v>
      </c>
      <c r="AN1694" s="2" t="s">
        <v>1</v>
      </c>
      <c r="AO1694" s="125" t="s">
        <v>1</v>
      </c>
      <c r="AP1694" s="2" t="s">
        <v>1</v>
      </c>
    </row>
    <row r="1695" spans="1:42" ht="15" customHeight="1" x14ac:dyDescent="0.25">
      <c r="A1695" s="2" t="s">
        <v>863</v>
      </c>
      <c r="B1695" s="125">
        <v>44619</v>
      </c>
      <c r="C1695" s="2" t="s">
        <v>6</v>
      </c>
      <c r="D1695" s="2" t="s">
        <v>32</v>
      </c>
      <c r="E1695" s="2" t="s">
        <v>202</v>
      </c>
      <c r="F1695" s="2" t="s">
        <v>1333</v>
      </c>
      <c r="G1695" s="2" t="s">
        <v>3</v>
      </c>
      <c r="H1695" s="2" t="s">
        <v>2662</v>
      </c>
      <c r="I1695" s="1" t="s">
        <v>1</v>
      </c>
      <c r="J1695" s="1" t="s">
        <v>1</v>
      </c>
      <c r="K1695" s="1" t="s">
        <v>1</v>
      </c>
      <c r="L1695" s="1" t="s">
        <v>1</v>
      </c>
      <c r="M1695" s="1">
        <v>0</v>
      </c>
      <c r="N1695" s="2" t="s">
        <v>1</v>
      </c>
      <c r="O1695" s="2" t="s">
        <v>2</v>
      </c>
      <c r="P1695" s="2" t="s">
        <v>1</v>
      </c>
      <c r="Q1695" s="1">
        <v>2811.9753779999992</v>
      </c>
      <c r="R1695" s="1">
        <v>0</v>
      </c>
      <c r="S1695" s="1">
        <v>1982.3386999999996</v>
      </c>
      <c r="T1695" s="1">
        <v>0</v>
      </c>
      <c r="U1695" s="2" t="s">
        <v>0</v>
      </c>
      <c r="V1695" s="1">
        <v>0</v>
      </c>
      <c r="W1695" s="1">
        <v>715.20394999999985</v>
      </c>
      <c r="X1695" s="2" t="s">
        <v>8</v>
      </c>
      <c r="Y1695" s="1">
        <v>114.432728</v>
      </c>
      <c r="Z1695" s="1">
        <v>0</v>
      </c>
      <c r="AA1695" s="2" t="s">
        <v>0</v>
      </c>
      <c r="AB1695" s="1">
        <v>0</v>
      </c>
      <c r="AC1695" s="1">
        <v>0</v>
      </c>
      <c r="AD1695" s="2" t="s">
        <v>0</v>
      </c>
      <c r="AE1695" s="1">
        <v>0</v>
      </c>
      <c r="AF1695" s="2">
        <v>0</v>
      </c>
      <c r="AG1695" s="2" t="s">
        <v>0</v>
      </c>
      <c r="AH1695" s="1">
        <v>0</v>
      </c>
      <c r="AI1695" s="1">
        <v>0</v>
      </c>
      <c r="AJ1695" s="2" t="s">
        <v>0</v>
      </c>
      <c r="AK1695" s="1">
        <v>0</v>
      </c>
      <c r="AL1695" s="1">
        <v>0</v>
      </c>
      <c r="AM1695" s="125" t="s">
        <v>1</v>
      </c>
      <c r="AN1695" s="2" t="s">
        <v>1</v>
      </c>
      <c r="AO1695" s="125" t="s">
        <v>1</v>
      </c>
      <c r="AP1695" s="2" t="s">
        <v>1</v>
      </c>
    </row>
    <row r="1696" spans="1:42" ht="15" customHeight="1" x14ac:dyDescent="0.25">
      <c r="A1696" s="2" t="s">
        <v>864</v>
      </c>
      <c r="B1696" s="125">
        <v>44619</v>
      </c>
      <c r="C1696" s="2" t="s">
        <v>26</v>
      </c>
      <c r="D1696" s="2" t="s">
        <v>25</v>
      </c>
      <c r="E1696" s="2" t="s">
        <v>249</v>
      </c>
      <c r="F1696" s="2" t="s">
        <v>1830</v>
      </c>
      <c r="G1696" s="2" t="s">
        <v>3</v>
      </c>
      <c r="H1696" s="2" t="s">
        <v>2073</v>
      </c>
      <c r="I1696" s="1" t="s">
        <v>1</v>
      </c>
      <c r="J1696" s="1" t="s">
        <v>1</v>
      </c>
      <c r="K1696" s="1" t="s">
        <v>1</v>
      </c>
      <c r="L1696" s="1" t="s">
        <v>1</v>
      </c>
      <c r="M1696" s="1">
        <v>0</v>
      </c>
      <c r="N1696" s="2" t="s">
        <v>1</v>
      </c>
      <c r="O1696" s="2" t="s">
        <v>2</v>
      </c>
      <c r="P1696" s="2" t="s">
        <v>1</v>
      </c>
      <c r="Q1696" s="1">
        <v>3741.9165900000012</v>
      </c>
      <c r="R1696" s="1">
        <v>0</v>
      </c>
      <c r="S1696" s="1">
        <v>2540.1186000000007</v>
      </c>
      <c r="T1696" s="1">
        <v>0</v>
      </c>
      <c r="U1696" s="2" t="s">
        <v>0</v>
      </c>
      <c r="V1696" s="1">
        <v>0</v>
      </c>
      <c r="W1696" s="1">
        <v>1036.0327500000001</v>
      </c>
      <c r="X1696" s="2" t="s">
        <v>0</v>
      </c>
      <c r="Y1696" s="1">
        <v>165.76524000000001</v>
      </c>
      <c r="Z1696" s="1">
        <v>0</v>
      </c>
      <c r="AA1696" s="2" t="s">
        <v>0</v>
      </c>
      <c r="AB1696" s="1">
        <v>0</v>
      </c>
      <c r="AC1696" s="1">
        <v>0</v>
      </c>
      <c r="AD1696" s="2" t="s">
        <v>0</v>
      </c>
      <c r="AE1696" s="1">
        <v>0</v>
      </c>
      <c r="AF1696" s="2">
        <v>0</v>
      </c>
      <c r="AG1696" s="2" t="s">
        <v>0</v>
      </c>
      <c r="AH1696" s="1">
        <v>0</v>
      </c>
      <c r="AI1696" s="1">
        <v>0</v>
      </c>
      <c r="AJ1696" s="2" t="s">
        <v>0</v>
      </c>
      <c r="AK1696" s="1">
        <v>0</v>
      </c>
      <c r="AL1696" s="1">
        <v>0</v>
      </c>
      <c r="AM1696" s="125" t="s">
        <v>1</v>
      </c>
      <c r="AN1696" s="2" t="s">
        <v>1</v>
      </c>
      <c r="AO1696" s="125" t="s">
        <v>1</v>
      </c>
      <c r="AP1696" s="2" t="s">
        <v>1</v>
      </c>
    </row>
    <row r="1697" spans="1:42" ht="15" customHeight="1" x14ac:dyDescent="0.25">
      <c r="A1697" s="2" t="s">
        <v>865</v>
      </c>
      <c r="B1697" s="125">
        <v>44619</v>
      </c>
      <c r="C1697" s="2" t="s">
        <v>6</v>
      </c>
      <c r="D1697" s="2" t="s">
        <v>25</v>
      </c>
      <c r="E1697" s="2" t="s">
        <v>196</v>
      </c>
      <c r="F1697" s="2" t="s">
        <v>2649</v>
      </c>
      <c r="G1697" s="2" t="s">
        <v>3</v>
      </c>
      <c r="H1697" s="2" t="s">
        <v>2650</v>
      </c>
      <c r="I1697" s="1" t="s">
        <v>1</v>
      </c>
      <c r="J1697" s="1" t="s">
        <v>1</v>
      </c>
      <c r="K1697" s="1" t="s">
        <v>1</v>
      </c>
      <c r="L1697" s="1" t="s">
        <v>1</v>
      </c>
      <c r="M1697" s="1">
        <v>0</v>
      </c>
      <c r="N1697" s="2" t="s">
        <v>1</v>
      </c>
      <c r="O1697" s="2" t="s">
        <v>2</v>
      </c>
      <c r="P1697" s="2" t="s">
        <v>1</v>
      </c>
      <c r="Q1697" s="1">
        <v>7591.2066639999975</v>
      </c>
      <c r="R1697" s="1">
        <v>0</v>
      </c>
      <c r="S1697" s="1">
        <v>5662.6229499999972</v>
      </c>
      <c r="T1697" s="1">
        <v>0</v>
      </c>
      <c r="U1697" s="2" t="s">
        <v>0</v>
      </c>
      <c r="V1697" s="1">
        <v>0</v>
      </c>
      <c r="W1697" s="1">
        <v>1662.5721500000004</v>
      </c>
      <c r="X1697" s="2" t="s">
        <v>8</v>
      </c>
      <c r="Y1697" s="1">
        <v>266.01156399999996</v>
      </c>
      <c r="Z1697" s="1">
        <v>0</v>
      </c>
      <c r="AA1697" s="2" t="s">
        <v>0</v>
      </c>
      <c r="AB1697" s="1">
        <v>0</v>
      </c>
      <c r="AC1697" s="1">
        <v>0</v>
      </c>
      <c r="AD1697" s="2" t="s">
        <v>0</v>
      </c>
      <c r="AE1697" s="1">
        <v>0</v>
      </c>
      <c r="AF1697" s="2">
        <v>0</v>
      </c>
      <c r="AG1697" s="2" t="s">
        <v>0</v>
      </c>
      <c r="AH1697" s="1">
        <v>0</v>
      </c>
      <c r="AI1697" s="1">
        <v>0</v>
      </c>
      <c r="AJ1697" s="2" t="s">
        <v>0</v>
      </c>
      <c r="AK1697" s="1">
        <v>0</v>
      </c>
      <c r="AL1697" s="1">
        <v>0</v>
      </c>
      <c r="AM1697" s="125" t="s">
        <v>1</v>
      </c>
      <c r="AN1697" s="2" t="s">
        <v>1</v>
      </c>
      <c r="AO1697" s="125" t="s">
        <v>1</v>
      </c>
      <c r="AP1697" s="2" t="s">
        <v>1</v>
      </c>
    </row>
    <row r="1698" spans="1:42" ht="15" customHeight="1" x14ac:dyDescent="0.25">
      <c r="A1698" s="2" t="s">
        <v>866</v>
      </c>
      <c r="B1698" s="125">
        <v>44619</v>
      </c>
      <c r="C1698" s="2" t="s">
        <v>6</v>
      </c>
      <c r="D1698" s="2" t="s">
        <v>25</v>
      </c>
      <c r="E1698" s="2" t="s">
        <v>196</v>
      </c>
      <c r="F1698" s="2" t="s">
        <v>2649</v>
      </c>
      <c r="G1698" s="2" t="s">
        <v>12</v>
      </c>
      <c r="H1698" s="2" t="s">
        <v>1</v>
      </c>
      <c r="I1698" s="1" t="s">
        <v>2651</v>
      </c>
      <c r="J1698" s="1" t="s">
        <v>1</v>
      </c>
      <c r="K1698" s="1" t="s">
        <v>2652</v>
      </c>
      <c r="L1698" s="1" t="s">
        <v>2297</v>
      </c>
      <c r="M1698" s="1">
        <v>10.53</v>
      </c>
      <c r="N1698" s="2" t="s">
        <v>11</v>
      </c>
      <c r="O1698" s="2" t="s">
        <v>2653</v>
      </c>
      <c r="P1698" s="2" t="s">
        <v>2654</v>
      </c>
      <c r="Q1698" s="1">
        <v>-10.5336</v>
      </c>
      <c r="R1698" s="1">
        <v>0</v>
      </c>
      <c r="S1698" s="1">
        <v>-10.5336</v>
      </c>
      <c r="T1698" s="1">
        <v>0</v>
      </c>
      <c r="U1698" s="2" t="s">
        <v>0</v>
      </c>
      <c r="V1698" s="1">
        <v>0</v>
      </c>
      <c r="W1698" s="1">
        <v>0</v>
      </c>
      <c r="X1698" s="2" t="s">
        <v>0</v>
      </c>
      <c r="Y1698" s="1">
        <v>0</v>
      </c>
      <c r="Z1698" s="1">
        <v>0</v>
      </c>
      <c r="AA1698" s="2" t="s">
        <v>0</v>
      </c>
      <c r="AB1698" s="1">
        <v>0</v>
      </c>
      <c r="AC1698" s="1">
        <v>0</v>
      </c>
      <c r="AD1698" s="2" t="s">
        <v>0</v>
      </c>
      <c r="AE1698" s="1">
        <v>0</v>
      </c>
      <c r="AF1698" s="2">
        <v>0</v>
      </c>
      <c r="AG1698" s="2" t="s">
        <v>0</v>
      </c>
      <c r="AH1698" s="1">
        <v>0</v>
      </c>
      <c r="AI1698" s="1">
        <v>0</v>
      </c>
      <c r="AJ1698" s="2" t="s">
        <v>0</v>
      </c>
      <c r="AK1698" s="1">
        <v>0</v>
      </c>
      <c r="AL1698" s="1">
        <v>0</v>
      </c>
      <c r="AM1698" s="125" t="s">
        <v>1</v>
      </c>
      <c r="AN1698" s="2" t="s">
        <v>1</v>
      </c>
      <c r="AO1698" s="125" t="s">
        <v>1</v>
      </c>
      <c r="AP1698" s="2" t="s">
        <v>1</v>
      </c>
    </row>
    <row r="1699" spans="1:42" ht="15" customHeight="1" x14ac:dyDescent="0.25">
      <c r="A1699" s="2" t="s">
        <v>867</v>
      </c>
      <c r="B1699" s="125">
        <v>44619</v>
      </c>
      <c r="C1699" s="2" t="s">
        <v>26</v>
      </c>
      <c r="D1699" s="2" t="s">
        <v>23</v>
      </c>
      <c r="E1699" s="2" t="s">
        <v>354</v>
      </c>
      <c r="F1699" s="2" t="s">
        <v>1304</v>
      </c>
      <c r="G1699" s="2" t="s">
        <v>3</v>
      </c>
      <c r="H1699" s="2" t="s">
        <v>2074</v>
      </c>
      <c r="I1699" s="1" t="s">
        <v>1</v>
      </c>
      <c r="J1699" s="1" t="s">
        <v>1</v>
      </c>
      <c r="K1699" s="1" t="s">
        <v>1</v>
      </c>
      <c r="L1699" s="1" t="s">
        <v>1</v>
      </c>
      <c r="M1699" s="1">
        <v>0</v>
      </c>
      <c r="N1699" s="2" t="s">
        <v>1</v>
      </c>
      <c r="O1699" s="2" t="s">
        <v>2</v>
      </c>
      <c r="P1699" s="2" t="s">
        <v>1</v>
      </c>
      <c r="Q1699" s="1">
        <v>3109.1306560000007</v>
      </c>
      <c r="R1699" s="1">
        <v>0</v>
      </c>
      <c r="S1699" s="1">
        <v>2227.7724000000003</v>
      </c>
      <c r="T1699" s="1">
        <v>0</v>
      </c>
      <c r="U1699" s="2" t="s">
        <v>0</v>
      </c>
      <c r="V1699" s="1">
        <v>0</v>
      </c>
      <c r="W1699" s="1">
        <v>759.7915999999999</v>
      </c>
      <c r="X1699" s="2" t="s">
        <v>0</v>
      </c>
      <c r="Y1699" s="1">
        <v>121.56665599999999</v>
      </c>
      <c r="Z1699" s="1">
        <v>0</v>
      </c>
      <c r="AA1699" s="2" t="s">
        <v>0</v>
      </c>
      <c r="AB1699" s="1">
        <v>0</v>
      </c>
      <c r="AC1699" s="1">
        <v>0</v>
      </c>
      <c r="AD1699" s="2" t="s">
        <v>0</v>
      </c>
      <c r="AE1699" s="1">
        <v>0</v>
      </c>
      <c r="AF1699" s="2">
        <v>0</v>
      </c>
      <c r="AG1699" s="2" t="s">
        <v>0</v>
      </c>
      <c r="AH1699" s="1">
        <v>0</v>
      </c>
      <c r="AI1699" s="1">
        <v>0</v>
      </c>
      <c r="AJ1699" s="2" t="s">
        <v>0</v>
      </c>
      <c r="AK1699" s="1">
        <v>0</v>
      </c>
      <c r="AL1699" s="1">
        <v>0</v>
      </c>
      <c r="AM1699" s="125" t="s">
        <v>1</v>
      </c>
      <c r="AN1699" s="2" t="s">
        <v>1</v>
      </c>
      <c r="AO1699" s="125" t="s">
        <v>1</v>
      </c>
      <c r="AP1699" s="2" t="s">
        <v>1</v>
      </c>
    </row>
    <row r="1700" spans="1:42" ht="15" customHeight="1" x14ac:dyDescent="0.25">
      <c r="A1700" s="2" t="s">
        <v>868</v>
      </c>
      <c r="B1700" s="125">
        <v>44619</v>
      </c>
      <c r="C1700" s="2" t="s">
        <v>26</v>
      </c>
      <c r="D1700" s="2" t="s">
        <v>23</v>
      </c>
      <c r="E1700" s="2" t="s">
        <v>354</v>
      </c>
      <c r="F1700" s="2" t="s">
        <v>1303</v>
      </c>
      <c r="G1700" s="2" t="s">
        <v>12</v>
      </c>
      <c r="H1700" s="2" t="s">
        <v>1</v>
      </c>
      <c r="I1700" s="1" t="s">
        <v>1243</v>
      </c>
      <c r="J1700" s="1" t="s">
        <v>1</v>
      </c>
      <c r="K1700" s="1" t="s">
        <v>2075</v>
      </c>
      <c r="L1700" s="1" t="s">
        <v>2056</v>
      </c>
      <c r="M1700" s="1">
        <v>394.12</v>
      </c>
      <c r="N1700" s="2" t="s">
        <v>11</v>
      </c>
      <c r="O1700" s="2" t="s">
        <v>2076</v>
      </c>
      <c r="P1700" s="2" t="s">
        <v>2077</v>
      </c>
      <c r="Q1700" s="1">
        <v>-8.8377499999999998</v>
      </c>
      <c r="R1700" s="1">
        <v>0</v>
      </c>
      <c r="S1700" s="1">
        <v>-8.8377499999999998</v>
      </c>
      <c r="T1700" s="1">
        <v>0</v>
      </c>
      <c r="U1700" s="2" t="s">
        <v>0</v>
      </c>
      <c r="V1700" s="1">
        <v>0</v>
      </c>
      <c r="W1700" s="1">
        <v>0</v>
      </c>
      <c r="X1700" s="2" t="s">
        <v>0</v>
      </c>
      <c r="Y1700" s="1">
        <v>0</v>
      </c>
      <c r="Z1700" s="1">
        <v>0</v>
      </c>
      <c r="AA1700" s="2" t="s">
        <v>0</v>
      </c>
      <c r="AB1700" s="1">
        <v>0</v>
      </c>
      <c r="AC1700" s="1">
        <v>0</v>
      </c>
      <c r="AD1700" s="2" t="s">
        <v>0</v>
      </c>
      <c r="AE1700" s="1">
        <v>0</v>
      </c>
      <c r="AF1700" s="2">
        <v>0</v>
      </c>
      <c r="AG1700" s="2" t="s">
        <v>0</v>
      </c>
      <c r="AH1700" s="1">
        <v>0</v>
      </c>
      <c r="AI1700" s="1">
        <v>0</v>
      </c>
      <c r="AJ1700" s="2" t="s">
        <v>0</v>
      </c>
      <c r="AK1700" s="1">
        <v>0</v>
      </c>
      <c r="AL1700" s="1">
        <v>0</v>
      </c>
      <c r="AM1700" s="125" t="s">
        <v>1</v>
      </c>
      <c r="AN1700" s="2" t="s">
        <v>1</v>
      </c>
      <c r="AO1700" s="125" t="s">
        <v>1</v>
      </c>
      <c r="AP1700" s="2" t="s">
        <v>1</v>
      </c>
    </row>
    <row r="1701" spans="1:42" ht="15" customHeight="1" x14ac:dyDescent="0.25">
      <c r="A1701" s="2" t="s">
        <v>869</v>
      </c>
      <c r="B1701" s="125">
        <v>44619</v>
      </c>
      <c r="C1701" s="2" t="s">
        <v>6</v>
      </c>
      <c r="D1701" s="2" t="s">
        <v>23</v>
      </c>
      <c r="E1701" s="2" t="s">
        <v>192</v>
      </c>
      <c r="F1701" s="2" t="s">
        <v>1134</v>
      </c>
      <c r="G1701" s="2" t="s">
        <v>3</v>
      </c>
      <c r="H1701" s="2" t="s">
        <v>2599</v>
      </c>
      <c r="I1701" s="1" t="s">
        <v>1</v>
      </c>
      <c r="J1701" s="1" t="s">
        <v>1</v>
      </c>
      <c r="K1701" s="1" t="s">
        <v>1</v>
      </c>
      <c r="L1701" s="1" t="s">
        <v>1</v>
      </c>
      <c r="M1701" s="1">
        <v>0</v>
      </c>
      <c r="N1701" s="2" t="s">
        <v>1</v>
      </c>
      <c r="O1701" s="2" t="s">
        <v>2</v>
      </c>
      <c r="P1701" s="2" t="s">
        <v>1</v>
      </c>
      <c r="Q1701" s="1">
        <v>687.00075000000004</v>
      </c>
      <c r="R1701" s="1">
        <v>0</v>
      </c>
      <c r="S1701" s="1">
        <v>647.08515</v>
      </c>
      <c r="T1701" s="1">
        <v>0</v>
      </c>
      <c r="U1701" s="2" t="s">
        <v>0</v>
      </c>
      <c r="V1701" s="1">
        <v>0</v>
      </c>
      <c r="W1701" s="1">
        <v>34.409999999999997</v>
      </c>
      <c r="X1701" s="2" t="s">
        <v>0</v>
      </c>
      <c r="Y1701" s="1">
        <v>5.5055999999999994</v>
      </c>
      <c r="Z1701" s="1">
        <v>0</v>
      </c>
      <c r="AA1701" s="2" t="s">
        <v>0</v>
      </c>
      <c r="AB1701" s="1">
        <v>0</v>
      </c>
      <c r="AC1701" s="1">
        <v>0</v>
      </c>
      <c r="AD1701" s="2" t="s">
        <v>0</v>
      </c>
      <c r="AE1701" s="1">
        <v>0</v>
      </c>
      <c r="AF1701" s="2">
        <v>0</v>
      </c>
      <c r="AG1701" s="2" t="s">
        <v>0</v>
      </c>
      <c r="AH1701" s="1">
        <v>0</v>
      </c>
      <c r="AI1701" s="1">
        <v>0</v>
      </c>
      <c r="AJ1701" s="2" t="s">
        <v>0</v>
      </c>
      <c r="AK1701" s="1">
        <v>0</v>
      </c>
      <c r="AL1701" s="1">
        <v>0</v>
      </c>
      <c r="AM1701" s="125" t="s">
        <v>1</v>
      </c>
      <c r="AN1701" s="2" t="s">
        <v>1</v>
      </c>
      <c r="AO1701" s="125" t="s">
        <v>1</v>
      </c>
      <c r="AP1701" s="2" t="s">
        <v>1</v>
      </c>
    </row>
    <row r="1702" spans="1:42" ht="15" customHeight="1" x14ac:dyDescent="0.25">
      <c r="A1702" s="2" t="s">
        <v>870</v>
      </c>
      <c r="B1702" s="125">
        <v>44619</v>
      </c>
      <c r="C1702" s="2" t="s">
        <v>6</v>
      </c>
      <c r="D1702" s="2" t="s">
        <v>23</v>
      </c>
      <c r="E1702" s="2" t="s">
        <v>192</v>
      </c>
      <c r="F1702" s="2" t="s">
        <v>1134</v>
      </c>
      <c r="G1702" s="2" t="s">
        <v>3</v>
      </c>
      <c r="H1702" s="2" t="s">
        <v>2600</v>
      </c>
      <c r="I1702" s="1" t="s">
        <v>1</v>
      </c>
      <c r="J1702" s="1" t="s">
        <v>1</v>
      </c>
      <c r="K1702" s="1" t="s">
        <v>1</v>
      </c>
      <c r="L1702" s="1" t="s">
        <v>1</v>
      </c>
      <c r="M1702" s="1">
        <v>0</v>
      </c>
      <c r="N1702" s="2" t="s">
        <v>1</v>
      </c>
      <c r="O1702" s="2" t="s">
        <v>2601</v>
      </c>
      <c r="P1702" s="2" t="s">
        <v>2602</v>
      </c>
      <c r="Q1702" s="1">
        <v>204.97139999999999</v>
      </c>
      <c r="R1702" s="1">
        <v>0</v>
      </c>
      <c r="S1702" s="1">
        <v>204.97139999999999</v>
      </c>
      <c r="T1702" s="1">
        <v>0</v>
      </c>
      <c r="U1702" s="2" t="s">
        <v>0</v>
      </c>
      <c r="V1702" s="1">
        <v>0</v>
      </c>
      <c r="W1702" s="1">
        <v>0</v>
      </c>
      <c r="X1702" s="2" t="s">
        <v>0</v>
      </c>
      <c r="Y1702" s="1">
        <v>0</v>
      </c>
      <c r="Z1702" s="1">
        <v>0</v>
      </c>
      <c r="AA1702" s="2" t="s">
        <v>0</v>
      </c>
      <c r="AB1702" s="1">
        <v>0</v>
      </c>
      <c r="AC1702" s="1">
        <v>0</v>
      </c>
      <c r="AD1702" s="2" t="s">
        <v>0</v>
      </c>
      <c r="AE1702" s="1">
        <v>0</v>
      </c>
      <c r="AF1702" s="2">
        <v>0</v>
      </c>
      <c r="AG1702" s="2" t="s">
        <v>0</v>
      </c>
      <c r="AH1702" s="1">
        <v>0</v>
      </c>
      <c r="AI1702" s="1">
        <v>0</v>
      </c>
      <c r="AJ1702" s="2" t="s">
        <v>0</v>
      </c>
      <c r="AK1702" s="1">
        <v>0</v>
      </c>
      <c r="AL1702" s="1">
        <v>0</v>
      </c>
      <c r="AM1702" s="125" t="s">
        <v>1</v>
      </c>
      <c r="AN1702" s="2" t="s">
        <v>1</v>
      </c>
      <c r="AO1702" s="125" t="s">
        <v>1</v>
      </c>
      <c r="AP1702" s="2" t="s">
        <v>1</v>
      </c>
    </row>
    <row r="1703" spans="1:42" ht="15" customHeight="1" x14ac:dyDescent="0.25">
      <c r="A1703" s="2" t="s">
        <v>871</v>
      </c>
      <c r="B1703" s="125">
        <v>44619</v>
      </c>
      <c r="C1703" s="2" t="s">
        <v>6</v>
      </c>
      <c r="D1703" s="2" t="s">
        <v>23</v>
      </c>
      <c r="E1703" s="2" t="s">
        <v>192</v>
      </c>
      <c r="F1703" s="2" t="s">
        <v>1134</v>
      </c>
      <c r="G1703" s="2" t="s">
        <v>3</v>
      </c>
      <c r="H1703" s="2" t="s">
        <v>2603</v>
      </c>
      <c r="I1703" s="1" t="s">
        <v>1</v>
      </c>
      <c r="J1703" s="1" t="s">
        <v>1</v>
      </c>
      <c r="K1703" s="1" t="s">
        <v>1</v>
      </c>
      <c r="L1703" s="1" t="s">
        <v>1</v>
      </c>
      <c r="M1703" s="1">
        <v>0</v>
      </c>
      <c r="N1703" s="2" t="s">
        <v>1</v>
      </c>
      <c r="O1703" s="2" t="s">
        <v>2</v>
      </c>
      <c r="P1703" s="2" t="s">
        <v>1</v>
      </c>
      <c r="Q1703" s="1">
        <v>6013.479470000002</v>
      </c>
      <c r="R1703" s="1">
        <v>0</v>
      </c>
      <c r="S1703" s="1">
        <v>4013.8556000000008</v>
      </c>
      <c r="T1703" s="1">
        <v>0</v>
      </c>
      <c r="U1703" s="2" t="s">
        <v>0</v>
      </c>
      <c r="V1703" s="1">
        <v>0</v>
      </c>
      <c r="W1703" s="1">
        <f>1724.38135-8.23</f>
        <v>1716.1513500000001</v>
      </c>
      <c r="X1703" s="2" t="s">
        <v>0</v>
      </c>
      <c r="Y1703" s="1">
        <f>+W1703*0.16</f>
        <v>274.58421600000003</v>
      </c>
      <c r="Z1703" s="1">
        <v>0</v>
      </c>
      <c r="AA1703" s="2" t="s">
        <v>0</v>
      </c>
      <c r="AB1703" s="1">
        <v>0</v>
      </c>
      <c r="AC1703" s="1">
        <v>8.23</v>
      </c>
      <c r="AD1703" s="2" t="s">
        <v>0</v>
      </c>
      <c r="AE1703" s="1">
        <v>0.66</v>
      </c>
      <c r="AF1703" s="2">
        <v>0</v>
      </c>
      <c r="AG1703" s="2" t="s">
        <v>0</v>
      </c>
      <c r="AH1703" s="1">
        <v>0</v>
      </c>
      <c r="AI1703" s="1">
        <v>0</v>
      </c>
      <c r="AJ1703" s="2" t="s">
        <v>0</v>
      </c>
      <c r="AK1703" s="1">
        <v>0</v>
      </c>
      <c r="AL1703" s="1">
        <v>0</v>
      </c>
      <c r="AM1703" s="125" t="s">
        <v>1</v>
      </c>
      <c r="AN1703" s="2" t="s">
        <v>1</v>
      </c>
      <c r="AO1703" s="125" t="s">
        <v>1</v>
      </c>
      <c r="AP1703" s="2" t="s">
        <v>1</v>
      </c>
    </row>
    <row r="1704" spans="1:42" ht="15" customHeight="1" x14ac:dyDescent="0.25">
      <c r="A1704" s="2" t="s">
        <v>872</v>
      </c>
      <c r="B1704" s="125">
        <v>44619</v>
      </c>
      <c r="C1704" s="2" t="s">
        <v>6</v>
      </c>
      <c r="D1704" s="2" t="s">
        <v>23</v>
      </c>
      <c r="E1704" s="2" t="s">
        <v>192</v>
      </c>
      <c r="F1704" s="2" t="s">
        <v>1134</v>
      </c>
      <c r="G1704" s="2" t="s">
        <v>3</v>
      </c>
      <c r="H1704" s="2" t="s">
        <v>2604</v>
      </c>
      <c r="I1704" s="1" t="s">
        <v>1</v>
      </c>
      <c r="J1704" s="1" t="s">
        <v>1</v>
      </c>
      <c r="K1704" s="1" t="s">
        <v>1</v>
      </c>
      <c r="L1704" s="1" t="s">
        <v>1</v>
      </c>
      <c r="M1704" s="1">
        <v>0</v>
      </c>
      <c r="N1704" s="2" t="s">
        <v>1</v>
      </c>
      <c r="O1704" s="2" t="s">
        <v>1530</v>
      </c>
      <c r="P1704" s="2" t="s">
        <v>1531</v>
      </c>
      <c r="Q1704" s="1">
        <v>72.360249999999994</v>
      </c>
      <c r="R1704" s="1">
        <v>0</v>
      </c>
      <c r="S1704" s="1">
        <v>72.360249999999994</v>
      </c>
      <c r="T1704" s="1">
        <v>0</v>
      </c>
      <c r="U1704" s="2" t="s">
        <v>0</v>
      </c>
      <c r="V1704" s="1">
        <v>0</v>
      </c>
      <c r="W1704" s="1">
        <v>0</v>
      </c>
      <c r="X1704" s="2" t="s">
        <v>0</v>
      </c>
      <c r="Y1704" s="1">
        <v>0</v>
      </c>
      <c r="Z1704" s="1">
        <v>0</v>
      </c>
      <c r="AA1704" s="2" t="s">
        <v>0</v>
      </c>
      <c r="AB1704" s="1">
        <v>0</v>
      </c>
      <c r="AC1704" s="1">
        <v>0</v>
      </c>
      <c r="AD1704" s="2" t="s">
        <v>0</v>
      </c>
      <c r="AE1704" s="1">
        <v>0</v>
      </c>
      <c r="AF1704" s="2">
        <v>0</v>
      </c>
      <c r="AG1704" s="2" t="s">
        <v>0</v>
      </c>
      <c r="AH1704" s="1">
        <v>0</v>
      </c>
      <c r="AI1704" s="1">
        <v>0</v>
      </c>
      <c r="AJ1704" s="2" t="s">
        <v>0</v>
      </c>
      <c r="AK1704" s="1">
        <v>0</v>
      </c>
      <c r="AL1704" s="1">
        <v>0</v>
      </c>
      <c r="AM1704" s="125" t="s">
        <v>1</v>
      </c>
      <c r="AN1704" s="2" t="s">
        <v>1</v>
      </c>
      <c r="AO1704" s="125" t="s">
        <v>1</v>
      </c>
      <c r="AP1704" s="2" t="s">
        <v>1</v>
      </c>
    </row>
    <row r="1705" spans="1:42" ht="15" customHeight="1" x14ac:dyDescent="0.25">
      <c r="A1705" s="2" t="s">
        <v>873</v>
      </c>
      <c r="B1705" s="125">
        <v>44619</v>
      </c>
      <c r="C1705" s="2" t="s">
        <v>6</v>
      </c>
      <c r="D1705" s="2" t="s">
        <v>23</v>
      </c>
      <c r="E1705" s="2" t="s">
        <v>192</v>
      </c>
      <c r="F1705" s="2" t="s">
        <v>1134</v>
      </c>
      <c r="G1705" s="2" t="s">
        <v>3</v>
      </c>
      <c r="H1705" s="2" t="s">
        <v>2605</v>
      </c>
      <c r="I1705" s="1" t="s">
        <v>1</v>
      </c>
      <c r="J1705" s="1" t="s">
        <v>1</v>
      </c>
      <c r="K1705" s="1" t="s">
        <v>1</v>
      </c>
      <c r="L1705" s="1" t="s">
        <v>1</v>
      </c>
      <c r="M1705" s="1">
        <v>0</v>
      </c>
      <c r="N1705" s="2" t="s">
        <v>1</v>
      </c>
      <c r="O1705" s="2" t="s">
        <v>2</v>
      </c>
      <c r="P1705" s="2" t="s">
        <v>1</v>
      </c>
      <c r="Q1705" s="1">
        <v>4104.9454599999999</v>
      </c>
      <c r="R1705" s="1">
        <v>0</v>
      </c>
      <c r="S1705" s="1">
        <v>2784.6366499999995</v>
      </c>
      <c r="T1705" s="1">
        <v>0</v>
      </c>
      <c r="U1705" s="2" t="s">
        <v>0</v>
      </c>
      <c r="V1705" s="1">
        <v>0</v>
      </c>
      <c r="W1705" s="1">
        <v>1138.1972499999999</v>
      </c>
      <c r="X1705" s="2" t="s">
        <v>8</v>
      </c>
      <c r="Y1705" s="1">
        <f>+W1705*0.16</f>
        <v>182.11156</v>
      </c>
      <c r="Z1705" s="1">
        <v>0</v>
      </c>
      <c r="AA1705" s="2" t="s">
        <v>0</v>
      </c>
      <c r="AB1705" s="1">
        <v>0</v>
      </c>
      <c r="AC1705" s="1">
        <v>0</v>
      </c>
      <c r="AD1705" s="2" t="s">
        <v>0</v>
      </c>
      <c r="AE1705" s="1">
        <v>0</v>
      </c>
      <c r="AF1705" s="2">
        <v>0</v>
      </c>
      <c r="AG1705" s="2" t="s">
        <v>0</v>
      </c>
      <c r="AH1705" s="1">
        <v>0</v>
      </c>
      <c r="AI1705" s="1">
        <v>0</v>
      </c>
      <c r="AJ1705" s="2" t="s">
        <v>0</v>
      </c>
      <c r="AK1705" s="1">
        <v>0</v>
      </c>
      <c r="AL1705" s="1">
        <v>0</v>
      </c>
      <c r="AM1705" s="125" t="s">
        <v>1</v>
      </c>
      <c r="AN1705" s="2" t="s">
        <v>1</v>
      </c>
      <c r="AO1705" s="125" t="s">
        <v>1</v>
      </c>
      <c r="AP1705" s="2" t="s">
        <v>1</v>
      </c>
    </row>
    <row r="1706" spans="1:42" ht="15" customHeight="1" x14ac:dyDescent="0.25">
      <c r="A1706" s="2" t="s">
        <v>874</v>
      </c>
      <c r="B1706" s="125">
        <v>44619</v>
      </c>
      <c r="C1706" s="2" t="s">
        <v>6</v>
      </c>
      <c r="D1706" s="2" t="s">
        <v>23</v>
      </c>
      <c r="E1706" s="2" t="s">
        <v>192</v>
      </c>
      <c r="F1706" s="2" t="s">
        <v>1134</v>
      </c>
      <c r="G1706" s="2" t="s">
        <v>12</v>
      </c>
      <c r="H1706" s="2" t="s">
        <v>1</v>
      </c>
      <c r="I1706" s="1" t="s">
        <v>1250</v>
      </c>
      <c r="J1706" s="1" t="s">
        <v>1</v>
      </c>
      <c r="K1706" s="1" t="s">
        <v>2606</v>
      </c>
      <c r="L1706" s="1" t="s">
        <v>2297</v>
      </c>
      <c r="M1706" s="1">
        <v>27.22</v>
      </c>
      <c r="N1706" s="2" t="s">
        <v>11</v>
      </c>
      <c r="O1706" s="2" t="s">
        <v>2607</v>
      </c>
      <c r="P1706" s="2" t="s">
        <v>2608</v>
      </c>
      <c r="Q1706" s="1">
        <v>-12.3552</v>
      </c>
      <c r="R1706" s="1">
        <v>0</v>
      </c>
      <c r="S1706" s="1">
        <v>-12.3552</v>
      </c>
      <c r="T1706" s="1">
        <v>0</v>
      </c>
      <c r="U1706" s="2" t="s">
        <v>0</v>
      </c>
      <c r="V1706" s="1">
        <v>0</v>
      </c>
      <c r="W1706" s="1">
        <v>0</v>
      </c>
      <c r="X1706" s="2" t="s">
        <v>0</v>
      </c>
      <c r="Y1706" s="1">
        <v>0</v>
      </c>
      <c r="Z1706" s="1">
        <v>0</v>
      </c>
      <c r="AA1706" s="2" t="s">
        <v>0</v>
      </c>
      <c r="AB1706" s="1">
        <v>0</v>
      </c>
      <c r="AC1706" s="1">
        <v>0</v>
      </c>
      <c r="AD1706" s="2" t="s">
        <v>0</v>
      </c>
      <c r="AE1706" s="1">
        <v>0</v>
      </c>
      <c r="AF1706" s="2">
        <v>0</v>
      </c>
      <c r="AG1706" s="2" t="s">
        <v>0</v>
      </c>
      <c r="AH1706" s="1">
        <v>0</v>
      </c>
      <c r="AI1706" s="1">
        <v>0</v>
      </c>
      <c r="AJ1706" s="2" t="s">
        <v>0</v>
      </c>
      <c r="AK1706" s="1">
        <v>0</v>
      </c>
      <c r="AL1706" s="1">
        <v>0</v>
      </c>
      <c r="AM1706" s="125" t="s">
        <v>1</v>
      </c>
      <c r="AN1706" s="2" t="s">
        <v>1</v>
      </c>
      <c r="AO1706" s="125" t="s">
        <v>1</v>
      </c>
      <c r="AP1706" s="2" t="s">
        <v>1</v>
      </c>
    </row>
    <row r="1707" spans="1:42" ht="15" customHeight="1" x14ac:dyDescent="0.25">
      <c r="A1707" s="2" t="s">
        <v>893</v>
      </c>
      <c r="B1707" s="125">
        <v>44619</v>
      </c>
      <c r="C1707" s="2" t="s">
        <v>6</v>
      </c>
      <c r="D1707" s="2" t="s">
        <v>21</v>
      </c>
      <c r="E1707" s="2" t="s">
        <v>190</v>
      </c>
      <c r="F1707" s="2" t="s">
        <v>2621</v>
      </c>
      <c r="G1707" s="2" t="s">
        <v>3</v>
      </c>
      <c r="H1707" s="2" t="s">
        <v>2622</v>
      </c>
      <c r="I1707" s="1" t="s">
        <v>1</v>
      </c>
      <c r="J1707" s="1" t="s">
        <v>1</v>
      </c>
      <c r="K1707" s="1" t="s">
        <v>1</v>
      </c>
      <c r="L1707" s="1" t="s">
        <v>1</v>
      </c>
      <c r="M1707" s="1">
        <v>0</v>
      </c>
      <c r="N1707" s="2" t="s">
        <v>1</v>
      </c>
      <c r="O1707" s="2" t="s">
        <v>2</v>
      </c>
      <c r="P1707" s="2" t="s">
        <v>1</v>
      </c>
      <c r="Q1707" s="1">
        <v>10147.970000000001</v>
      </c>
      <c r="R1707" s="1">
        <v>0</v>
      </c>
      <c r="S1707" s="1">
        <v>7457.47</v>
      </c>
      <c r="T1707" s="1">
        <v>0</v>
      </c>
      <c r="U1707" s="2" t="s">
        <v>0</v>
      </c>
      <c r="V1707" s="1">
        <v>0</v>
      </c>
      <c r="W1707" s="1">
        <v>2319.4</v>
      </c>
      <c r="X1707" s="2" t="s">
        <v>8</v>
      </c>
      <c r="Y1707" s="1">
        <v>371.1</v>
      </c>
      <c r="Z1707" s="1">
        <v>0</v>
      </c>
      <c r="AA1707" s="2" t="s">
        <v>0</v>
      </c>
      <c r="AB1707" s="1">
        <v>0</v>
      </c>
      <c r="AC1707" s="1">
        <v>0</v>
      </c>
      <c r="AD1707" s="2" t="s">
        <v>0</v>
      </c>
      <c r="AE1707" s="1">
        <v>0</v>
      </c>
      <c r="AF1707" s="2">
        <v>0</v>
      </c>
      <c r="AG1707" s="2" t="s">
        <v>0</v>
      </c>
      <c r="AH1707" s="1">
        <v>0</v>
      </c>
      <c r="AI1707" s="1">
        <v>0</v>
      </c>
      <c r="AJ1707" s="2" t="s">
        <v>0</v>
      </c>
      <c r="AK1707" s="1">
        <v>0</v>
      </c>
      <c r="AL1707" s="1">
        <v>0</v>
      </c>
      <c r="AM1707" s="125" t="s">
        <v>1</v>
      </c>
      <c r="AN1707" s="2" t="s">
        <v>1</v>
      </c>
      <c r="AO1707" s="125" t="s">
        <v>1</v>
      </c>
      <c r="AP1707" s="2" t="s">
        <v>1</v>
      </c>
    </row>
    <row r="1708" spans="1:42" ht="15" customHeight="1" x14ac:dyDescent="0.25">
      <c r="A1708" s="2" t="s">
        <v>894</v>
      </c>
      <c r="B1708" s="125">
        <v>44619</v>
      </c>
      <c r="C1708" s="2" t="s">
        <v>6</v>
      </c>
      <c r="D1708" s="2" t="s">
        <v>21</v>
      </c>
      <c r="E1708" s="2" t="s">
        <v>190</v>
      </c>
      <c r="F1708" s="2" t="s">
        <v>2621</v>
      </c>
      <c r="G1708" s="2" t="s">
        <v>12</v>
      </c>
      <c r="H1708" s="2" t="s">
        <v>1</v>
      </c>
      <c r="I1708" s="1" t="s">
        <v>1180</v>
      </c>
      <c r="J1708" s="1" t="s">
        <v>1</v>
      </c>
      <c r="K1708" s="1" t="s">
        <v>2623</v>
      </c>
      <c r="L1708" s="1" t="s">
        <v>2297</v>
      </c>
      <c r="M1708" s="1">
        <v>70.44</v>
      </c>
      <c r="N1708" s="2" t="s">
        <v>11</v>
      </c>
      <c r="O1708" s="2" t="s">
        <v>2624</v>
      </c>
      <c r="P1708" s="2" t="s">
        <v>2625</v>
      </c>
      <c r="Q1708" s="1">
        <v>-4.5472000000000001</v>
      </c>
      <c r="R1708" s="1">
        <v>0</v>
      </c>
      <c r="S1708" s="1">
        <v>0</v>
      </c>
      <c r="T1708" s="1">
        <v>0</v>
      </c>
      <c r="U1708" s="2" t="s">
        <v>0</v>
      </c>
      <c r="V1708" s="1">
        <v>0</v>
      </c>
      <c r="W1708" s="1">
        <v>-3.92</v>
      </c>
      <c r="X1708" s="2" t="s">
        <v>8</v>
      </c>
      <c r="Y1708" s="1">
        <v>-0.62719999999999998</v>
      </c>
      <c r="Z1708" s="1">
        <v>0</v>
      </c>
      <c r="AA1708" s="2" t="s">
        <v>0</v>
      </c>
      <c r="AB1708" s="1">
        <v>0</v>
      </c>
      <c r="AC1708" s="1">
        <v>0</v>
      </c>
      <c r="AD1708" s="2" t="s">
        <v>0</v>
      </c>
      <c r="AE1708" s="1">
        <v>0</v>
      </c>
      <c r="AF1708" s="2">
        <v>0</v>
      </c>
      <c r="AG1708" s="2" t="s">
        <v>0</v>
      </c>
      <c r="AH1708" s="1">
        <v>0</v>
      </c>
      <c r="AI1708" s="1">
        <v>0</v>
      </c>
      <c r="AJ1708" s="2" t="s">
        <v>0</v>
      </c>
      <c r="AK1708" s="1">
        <v>0</v>
      </c>
      <c r="AL1708" s="1">
        <v>0</v>
      </c>
      <c r="AM1708" s="125" t="s">
        <v>1</v>
      </c>
      <c r="AN1708" s="2" t="s">
        <v>1</v>
      </c>
      <c r="AO1708" s="125" t="s">
        <v>1</v>
      </c>
      <c r="AP1708" s="2" t="s">
        <v>1</v>
      </c>
    </row>
    <row r="1709" spans="1:42" ht="15" customHeight="1" x14ac:dyDescent="0.25">
      <c r="A1709" s="2" t="s">
        <v>895</v>
      </c>
      <c r="B1709" s="125">
        <v>44619</v>
      </c>
      <c r="C1709" s="2" t="s">
        <v>26</v>
      </c>
      <c r="D1709" s="2" t="s">
        <v>879</v>
      </c>
      <c r="E1709" s="2" t="s">
        <v>881</v>
      </c>
      <c r="F1709" s="2" t="s">
        <v>2078</v>
      </c>
      <c r="G1709" s="2" t="s">
        <v>3</v>
      </c>
      <c r="H1709" s="2" t="s">
        <v>2079</v>
      </c>
      <c r="I1709" s="1" t="s">
        <v>1</v>
      </c>
      <c r="J1709" s="1" t="s">
        <v>1</v>
      </c>
      <c r="K1709" s="1" t="s">
        <v>1</v>
      </c>
      <c r="L1709" s="1" t="s">
        <v>1</v>
      </c>
      <c r="M1709" s="1">
        <v>0</v>
      </c>
      <c r="N1709" s="2" t="s">
        <v>1</v>
      </c>
      <c r="O1709" s="2" t="s">
        <v>2</v>
      </c>
      <c r="P1709" s="2" t="s">
        <v>1</v>
      </c>
      <c r="Q1709" s="1">
        <v>134.1448</v>
      </c>
      <c r="R1709" s="1">
        <v>0</v>
      </c>
      <c r="S1709" s="1">
        <v>24.78</v>
      </c>
      <c r="T1709" s="1">
        <v>0</v>
      </c>
      <c r="U1709" s="2" t="s">
        <v>0</v>
      </c>
      <c r="V1709" s="1">
        <v>0</v>
      </c>
      <c r="W1709" s="1">
        <v>94.28</v>
      </c>
      <c r="X1709" s="2" t="s">
        <v>8</v>
      </c>
      <c r="Y1709" s="1">
        <v>15.084800000000001</v>
      </c>
      <c r="Z1709" s="1">
        <v>0</v>
      </c>
      <c r="AA1709" s="2" t="s">
        <v>0</v>
      </c>
      <c r="AB1709" s="1">
        <v>0</v>
      </c>
      <c r="AC1709" s="1">
        <v>0</v>
      </c>
      <c r="AD1709" s="2" t="s">
        <v>0</v>
      </c>
      <c r="AE1709" s="1">
        <v>0</v>
      </c>
      <c r="AF1709" s="2">
        <v>0</v>
      </c>
      <c r="AG1709" s="2" t="s">
        <v>0</v>
      </c>
      <c r="AH1709" s="1">
        <v>0</v>
      </c>
      <c r="AI1709" s="1">
        <v>0</v>
      </c>
      <c r="AJ1709" s="2" t="s">
        <v>0</v>
      </c>
      <c r="AK1709" s="1">
        <v>0</v>
      </c>
      <c r="AL1709" s="1">
        <v>0</v>
      </c>
      <c r="AM1709" s="125" t="s">
        <v>1</v>
      </c>
      <c r="AN1709" s="2" t="s">
        <v>1</v>
      </c>
      <c r="AO1709" s="125" t="s">
        <v>1</v>
      </c>
      <c r="AP1709" s="2" t="s">
        <v>1</v>
      </c>
    </row>
    <row r="1710" spans="1:42" ht="15" customHeight="1" x14ac:dyDescent="0.25">
      <c r="A1710" s="2" t="s">
        <v>896</v>
      </c>
      <c r="B1710" s="125">
        <v>44619</v>
      </c>
      <c r="C1710" s="2" t="s">
        <v>6</v>
      </c>
      <c r="D1710" s="2" t="s">
        <v>879</v>
      </c>
      <c r="E1710" s="2" t="s">
        <v>880</v>
      </c>
      <c r="F1710" s="2" t="s">
        <v>1192</v>
      </c>
      <c r="G1710" s="2" t="s">
        <v>3</v>
      </c>
      <c r="H1710" s="2" t="s">
        <v>2615</v>
      </c>
      <c r="I1710" s="1" t="s">
        <v>1</v>
      </c>
      <c r="J1710" s="1" t="s">
        <v>1</v>
      </c>
      <c r="K1710" s="1" t="s">
        <v>1</v>
      </c>
      <c r="L1710" s="1" t="s">
        <v>1</v>
      </c>
      <c r="M1710" s="1">
        <v>0</v>
      </c>
      <c r="N1710" s="2" t="s">
        <v>1</v>
      </c>
      <c r="O1710" s="2" t="s">
        <v>2</v>
      </c>
      <c r="P1710" s="2" t="s">
        <v>1</v>
      </c>
      <c r="Q1710" s="1">
        <v>6314.0018239999999</v>
      </c>
      <c r="R1710" s="1">
        <v>0</v>
      </c>
      <c r="S1710" s="1">
        <v>5036.9799999999996</v>
      </c>
      <c r="T1710" s="1">
        <v>0</v>
      </c>
      <c r="U1710" s="2" t="s">
        <v>0</v>
      </c>
      <c r="V1710" s="1">
        <v>0</v>
      </c>
      <c r="W1710" s="1">
        <v>1100.8800000000001</v>
      </c>
      <c r="X1710" s="2" t="s">
        <v>8</v>
      </c>
      <c r="Y1710" s="1">
        <v>176.14182399999996</v>
      </c>
      <c r="Z1710" s="1">
        <v>0</v>
      </c>
      <c r="AA1710" s="2" t="s">
        <v>0</v>
      </c>
      <c r="AB1710" s="1">
        <v>0</v>
      </c>
      <c r="AC1710" s="1">
        <v>0</v>
      </c>
      <c r="AD1710" s="2" t="s">
        <v>0</v>
      </c>
      <c r="AE1710" s="1">
        <v>0</v>
      </c>
      <c r="AF1710" s="2">
        <v>0</v>
      </c>
      <c r="AG1710" s="2" t="s">
        <v>0</v>
      </c>
      <c r="AH1710" s="1">
        <v>0</v>
      </c>
      <c r="AI1710" s="1">
        <v>0</v>
      </c>
      <c r="AJ1710" s="2" t="s">
        <v>0</v>
      </c>
      <c r="AK1710" s="1">
        <v>0</v>
      </c>
      <c r="AL1710" s="1">
        <v>0</v>
      </c>
      <c r="AM1710" s="125" t="s">
        <v>1</v>
      </c>
      <c r="AN1710" s="2" t="s">
        <v>1</v>
      </c>
      <c r="AO1710" s="125" t="s">
        <v>1</v>
      </c>
      <c r="AP1710" s="2" t="s">
        <v>1</v>
      </c>
    </row>
    <row r="1711" spans="1:42" ht="15" customHeight="1" x14ac:dyDescent="0.25">
      <c r="A1711" s="2" t="s">
        <v>897</v>
      </c>
      <c r="B1711" s="125">
        <v>44619</v>
      </c>
      <c r="C1711" s="2" t="s">
        <v>6</v>
      </c>
      <c r="D1711" s="2" t="s">
        <v>18</v>
      </c>
      <c r="E1711" s="2" t="s">
        <v>183</v>
      </c>
      <c r="F1711" s="2" t="s">
        <v>1129</v>
      </c>
      <c r="G1711" s="2" t="s">
        <v>3</v>
      </c>
      <c r="H1711" s="2" t="s">
        <v>2588</v>
      </c>
      <c r="I1711" s="1" t="s">
        <v>1</v>
      </c>
      <c r="J1711" s="1" t="s">
        <v>1</v>
      </c>
      <c r="K1711" s="1" t="s">
        <v>1</v>
      </c>
      <c r="L1711" s="1" t="s">
        <v>1</v>
      </c>
      <c r="M1711" s="1">
        <v>0</v>
      </c>
      <c r="N1711" s="2" t="s">
        <v>1</v>
      </c>
      <c r="O1711" s="2" t="s">
        <v>2</v>
      </c>
      <c r="P1711" s="2" t="s">
        <v>1</v>
      </c>
      <c r="Q1711" s="1">
        <v>8136.8522159999984</v>
      </c>
      <c r="R1711" s="1">
        <v>0</v>
      </c>
      <c r="S1711" s="1">
        <v>5881.9227500000015</v>
      </c>
      <c r="T1711" s="1">
        <v>0</v>
      </c>
      <c r="U1711" s="2" t="s">
        <v>0</v>
      </c>
      <c r="V1711" s="1">
        <v>0</v>
      </c>
      <c r="W1711" s="1">
        <v>1943.9046499999999</v>
      </c>
      <c r="X1711" s="2" t="s">
        <v>0</v>
      </c>
      <c r="Y1711" s="1">
        <v>311.02481600000004</v>
      </c>
      <c r="Z1711" s="1">
        <v>0</v>
      </c>
      <c r="AA1711" s="2" t="s">
        <v>0</v>
      </c>
      <c r="AB1711" s="1">
        <v>0</v>
      </c>
      <c r="AC1711" s="1">
        <v>0</v>
      </c>
      <c r="AD1711" s="2" t="s">
        <v>0</v>
      </c>
      <c r="AE1711" s="1">
        <v>0</v>
      </c>
      <c r="AF1711" s="2">
        <v>0</v>
      </c>
      <c r="AG1711" s="2" t="s">
        <v>0</v>
      </c>
      <c r="AH1711" s="1">
        <v>0</v>
      </c>
      <c r="AI1711" s="1">
        <v>0</v>
      </c>
      <c r="AJ1711" s="2" t="s">
        <v>0</v>
      </c>
      <c r="AK1711" s="1">
        <v>0</v>
      </c>
      <c r="AL1711" s="1">
        <v>0</v>
      </c>
      <c r="AM1711" s="125" t="s">
        <v>1</v>
      </c>
      <c r="AN1711" s="2" t="s">
        <v>1</v>
      </c>
      <c r="AO1711" s="125" t="s">
        <v>1</v>
      </c>
      <c r="AP1711" s="2" t="s">
        <v>1</v>
      </c>
    </row>
    <row r="1712" spans="1:42" ht="15" customHeight="1" x14ac:dyDescent="0.25">
      <c r="A1712" s="2" t="s">
        <v>898</v>
      </c>
      <c r="B1712" s="125">
        <v>44619</v>
      </c>
      <c r="C1712" s="2" t="s">
        <v>6</v>
      </c>
      <c r="D1712" s="2" t="s">
        <v>16</v>
      </c>
      <c r="E1712" s="2" t="s">
        <v>181</v>
      </c>
      <c r="F1712" s="2" t="s">
        <v>2738</v>
      </c>
      <c r="G1712" s="2" t="s">
        <v>3</v>
      </c>
      <c r="H1712" s="2" t="s">
        <v>2739</v>
      </c>
      <c r="I1712" s="1" t="s">
        <v>1</v>
      </c>
      <c r="J1712" s="1" t="s">
        <v>1</v>
      </c>
      <c r="K1712" s="1" t="s">
        <v>1</v>
      </c>
      <c r="L1712" s="1" t="s">
        <v>1</v>
      </c>
      <c r="M1712" s="1">
        <v>0</v>
      </c>
      <c r="N1712" s="2" t="s">
        <v>1</v>
      </c>
      <c r="O1712" s="2" t="s">
        <v>2</v>
      </c>
      <c r="P1712" s="2" t="s">
        <v>1</v>
      </c>
      <c r="Q1712" s="1">
        <v>6844.7623680000006</v>
      </c>
      <c r="R1712" s="1">
        <v>0</v>
      </c>
      <c r="S1712" s="1">
        <v>5269.7318000000014</v>
      </c>
      <c r="T1712" s="1">
        <v>0</v>
      </c>
      <c r="U1712" s="2" t="s">
        <v>0</v>
      </c>
      <c r="V1712" s="1">
        <v>0</v>
      </c>
      <c r="W1712" s="1">
        <v>1357.7850000000001</v>
      </c>
      <c r="X1712" s="2" t="s">
        <v>0</v>
      </c>
      <c r="Y1712" s="1">
        <v>217.24556799999999</v>
      </c>
      <c r="Z1712" s="1">
        <v>0</v>
      </c>
      <c r="AA1712" s="2" t="s">
        <v>0</v>
      </c>
      <c r="AB1712" s="1">
        <v>0</v>
      </c>
      <c r="AC1712" s="1">
        <v>0</v>
      </c>
      <c r="AD1712" s="2" t="s">
        <v>0</v>
      </c>
      <c r="AE1712" s="1">
        <v>0</v>
      </c>
      <c r="AF1712" s="2">
        <v>0</v>
      </c>
      <c r="AG1712" s="2" t="s">
        <v>0</v>
      </c>
      <c r="AH1712" s="1">
        <v>0</v>
      </c>
      <c r="AI1712" s="1">
        <v>0</v>
      </c>
      <c r="AJ1712" s="2" t="s">
        <v>0</v>
      </c>
      <c r="AK1712" s="1">
        <v>0</v>
      </c>
      <c r="AL1712" s="1">
        <v>0</v>
      </c>
      <c r="AM1712" s="125" t="s">
        <v>1</v>
      </c>
      <c r="AN1712" s="2" t="s">
        <v>1</v>
      </c>
      <c r="AO1712" s="125" t="s">
        <v>1</v>
      </c>
      <c r="AP1712" s="2" t="s">
        <v>1</v>
      </c>
    </row>
    <row r="1713" spans="1:42" ht="15" customHeight="1" x14ac:dyDescent="0.25">
      <c r="A1713" s="2" t="s">
        <v>899</v>
      </c>
      <c r="B1713" s="125">
        <v>44619</v>
      </c>
      <c r="C1713" s="2" t="s">
        <v>6</v>
      </c>
      <c r="D1713" s="2" t="s">
        <v>13</v>
      </c>
      <c r="E1713" s="2" t="s">
        <v>179</v>
      </c>
      <c r="F1713" s="2" t="s">
        <v>2149</v>
      </c>
      <c r="G1713" s="2" t="s">
        <v>3</v>
      </c>
      <c r="H1713" s="2" t="s">
        <v>2150</v>
      </c>
      <c r="I1713" s="1" t="s">
        <v>1</v>
      </c>
      <c r="J1713" s="1" t="s">
        <v>1</v>
      </c>
      <c r="K1713" s="1" t="s">
        <v>1</v>
      </c>
      <c r="L1713" s="1" t="s">
        <v>1</v>
      </c>
      <c r="M1713" s="1">
        <v>0</v>
      </c>
      <c r="N1713" s="2" t="s">
        <v>1</v>
      </c>
      <c r="O1713" s="2" t="s">
        <v>2</v>
      </c>
      <c r="P1713" s="2" t="s">
        <v>1</v>
      </c>
      <c r="Q1713" s="1">
        <v>3182.5617000000025</v>
      </c>
      <c r="R1713" s="1">
        <v>0</v>
      </c>
      <c r="S1713" s="1">
        <v>2811.0381000000011</v>
      </c>
      <c r="T1713" s="1">
        <v>0</v>
      </c>
      <c r="U1713" s="2" t="s">
        <v>0</v>
      </c>
      <c r="V1713" s="1">
        <v>0</v>
      </c>
      <c r="W1713" s="1">
        <v>320.27889999999996</v>
      </c>
      <c r="X1713" s="2" t="s">
        <v>8</v>
      </c>
      <c r="Y1713" s="1">
        <v>51.244700000000009</v>
      </c>
      <c r="Z1713" s="1">
        <v>0</v>
      </c>
      <c r="AA1713" s="2" t="s">
        <v>0</v>
      </c>
      <c r="AB1713" s="1">
        <v>0</v>
      </c>
      <c r="AC1713" s="1">
        <v>0</v>
      </c>
      <c r="AD1713" s="2" t="s">
        <v>0</v>
      </c>
      <c r="AE1713" s="1">
        <v>0</v>
      </c>
      <c r="AF1713" s="2">
        <v>0</v>
      </c>
      <c r="AG1713" s="2" t="s">
        <v>0</v>
      </c>
      <c r="AH1713" s="1">
        <v>0</v>
      </c>
      <c r="AI1713" s="1">
        <v>0</v>
      </c>
      <c r="AJ1713" s="2" t="s">
        <v>0</v>
      </c>
      <c r="AK1713" s="1">
        <v>0</v>
      </c>
      <c r="AL1713" s="1">
        <v>0</v>
      </c>
      <c r="AM1713" s="125" t="s">
        <v>1</v>
      </c>
      <c r="AN1713" s="2" t="s">
        <v>1</v>
      </c>
      <c r="AO1713" s="125" t="s">
        <v>1</v>
      </c>
      <c r="AP1713" s="2" t="s">
        <v>1</v>
      </c>
    </row>
    <row r="1714" spans="1:42" ht="15" customHeight="1" x14ac:dyDescent="0.25">
      <c r="A1714" s="2" t="s">
        <v>900</v>
      </c>
      <c r="B1714" s="125">
        <v>44619</v>
      </c>
      <c r="C1714" s="2" t="s">
        <v>6</v>
      </c>
      <c r="D1714" s="2" t="s">
        <v>9</v>
      </c>
      <c r="E1714" s="2" t="s">
        <v>2478</v>
      </c>
      <c r="F1714" s="2" t="s">
        <v>2560</v>
      </c>
      <c r="G1714" s="2" t="s">
        <v>3</v>
      </c>
      <c r="H1714" s="2" t="s">
        <v>2561</v>
      </c>
      <c r="I1714" s="1" t="s">
        <v>1</v>
      </c>
      <c r="J1714" s="1" t="s">
        <v>1</v>
      </c>
      <c r="K1714" s="1" t="s">
        <v>1</v>
      </c>
      <c r="L1714" s="1" t="s">
        <v>1</v>
      </c>
      <c r="M1714" s="1">
        <v>0</v>
      </c>
      <c r="N1714" s="2" t="s">
        <v>1</v>
      </c>
      <c r="O1714" s="2" t="s">
        <v>2</v>
      </c>
      <c r="P1714" s="2" t="s">
        <v>1</v>
      </c>
      <c r="Q1714" s="1">
        <v>376.24144999999999</v>
      </c>
      <c r="R1714" s="1">
        <v>0</v>
      </c>
      <c r="S1714" s="1">
        <v>131.16824999999997</v>
      </c>
      <c r="T1714" s="1">
        <v>0</v>
      </c>
      <c r="U1714" s="2" t="s">
        <v>0</v>
      </c>
      <c r="V1714" s="1">
        <v>0</v>
      </c>
      <c r="W1714" s="1">
        <v>211.27</v>
      </c>
      <c r="X1714" s="2" t="s">
        <v>8</v>
      </c>
      <c r="Y1714" s="1">
        <v>33.803200000000004</v>
      </c>
      <c r="Z1714" s="1">
        <v>0</v>
      </c>
      <c r="AA1714" s="2" t="s">
        <v>0</v>
      </c>
      <c r="AB1714" s="1">
        <v>0</v>
      </c>
      <c r="AC1714" s="1">
        <v>0</v>
      </c>
      <c r="AD1714" s="2" t="s">
        <v>0</v>
      </c>
      <c r="AE1714" s="1">
        <v>0</v>
      </c>
      <c r="AF1714" s="2">
        <v>0</v>
      </c>
      <c r="AG1714" s="2" t="s">
        <v>0</v>
      </c>
      <c r="AH1714" s="1">
        <v>0</v>
      </c>
      <c r="AI1714" s="1">
        <v>0</v>
      </c>
      <c r="AJ1714" s="2" t="s">
        <v>0</v>
      </c>
      <c r="AK1714" s="1">
        <v>0</v>
      </c>
      <c r="AL1714" s="1">
        <v>0</v>
      </c>
      <c r="AM1714" s="125" t="s">
        <v>1</v>
      </c>
      <c r="AN1714" s="2" t="s">
        <v>1</v>
      </c>
      <c r="AO1714" s="125" t="s">
        <v>1</v>
      </c>
      <c r="AP1714" s="2" t="s">
        <v>1</v>
      </c>
    </row>
    <row r="1715" spans="1:42" ht="15" customHeight="1" x14ac:dyDescent="0.25">
      <c r="A1715" s="2" t="s">
        <v>901</v>
      </c>
      <c r="B1715" s="125">
        <v>44619</v>
      </c>
      <c r="C1715" s="2" t="s">
        <v>6</v>
      </c>
      <c r="D1715" s="2" t="s">
        <v>9</v>
      </c>
      <c r="E1715" s="2" t="s">
        <v>2478</v>
      </c>
      <c r="F1715" s="2" t="s">
        <v>2560</v>
      </c>
      <c r="G1715" s="2" t="s">
        <v>3</v>
      </c>
      <c r="H1715" s="2" t="s">
        <v>2562</v>
      </c>
      <c r="I1715" s="1" t="s">
        <v>1</v>
      </c>
      <c r="J1715" s="1" t="s">
        <v>1</v>
      </c>
      <c r="K1715" s="1" t="s">
        <v>1</v>
      </c>
      <c r="L1715" s="1" t="s">
        <v>1</v>
      </c>
      <c r="M1715" s="1">
        <v>0</v>
      </c>
      <c r="N1715" s="2" t="s">
        <v>1</v>
      </c>
      <c r="O1715" s="2" t="s">
        <v>2</v>
      </c>
      <c r="P1715" s="2" t="s">
        <v>1</v>
      </c>
      <c r="Q1715" s="1">
        <v>418.680834</v>
      </c>
      <c r="R1715" s="1">
        <v>0</v>
      </c>
      <c r="S1715" s="1">
        <v>207.10999999999999</v>
      </c>
      <c r="T1715" s="1">
        <v>0</v>
      </c>
      <c r="U1715" s="2" t="s">
        <v>0</v>
      </c>
      <c r="V1715" s="1">
        <v>0</v>
      </c>
      <c r="W1715" s="1">
        <v>182.38865000000001</v>
      </c>
      <c r="X1715" s="2" t="s">
        <v>0</v>
      </c>
      <c r="Y1715" s="1">
        <v>29.182183999999996</v>
      </c>
      <c r="Z1715" s="1">
        <v>0</v>
      </c>
      <c r="AA1715" s="2" t="s">
        <v>0</v>
      </c>
      <c r="AB1715" s="1">
        <v>0</v>
      </c>
      <c r="AC1715" s="1">
        <v>0</v>
      </c>
      <c r="AD1715" s="2" t="s">
        <v>0</v>
      </c>
      <c r="AE1715" s="1">
        <v>0</v>
      </c>
      <c r="AF1715" s="2">
        <v>0</v>
      </c>
      <c r="AG1715" s="2" t="s">
        <v>0</v>
      </c>
      <c r="AH1715" s="1">
        <v>0</v>
      </c>
      <c r="AI1715" s="1">
        <v>0</v>
      </c>
      <c r="AJ1715" s="2" t="s">
        <v>0</v>
      </c>
      <c r="AK1715" s="1">
        <v>0</v>
      </c>
      <c r="AL1715" s="1">
        <v>0</v>
      </c>
      <c r="AM1715" s="125" t="s">
        <v>1</v>
      </c>
      <c r="AN1715" s="2" t="s">
        <v>1</v>
      </c>
      <c r="AO1715" s="125" t="s">
        <v>1</v>
      </c>
      <c r="AP1715" s="2" t="s">
        <v>1</v>
      </c>
    </row>
    <row r="1716" spans="1:42" ht="15" customHeight="1" x14ac:dyDescent="0.25">
      <c r="A1716" s="2" t="s">
        <v>902</v>
      </c>
      <c r="B1716" s="125">
        <v>44619</v>
      </c>
      <c r="C1716" s="2" t="s">
        <v>6</v>
      </c>
      <c r="D1716" s="2" t="s">
        <v>9</v>
      </c>
      <c r="E1716" s="2" t="s">
        <v>2478</v>
      </c>
      <c r="F1716" s="2" t="s">
        <v>2560</v>
      </c>
      <c r="G1716" s="2" t="s">
        <v>3</v>
      </c>
      <c r="H1716" s="2" t="s">
        <v>2563</v>
      </c>
      <c r="I1716" s="1" t="s">
        <v>1</v>
      </c>
      <c r="J1716" s="1" t="s">
        <v>1</v>
      </c>
      <c r="K1716" s="1" t="s">
        <v>1</v>
      </c>
      <c r="L1716" s="1" t="s">
        <v>1</v>
      </c>
      <c r="M1716" s="1">
        <v>0</v>
      </c>
      <c r="N1716" s="2" t="s">
        <v>1</v>
      </c>
      <c r="O1716" s="2" t="s">
        <v>2</v>
      </c>
      <c r="P1716" s="2" t="s">
        <v>1</v>
      </c>
      <c r="Q1716" s="1">
        <v>126.8948</v>
      </c>
      <c r="R1716" s="1">
        <v>0</v>
      </c>
      <c r="S1716" s="1">
        <v>39.86</v>
      </c>
      <c r="T1716" s="1">
        <v>0</v>
      </c>
      <c r="U1716" s="2" t="s">
        <v>0</v>
      </c>
      <c r="V1716" s="1">
        <v>0</v>
      </c>
      <c r="W1716" s="1">
        <v>75.03</v>
      </c>
      <c r="X1716" s="2" t="s">
        <v>8</v>
      </c>
      <c r="Y1716" s="1">
        <v>12.004799999999999</v>
      </c>
      <c r="Z1716" s="1">
        <v>0</v>
      </c>
      <c r="AA1716" s="2" t="s">
        <v>0</v>
      </c>
      <c r="AB1716" s="1">
        <v>0</v>
      </c>
      <c r="AC1716" s="1">
        <v>0</v>
      </c>
      <c r="AD1716" s="2" t="s">
        <v>0</v>
      </c>
      <c r="AE1716" s="1">
        <v>0</v>
      </c>
      <c r="AF1716" s="2">
        <v>0</v>
      </c>
      <c r="AG1716" s="2" t="s">
        <v>0</v>
      </c>
      <c r="AH1716" s="1">
        <v>0</v>
      </c>
      <c r="AI1716" s="1">
        <v>0</v>
      </c>
      <c r="AJ1716" s="2" t="s">
        <v>0</v>
      </c>
      <c r="AK1716" s="1">
        <v>0</v>
      </c>
      <c r="AL1716" s="1">
        <v>0</v>
      </c>
      <c r="AM1716" s="125" t="s">
        <v>1</v>
      </c>
      <c r="AN1716" s="2" t="s">
        <v>1</v>
      </c>
      <c r="AO1716" s="125" t="s">
        <v>1</v>
      </c>
      <c r="AP1716" s="2" t="s">
        <v>1</v>
      </c>
    </row>
    <row r="1717" spans="1:42" ht="15" customHeight="1" x14ac:dyDescent="0.25">
      <c r="A1717" s="2" t="s">
        <v>903</v>
      </c>
      <c r="B1717" s="125">
        <v>44619</v>
      </c>
      <c r="C1717" s="2" t="s">
        <v>6</v>
      </c>
      <c r="D1717" s="2" t="s">
        <v>9</v>
      </c>
      <c r="E1717" s="2" t="s">
        <v>2478</v>
      </c>
      <c r="F1717" s="2" t="s">
        <v>2560</v>
      </c>
      <c r="G1717" s="2" t="s">
        <v>3</v>
      </c>
      <c r="H1717" s="2" t="s">
        <v>2564</v>
      </c>
      <c r="I1717" s="1" t="s">
        <v>1</v>
      </c>
      <c r="J1717" s="1" t="s">
        <v>1</v>
      </c>
      <c r="K1717" s="1" t="s">
        <v>1</v>
      </c>
      <c r="L1717" s="1" t="s">
        <v>1</v>
      </c>
      <c r="M1717" s="1">
        <v>0</v>
      </c>
      <c r="N1717" s="2" t="s">
        <v>1</v>
      </c>
      <c r="O1717" s="2" t="s">
        <v>2565</v>
      </c>
      <c r="P1717" s="2" t="s">
        <v>2566</v>
      </c>
      <c r="Q1717" s="1">
        <v>182.66745</v>
      </c>
      <c r="R1717" s="1">
        <v>0</v>
      </c>
      <c r="S1717" s="1">
        <v>130.90825000000001</v>
      </c>
      <c r="T1717" s="1">
        <v>0</v>
      </c>
      <c r="U1717" s="2" t="s">
        <v>0</v>
      </c>
      <c r="V1717" s="1">
        <v>0</v>
      </c>
      <c r="W1717" s="1">
        <v>44.62</v>
      </c>
      <c r="X1717" s="2" t="s">
        <v>8</v>
      </c>
      <c r="Y1717" s="1">
        <v>7.1391999999999998</v>
      </c>
      <c r="Z1717" s="1">
        <v>0</v>
      </c>
      <c r="AA1717" s="2" t="s">
        <v>0</v>
      </c>
      <c r="AB1717" s="1">
        <v>0</v>
      </c>
      <c r="AC1717" s="1">
        <v>0</v>
      </c>
      <c r="AD1717" s="2" t="s">
        <v>0</v>
      </c>
      <c r="AE1717" s="1">
        <v>0</v>
      </c>
      <c r="AF1717" s="2">
        <v>0</v>
      </c>
      <c r="AG1717" s="2" t="s">
        <v>0</v>
      </c>
      <c r="AH1717" s="1">
        <v>0</v>
      </c>
      <c r="AI1717" s="1">
        <v>0</v>
      </c>
      <c r="AJ1717" s="2" t="s">
        <v>0</v>
      </c>
      <c r="AK1717" s="1">
        <v>0</v>
      </c>
      <c r="AL1717" s="1">
        <v>0</v>
      </c>
      <c r="AM1717" s="125" t="s">
        <v>1</v>
      </c>
      <c r="AN1717" s="2" t="s">
        <v>1</v>
      </c>
      <c r="AO1717" s="125" t="s">
        <v>1</v>
      </c>
      <c r="AP1717" s="2" t="s">
        <v>1</v>
      </c>
    </row>
    <row r="1718" spans="1:42" ht="15" customHeight="1" x14ac:dyDescent="0.25">
      <c r="A1718" s="2" t="s">
        <v>904</v>
      </c>
      <c r="B1718" s="125">
        <v>44619</v>
      </c>
      <c r="C1718" s="2" t="s">
        <v>6</v>
      </c>
      <c r="D1718" s="2" t="s">
        <v>9</v>
      </c>
      <c r="E1718" s="2" t="s">
        <v>2478</v>
      </c>
      <c r="F1718" s="2" t="s">
        <v>2560</v>
      </c>
      <c r="G1718" s="2" t="s">
        <v>3</v>
      </c>
      <c r="H1718" s="2" t="s">
        <v>2567</v>
      </c>
      <c r="I1718" s="1" t="s">
        <v>1</v>
      </c>
      <c r="J1718" s="1" t="s">
        <v>1</v>
      </c>
      <c r="K1718" s="1" t="s">
        <v>1</v>
      </c>
      <c r="L1718" s="1" t="s">
        <v>1</v>
      </c>
      <c r="M1718" s="1">
        <v>0</v>
      </c>
      <c r="N1718" s="2" t="s">
        <v>1</v>
      </c>
      <c r="O1718" s="2" t="s">
        <v>2</v>
      </c>
      <c r="P1718" s="2" t="s">
        <v>1</v>
      </c>
      <c r="Q1718" s="1">
        <v>46.4206</v>
      </c>
      <c r="R1718" s="1">
        <v>0</v>
      </c>
      <c r="S1718" s="1">
        <v>26.004600000000003</v>
      </c>
      <c r="T1718" s="1">
        <v>0</v>
      </c>
      <c r="U1718" s="2" t="s">
        <v>0</v>
      </c>
      <c r="V1718" s="1">
        <v>0</v>
      </c>
      <c r="W1718" s="1">
        <v>17.600000000000001</v>
      </c>
      <c r="X1718" s="2" t="s">
        <v>8</v>
      </c>
      <c r="Y1718" s="1">
        <v>2.8159999999999998</v>
      </c>
      <c r="Z1718" s="1">
        <v>0</v>
      </c>
      <c r="AA1718" s="2" t="s">
        <v>0</v>
      </c>
      <c r="AB1718" s="1">
        <v>0</v>
      </c>
      <c r="AC1718" s="1">
        <v>0</v>
      </c>
      <c r="AD1718" s="2" t="s">
        <v>0</v>
      </c>
      <c r="AE1718" s="1">
        <v>0</v>
      </c>
      <c r="AF1718" s="2">
        <v>0</v>
      </c>
      <c r="AG1718" s="2" t="s">
        <v>0</v>
      </c>
      <c r="AH1718" s="1">
        <v>0</v>
      </c>
      <c r="AI1718" s="1">
        <v>0</v>
      </c>
      <c r="AJ1718" s="2" t="s">
        <v>0</v>
      </c>
      <c r="AK1718" s="1">
        <v>0</v>
      </c>
      <c r="AL1718" s="1">
        <v>0</v>
      </c>
      <c r="AM1718" s="125" t="s">
        <v>1</v>
      </c>
      <c r="AN1718" s="2" t="s">
        <v>1</v>
      </c>
      <c r="AO1718" s="125" t="s">
        <v>1</v>
      </c>
      <c r="AP1718" s="2" t="s">
        <v>1</v>
      </c>
    </row>
    <row r="1719" spans="1:42" ht="15" customHeight="1" x14ac:dyDescent="0.25">
      <c r="A1719" s="2" t="s">
        <v>905</v>
      </c>
      <c r="B1719" s="125">
        <v>44619</v>
      </c>
      <c r="C1719" s="2" t="s">
        <v>6</v>
      </c>
      <c r="D1719" s="2" t="s">
        <v>276</v>
      </c>
      <c r="E1719" s="2" t="s">
        <v>200</v>
      </c>
      <c r="F1719" s="2" t="s">
        <v>2294</v>
      </c>
      <c r="G1719" s="2" t="s">
        <v>3</v>
      </c>
      <c r="H1719" s="2" t="s">
        <v>2295</v>
      </c>
      <c r="I1719" s="1" t="s">
        <v>1</v>
      </c>
      <c r="J1719" s="1" t="s">
        <v>1</v>
      </c>
      <c r="K1719" s="1" t="s">
        <v>1</v>
      </c>
      <c r="L1719" s="1" t="s">
        <v>1</v>
      </c>
      <c r="M1719" s="1">
        <v>0</v>
      </c>
      <c r="N1719" s="2" t="s">
        <v>1</v>
      </c>
      <c r="O1719" s="2" t="s">
        <v>2</v>
      </c>
      <c r="P1719" s="2" t="s">
        <v>1</v>
      </c>
      <c r="Q1719" s="1">
        <v>2127.53865</v>
      </c>
      <c r="R1719" s="1">
        <v>0</v>
      </c>
      <c r="S1719" s="1">
        <v>1829.6044500000003</v>
      </c>
      <c r="T1719" s="1">
        <v>0</v>
      </c>
      <c r="U1719" s="2" t="s">
        <v>0</v>
      </c>
      <c r="V1719" s="1">
        <v>0</v>
      </c>
      <c r="W1719" s="1">
        <v>256.83979999999985</v>
      </c>
      <c r="X1719" s="2" t="s">
        <v>0</v>
      </c>
      <c r="Y1719" s="1">
        <v>41.094400000000007</v>
      </c>
      <c r="Z1719" s="1">
        <v>0</v>
      </c>
      <c r="AA1719" s="2" t="s">
        <v>0</v>
      </c>
      <c r="AB1719" s="1">
        <v>0</v>
      </c>
      <c r="AC1719" s="1">
        <v>0</v>
      </c>
      <c r="AD1719" s="2" t="s">
        <v>0</v>
      </c>
      <c r="AE1719" s="1">
        <v>0</v>
      </c>
      <c r="AF1719" s="2">
        <v>0</v>
      </c>
      <c r="AG1719" s="2" t="s">
        <v>0</v>
      </c>
      <c r="AH1719" s="1">
        <v>0</v>
      </c>
      <c r="AI1719" s="1">
        <v>0</v>
      </c>
      <c r="AJ1719" s="2" t="s">
        <v>0</v>
      </c>
      <c r="AK1719" s="1">
        <v>0</v>
      </c>
      <c r="AL1719" s="1">
        <v>0</v>
      </c>
      <c r="AM1719" s="125" t="s">
        <v>1</v>
      </c>
      <c r="AN1719" s="2" t="s">
        <v>1</v>
      </c>
      <c r="AO1719" s="125" t="s">
        <v>1</v>
      </c>
      <c r="AP1719" s="2" t="s">
        <v>1</v>
      </c>
    </row>
    <row r="1720" spans="1:42" ht="15" customHeight="1" x14ac:dyDescent="0.25">
      <c r="A1720" s="2" t="s">
        <v>906</v>
      </c>
      <c r="B1720" s="125">
        <v>44619</v>
      </c>
      <c r="C1720" s="2" t="s">
        <v>6</v>
      </c>
      <c r="D1720" s="2" t="s">
        <v>276</v>
      </c>
      <c r="E1720" s="2" t="s">
        <v>200</v>
      </c>
      <c r="F1720" s="2" t="s">
        <v>1105</v>
      </c>
      <c r="G1720" s="2" t="s">
        <v>12</v>
      </c>
      <c r="H1720" s="2" t="s">
        <v>1</v>
      </c>
      <c r="I1720" s="1" t="s">
        <v>1239</v>
      </c>
      <c r="J1720" s="1" t="s">
        <v>1</v>
      </c>
      <c r="K1720" s="1" t="s">
        <v>2296</v>
      </c>
      <c r="L1720" s="1" t="s">
        <v>2297</v>
      </c>
      <c r="M1720" s="1">
        <v>4.22</v>
      </c>
      <c r="N1720" s="2" t="s">
        <v>11</v>
      </c>
      <c r="O1720" s="2" t="s">
        <v>2298</v>
      </c>
      <c r="P1720" s="2" t="s">
        <v>2299</v>
      </c>
      <c r="Q1720" s="1">
        <v>-2.11</v>
      </c>
      <c r="R1720" s="1">
        <v>0</v>
      </c>
      <c r="S1720" s="1">
        <v>-2.11</v>
      </c>
      <c r="T1720" s="1">
        <v>0</v>
      </c>
      <c r="U1720" s="2" t="s">
        <v>0</v>
      </c>
      <c r="V1720" s="1">
        <v>0</v>
      </c>
      <c r="W1720" s="1">
        <v>0</v>
      </c>
      <c r="X1720" s="2" t="s">
        <v>0</v>
      </c>
      <c r="Y1720" s="1">
        <v>0</v>
      </c>
      <c r="Z1720" s="1">
        <v>0</v>
      </c>
      <c r="AA1720" s="2" t="s">
        <v>0</v>
      </c>
      <c r="AB1720" s="1">
        <v>0</v>
      </c>
      <c r="AC1720" s="1">
        <v>0</v>
      </c>
      <c r="AD1720" s="2" t="s">
        <v>0</v>
      </c>
      <c r="AE1720" s="1">
        <v>0</v>
      </c>
      <c r="AF1720" s="2">
        <v>0</v>
      </c>
      <c r="AG1720" s="2" t="s">
        <v>0</v>
      </c>
      <c r="AH1720" s="1">
        <v>0</v>
      </c>
      <c r="AI1720" s="1">
        <v>0</v>
      </c>
      <c r="AJ1720" s="2" t="s">
        <v>0</v>
      </c>
      <c r="AK1720" s="1">
        <v>0</v>
      </c>
      <c r="AL1720" s="1">
        <v>0</v>
      </c>
      <c r="AM1720" s="125" t="s">
        <v>1</v>
      </c>
      <c r="AN1720" s="2" t="s">
        <v>1</v>
      </c>
      <c r="AO1720" s="125" t="s">
        <v>1</v>
      </c>
      <c r="AP1720" s="2" t="s">
        <v>1</v>
      </c>
    </row>
    <row r="1721" spans="1:42" ht="15" customHeight="1" x14ac:dyDescent="0.25">
      <c r="A1721" s="2" t="s">
        <v>907</v>
      </c>
      <c r="B1721" s="125">
        <v>44619</v>
      </c>
      <c r="C1721" s="2" t="s">
        <v>6</v>
      </c>
      <c r="D1721" s="2" t="s">
        <v>276</v>
      </c>
      <c r="E1721" s="2" t="s">
        <v>726</v>
      </c>
      <c r="F1721" s="2" t="s">
        <v>2402</v>
      </c>
      <c r="G1721" s="2" t="s">
        <v>3</v>
      </c>
      <c r="H1721" s="2" t="s">
        <v>2403</v>
      </c>
      <c r="I1721" s="1" t="s">
        <v>1</v>
      </c>
      <c r="J1721" s="1" t="s">
        <v>1</v>
      </c>
      <c r="K1721" s="1" t="s">
        <v>1</v>
      </c>
      <c r="L1721" s="1" t="s">
        <v>1</v>
      </c>
      <c r="M1721" s="1">
        <v>0</v>
      </c>
      <c r="N1721" s="2" t="s">
        <v>1</v>
      </c>
      <c r="O1721" s="2" t="s">
        <v>2</v>
      </c>
      <c r="P1721" s="2" t="s">
        <v>1</v>
      </c>
      <c r="Q1721" s="1">
        <v>2683.1422079999998</v>
      </c>
      <c r="R1721" s="1">
        <v>0</v>
      </c>
      <c r="S1721" s="1">
        <v>1927.2004999999992</v>
      </c>
      <c r="T1721" s="1">
        <v>0</v>
      </c>
      <c r="U1721" s="2" t="s">
        <v>0</v>
      </c>
      <c r="V1721" s="1">
        <v>0</v>
      </c>
      <c r="W1721" s="1">
        <v>651.6739</v>
      </c>
      <c r="X1721" s="2" t="s">
        <v>8</v>
      </c>
      <c r="Y1721" s="1">
        <v>104.267808</v>
      </c>
      <c r="Z1721" s="1">
        <v>0</v>
      </c>
      <c r="AA1721" s="2" t="s">
        <v>0</v>
      </c>
      <c r="AB1721" s="1">
        <v>0</v>
      </c>
      <c r="AC1721" s="1">
        <v>0</v>
      </c>
      <c r="AD1721" s="2" t="s">
        <v>0</v>
      </c>
      <c r="AE1721" s="1">
        <v>0</v>
      </c>
      <c r="AF1721" s="2">
        <v>0</v>
      </c>
      <c r="AG1721" s="2" t="s">
        <v>0</v>
      </c>
      <c r="AH1721" s="1">
        <v>0</v>
      </c>
      <c r="AI1721" s="1">
        <v>0</v>
      </c>
      <c r="AJ1721" s="2" t="s">
        <v>0</v>
      </c>
      <c r="AK1721" s="1">
        <v>0</v>
      </c>
      <c r="AL1721" s="1">
        <v>0</v>
      </c>
      <c r="AM1721" s="125" t="s">
        <v>1</v>
      </c>
      <c r="AN1721" s="2" t="s">
        <v>1</v>
      </c>
      <c r="AO1721" s="125" t="s">
        <v>1</v>
      </c>
      <c r="AP1721" s="2" t="s">
        <v>1</v>
      </c>
    </row>
    <row r="1722" spans="1:42" ht="15" customHeight="1" x14ac:dyDescent="0.25">
      <c r="A1722" s="2" t="s">
        <v>908</v>
      </c>
      <c r="B1722" s="125">
        <v>44619</v>
      </c>
      <c r="C1722" s="2" t="s">
        <v>6</v>
      </c>
      <c r="D1722" s="2" t="s">
        <v>276</v>
      </c>
      <c r="E1722" s="2" t="s">
        <v>726</v>
      </c>
      <c r="F1722" s="2" t="s">
        <v>1404</v>
      </c>
      <c r="G1722" s="2" t="s">
        <v>3</v>
      </c>
      <c r="H1722" s="2" t="s">
        <v>2404</v>
      </c>
      <c r="I1722" s="1" t="s">
        <v>1</v>
      </c>
      <c r="J1722" s="1" t="s">
        <v>1</v>
      </c>
      <c r="K1722" s="1" t="s">
        <v>1</v>
      </c>
      <c r="L1722" s="1" t="s">
        <v>1</v>
      </c>
      <c r="M1722" s="1">
        <v>0</v>
      </c>
      <c r="N1722" s="2" t="s">
        <v>1</v>
      </c>
      <c r="O1722" s="2" t="s">
        <v>2405</v>
      </c>
      <c r="P1722" s="2" t="s">
        <v>2406</v>
      </c>
      <c r="Q1722" s="1">
        <v>7.8647999999999998</v>
      </c>
      <c r="R1722" s="1">
        <v>0</v>
      </c>
      <c r="S1722" s="1">
        <v>0</v>
      </c>
      <c r="T1722" s="1">
        <v>6.78</v>
      </c>
      <c r="U1722" s="2" t="s">
        <v>8</v>
      </c>
      <c r="V1722" s="1">
        <v>1.0848</v>
      </c>
      <c r="W1722" s="1">
        <v>0</v>
      </c>
      <c r="X1722" s="2" t="s">
        <v>0</v>
      </c>
      <c r="Y1722" s="1">
        <v>0</v>
      </c>
      <c r="Z1722" s="1">
        <v>0</v>
      </c>
      <c r="AA1722" s="2" t="s">
        <v>0</v>
      </c>
      <c r="AB1722" s="1">
        <v>0</v>
      </c>
      <c r="AC1722" s="1">
        <v>0</v>
      </c>
      <c r="AD1722" s="2" t="s">
        <v>0</v>
      </c>
      <c r="AE1722" s="1">
        <v>0</v>
      </c>
      <c r="AF1722" s="2">
        <v>0</v>
      </c>
      <c r="AG1722" s="2" t="s">
        <v>0</v>
      </c>
      <c r="AH1722" s="1">
        <v>0</v>
      </c>
      <c r="AI1722" s="1">
        <v>0</v>
      </c>
      <c r="AJ1722" s="2" t="s">
        <v>0</v>
      </c>
      <c r="AK1722" s="1">
        <v>0</v>
      </c>
      <c r="AL1722" s="1">
        <v>0</v>
      </c>
      <c r="AM1722" s="125" t="s">
        <v>1</v>
      </c>
      <c r="AN1722" s="2" t="s">
        <v>1</v>
      </c>
      <c r="AO1722" s="125" t="s">
        <v>1</v>
      </c>
      <c r="AP1722" s="2" t="s">
        <v>1</v>
      </c>
    </row>
    <row r="1723" spans="1:42" ht="15" customHeight="1" x14ac:dyDescent="0.25">
      <c r="A1723" s="2" t="s">
        <v>909</v>
      </c>
      <c r="B1723" s="125">
        <v>44619</v>
      </c>
      <c r="C1723" s="2" t="s">
        <v>6</v>
      </c>
      <c r="D1723" s="2" t="s">
        <v>276</v>
      </c>
      <c r="E1723" s="2" t="s">
        <v>726</v>
      </c>
      <c r="F1723" s="2" t="s">
        <v>2402</v>
      </c>
      <c r="G1723" s="2" t="s">
        <v>3</v>
      </c>
      <c r="H1723" s="2" t="s">
        <v>2407</v>
      </c>
      <c r="I1723" s="1" t="s">
        <v>1</v>
      </c>
      <c r="J1723" s="1" t="s">
        <v>1</v>
      </c>
      <c r="K1723" s="1" t="s">
        <v>1</v>
      </c>
      <c r="L1723" s="1" t="s">
        <v>1</v>
      </c>
      <c r="M1723" s="1">
        <v>0</v>
      </c>
      <c r="N1723" s="2" t="s">
        <v>1</v>
      </c>
      <c r="O1723" s="2" t="s">
        <v>2</v>
      </c>
      <c r="P1723" s="2" t="s">
        <v>1</v>
      </c>
      <c r="Q1723" s="1">
        <v>689.04920000000016</v>
      </c>
      <c r="R1723" s="1">
        <v>0</v>
      </c>
      <c r="S1723" s="1">
        <v>530.57805000000008</v>
      </c>
      <c r="T1723" s="1">
        <v>0</v>
      </c>
      <c r="U1723" s="2" t="s">
        <v>0</v>
      </c>
      <c r="V1723" s="1">
        <v>0</v>
      </c>
      <c r="W1723" s="1">
        <v>136.61304999999999</v>
      </c>
      <c r="X1723" s="2" t="s">
        <v>0</v>
      </c>
      <c r="Y1723" s="1">
        <v>21.8581</v>
      </c>
      <c r="Z1723" s="1">
        <v>0</v>
      </c>
      <c r="AA1723" s="2" t="s">
        <v>0</v>
      </c>
      <c r="AB1723" s="1">
        <v>0</v>
      </c>
      <c r="AC1723" s="1">
        <v>0</v>
      </c>
      <c r="AD1723" s="2" t="s">
        <v>0</v>
      </c>
      <c r="AE1723" s="1">
        <v>0</v>
      </c>
      <c r="AF1723" s="2">
        <v>0</v>
      </c>
      <c r="AG1723" s="2" t="s">
        <v>0</v>
      </c>
      <c r="AH1723" s="1">
        <v>0</v>
      </c>
      <c r="AI1723" s="1">
        <v>0</v>
      </c>
      <c r="AJ1723" s="2" t="s">
        <v>0</v>
      </c>
      <c r="AK1723" s="1">
        <v>0</v>
      </c>
      <c r="AL1723" s="1">
        <v>0</v>
      </c>
      <c r="AM1723" s="125" t="s">
        <v>1</v>
      </c>
      <c r="AN1723" s="2" t="s">
        <v>1</v>
      </c>
      <c r="AO1723" s="125" t="s">
        <v>1</v>
      </c>
      <c r="AP1723" s="2" t="s">
        <v>1</v>
      </c>
    </row>
    <row r="1724" spans="1:42" ht="15" customHeight="1" x14ac:dyDescent="0.25">
      <c r="A1724" s="2" t="s">
        <v>910</v>
      </c>
      <c r="B1724" s="125">
        <v>44619</v>
      </c>
      <c r="C1724" s="2" t="s">
        <v>6</v>
      </c>
      <c r="D1724" s="2" t="s">
        <v>5</v>
      </c>
      <c r="E1724" s="2" t="s">
        <v>174</v>
      </c>
      <c r="F1724" s="2" t="s">
        <v>1380</v>
      </c>
      <c r="G1724" s="2" t="s">
        <v>3</v>
      </c>
      <c r="H1724" s="2" t="s">
        <v>2637</v>
      </c>
      <c r="I1724" s="1" t="s">
        <v>1</v>
      </c>
      <c r="J1724" s="1" t="s">
        <v>1</v>
      </c>
      <c r="K1724" s="1" t="s">
        <v>1</v>
      </c>
      <c r="L1724" s="1" t="s">
        <v>1</v>
      </c>
      <c r="M1724" s="1">
        <v>0</v>
      </c>
      <c r="N1724" s="2" t="s">
        <v>1</v>
      </c>
      <c r="O1724" s="2" t="s">
        <v>2</v>
      </c>
      <c r="P1724" s="2" t="s">
        <v>1</v>
      </c>
      <c r="Q1724" s="1">
        <v>1499.3101499999998</v>
      </c>
      <c r="R1724" s="1">
        <v>0</v>
      </c>
      <c r="S1724" s="1">
        <v>1180.8948500000001</v>
      </c>
      <c r="T1724" s="1">
        <v>0</v>
      </c>
      <c r="U1724" s="2" t="s">
        <v>0</v>
      </c>
      <c r="V1724" s="1">
        <v>0</v>
      </c>
      <c r="W1724" s="1">
        <v>274.49599999999998</v>
      </c>
      <c r="X1724" s="2" t="s">
        <v>8</v>
      </c>
      <c r="Y1724" s="1">
        <v>43.9193</v>
      </c>
      <c r="Z1724" s="1">
        <v>0</v>
      </c>
      <c r="AA1724" s="2" t="s">
        <v>0</v>
      </c>
      <c r="AB1724" s="1">
        <v>0</v>
      </c>
      <c r="AC1724" s="1">
        <v>0</v>
      </c>
      <c r="AD1724" s="2" t="s">
        <v>0</v>
      </c>
      <c r="AE1724" s="1">
        <v>0</v>
      </c>
      <c r="AF1724" s="2">
        <v>0</v>
      </c>
      <c r="AG1724" s="2" t="s">
        <v>0</v>
      </c>
      <c r="AH1724" s="1">
        <v>0</v>
      </c>
      <c r="AI1724" s="1">
        <v>0</v>
      </c>
      <c r="AJ1724" s="2" t="s">
        <v>0</v>
      </c>
      <c r="AK1724" s="1">
        <v>0</v>
      </c>
      <c r="AL1724" s="1">
        <v>0</v>
      </c>
      <c r="AM1724" s="125" t="s">
        <v>1</v>
      </c>
      <c r="AN1724" s="2" t="s">
        <v>1</v>
      </c>
      <c r="AO1724" s="125" t="s">
        <v>1</v>
      </c>
      <c r="AP1724" s="2" t="s">
        <v>1</v>
      </c>
    </row>
    <row r="1725" spans="1:42" ht="15" customHeight="1" x14ac:dyDescent="0.25">
      <c r="A1725" s="2" t="s">
        <v>911</v>
      </c>
      <c r="B1725" s="125">
        <v>44619</v>
      </c>
      <c r="C1725" s="2" t="s">
        <v>6</v>
      </c>
      <c r="D1725" s="2" t="s">
        <v>5</v>
      </c>
      <c r="E1725" s="2" t="s">
        <v>174</v>
      </c>
      <c r="F1725" s="2" t="s">
        <v>1380</v>
      </c>
      <c r="G1725" s="2" t="s">
        <v>3</v>
      </c>
      <c r="H1725" s="2" t="s">
        <v>2638</v>
      </c>
      <c r="I1725" s="1" t="s">
        <v>1</v>
      </c>
      <c r="J1725" s="1" t="s">
        <v>1</v>
      </c>
      <c r="K1725" s="1" t="s">
        <v>1</v>
      </c>
      <c r="L1725" s="1" t="s">
        <v>1</v>
      </c>
      <c r="M1725" s="1">
        <v>0</v>
      </c>
      <c r="N1725" s="2" t="s">
        <v>1</v>
      </c>
      <c r="O1725" s="2" t="s">
        <v>2639</v>
      </c>
      <c r="P1725" s="2" t="s">
        <v>2640</v>
      </c>
      <c r="Q1725" s="1">
        <v>40.043599999999998</v>
      </c>
      <c r="R1725" s="1">
        <v>0</v>
      </c>
      <c r="S1725" s="1">
        <v>7.8999999999999986</v>
      </c>
      <c r="T1725" s="1">
        <v>27.71</v>
      </c>
      <c r="U1725" s="2" t="s">
        <v>8</v>
      </c>
      <c r="V1725" s="1">
        <v>4.4336000000000002</v>
      </c>
      <c r="W1725" s="1">
        <v>0</v>
      </c>
      <c r="X1725" s="2" t="s">
        <v>0</v>
      </c>
      <c r="Y1725" s="1">
        <v>0</v>
      </c>
      <c r="Z1725" s="1">
        <v>0</v>
      </c>
      <c r="AA1725" s="2" t="s">
        <v>0</v>
      </c>
      <c r="AB1725" s="1">
        <v>0</v>
      </c>
      <c r="AC1725" s="1">
        <v>0</v>
      </c>
      <c r="AD1725" s="2" t="s">
        <v>0</v>
      </c>
      <c r="AE1725" s="1">
        <v>0</v>
      </c>
      <c r="AF1725" s="2">
        <v>0</v>
      </c>
      <c r="AG1725" s="2" t="s">
        <v>0</v>
      </c>
      <c r="AH1725" s="1">
        <v>0</v>
      </c>
      <c r="AI1725" s="1">
        <v>0</v>
      </c>
      <c r="AJ1725" s="2" t="s">
        <v>0</v>
      </c>
      <c r="AK1725" s="1">
        <v>0</v>
      </c>
      <c r="AL1725" s="1">
        <v>0</v>
      </c>
      <c r="AM1725" s="125" t="s">
        <v>1</v>
      </c>
      <c r="AN1725" s="2" t="s">
        <v>1</v>
      </c>
      <c r="AO1725" s="125" t="s">
        <v>1</v>
      </c>
      <c r="AP1725" s="2" t="s">
        <v>1</v>
      </c>
    </row>
    <row r="1726" spans="1:42" ht="15" customHeight="1" x14ac:dyDescent="0.25">
      <c r="A1726" s="2" t="s">
        <v>912</v>
      </c>
      <c r="B1726" s="125">
        <v>44619</v>
      </c>
      <c r="C1726" s="2" t="s">
        <v>6</v>
      </c>
      <c r="D1726" s="2" t="s">
        <v>5</v>
      </c>
      <c r="E1726" s="2" t="s">
        <v>174</v>
      </c>
      <c r="F1726" s="2" t="s">
        <v>1380</v>
      </c>
      <c r="G1726" s="2" t="s">
        <v>3</v>
      </c>
      <c r="H1726" s="2" t="s">
        <v>2641</v>
      </c>
      <c r="I1726" s="1" t="s">
        <v>1</v>
      </c>
      <c r="J1726" s="1" t="s">
        <v>1</v>
      </c>
      <c r="K1726" s="1" t="s">
        <v>1</v>
      </c>
      <c r="L1726" s="1" t="s">
        <v>1</v>
      </c>
      <c r="M1726" s="1">
        <v>0</v>
      </c>
      <c r="N1726" s="2" t="s">
        <v>1</v>
      </c>
      <c r="O1726" s="2" t="s">
        <v>2</v>
      </c>
      <c r="P1726" s="2" t="s">
        <v>1</v>
      </c>
      <c r="Q1726" s="1">
        <v>2947.6998999999996</v>
      </c>
      <c r="R1726" s="1">
        <v>0</v>
      </c>
      <c r="S1726" s="1">
        <v>2155.0123499999995</v>
      </c>
      <c r="T1726" s="1">
        <v>0</v>
      </c>
      <c r="U1726" s="2" t="s">
        <v>0</v>
      </c>
      <c r="V1726" s="1">
        <v>0</v>
      </c>
      <c r="W1726" s="1">
        <v>683.35135000000002</v>
      </c>
      <c r="X1726" s="2" t="s">
        <v>0</v>
      </c>
      <c r="Y1726" s="1">
        <v>109.33620000000003</v>
      </c>
      <c r="Z1726" s="1">
        <v>0</v>
      </c>
      <c r="AA1726" s="2" t="s">
        <v>0</v>
      </c>
      <c r="AB1726" s="1">
        <v>0</v>
      </c>
      <c r="AC1726" s="1">
        <v>0</v>
      </c>
      <c r="AD1726" s="2" t="s">
        <v>0</v>
      </c>
      <c r="AE1726" s="1">
        <v>0</v>
      </c>
      <c r="AF1726" s="2">
        <v>0</v>
      </c>
      <c r="AG1726" s="2" t="s">
        <v>0</v>
      </c>
      <c r="AH1726" s="1">
        <v>0</v>
      </c>
      <c r="AI1726" s="1">
        <v>0</v>
      </c>
      <c r="AJ1726" s="2" t="s">
        <v>0</v>
      </c>
      <c r="AK1726" s="1">
        <v>0</v>
      </c>
      <c r="AL1726" s="1">
        <v>0</v>
      </c>
      <c r="AM1726" s="125" t="s">
        <v>1</v>
      </c>
      <c r="AN1726" s="2" t="s">
        <v>1</v>
      </c>
      <c r="AO1726" s="125" t="s">
        <v>1</v>
      </c>
      <c r="AP1726" s="2" t="s">
        <v>1</v>
      </c>
    </row>
    <row r="1727" spans="1:42" ht="15" customHeight="1" x14ac:dyDescent="0.25">
      <c r="A1727" s="2" t="s">
        <v>913</v>
      </c>
      <c r="B1727" s="125">
        <v>44620</v>
      </c>
      <c r="C1727" s="2" t="s">
        <v>1081</v>
      </c>
      <c r="D1727" s="2" t="s">
        <v>48</v>
      </c>
      <c r="E1727" s="2" t="s">
        <v>1082</v>
      </c>
      <c r="F1727" s="2" t="s">
        <v>1747</v>
      </c>
      <c r="G1727" s="2" t="s">
        <v>3</v>
      </c>
      <c r="H1727" s="2" t="s">
        <v>1748</v>
      </c>
      <c r="I1727" s="1" t="s">
        <v>1</v>
      </c>
      <c r="J1727" s="1" t="s">
        <v>1</v>
      </c>
      <c r="K1727" s="1" t="s">
        <v>1</v>
      </c>
      <c r="L1727" s="1" t="s">
        <v>1</v>
      </c>
      <c r="M1727" s="1">
        <v>0</v>
      </c>
      <c r="N1727" s="2" t="s">
        <v>1</v>
      </c>
      <c r="O1727" s="2" t="s">
        <v>2</v>
      </c>
      <c r="P1727" s="2" t="s">
        <v>1</v>
      </c>
      <c r="Q1727" s="1">
        <v>2229.5414760000012</v>
      </c>
      <c r="R1727" s="1">
        <v>0</v>
      </c>
      <c r="S1727" s="1">
        <v>1725.9073500000009</v>
      </c>
      <c r="T1727" s="1">
        <v>0</v>
      </c>
      <c r="U1727" s="2" t="s">
        <v>0</v>
      </c>
      <c r="V1727" s="1">
        <v>0</v>
      </c>
      <c r="W1727" s="1">
        <v>434.16735000000006</v>
      </c>
      <c r="X1727" s="2" t="s">
        <v>0</v>
      </c>
      <c r="Y1727" s="1">
        <v>69.46677600000001</v>
      </c>
      <c r="Z1727" s="1">
        <v>0</v>
      </c>
      <c r="AA1727" s="2" t="s">
        <v>0</v>
      </c>
      <c r="AB1727" s="1">
        <v>0</v>
      </c>
      <c r="AC1727" s="1">
        <v>0</v>
      </c>
      <c r="AD1727" s="2" t="s">
        <v>0</v>
      </c>
      <c r="AE1727" s="1">
        <v>0</v>
      </c>
      <c r="AF1727" s="2">
        <v>0</v>
      </c>
      <c r="AG1727" s="2" t="s">
        <v>0</v>
      </c>
      <c r="AH1727" s="1">
        <v>0</v>
      </c>
      <c r="AI1727" s="1">
        <v>0</v>
      </c>
      <c r="AJ1727" s="2" t="s">
        <v>0</v>
      </c>
      <c r="AK1727" s="1">
        <v>0</v>
      </c>
      <c r="AL1727" s="1">
        <v>0</v>
      </c>
      <c r="AM1727" s="125" t="s">
        <v>1</v>
      </c>
      <c r="AN1727" s="2" t="s">
        <v>1</v>
      </c>
      <c r="AO1727" s="125" t="s">
        <v>1</v>
      </c>
      <c r="AP1727" s="2" t="s">
        <v>1</v>
      </c>
    </row>
    <row r="1728" spans="1:42" ht="15" customHeight="1" x14ac:dyDescent="0.25">
      <c r="A1728" s="2" t="s">
        <v>914</v>
      </c>
      <c r="B1728" s="125">
        <v>44620</v>
      </c>
      <c r="C1728" s="2" t="s">
        <v>26</v>
      </c>
      <c r="D1728" s="2" t="s">
        <v>48</v>
      </c>
      <c r="E1728" s="2" t="s">
        <v>219</v>
      </c>
      <c r="F1728" s="2" t="s">
        <v>2080</v>
      </c>
      <c r="G1728" s="2" t="s">
        <v>3</v>
      </c>
      <c r="H1728" s="2" t="s">
        <v>2081</v>
      </c>
      <c r="I1728" s="1" t="s">
        <v>1</v>
      </c>
      <c r="J1728" s="1" t="s">
        <v>1</v>
      </c>
      <c r="K1728" s="1" t="s">
        <v>1</v>
      </c>
      <c r="L1728" s="1" t="s">
        <v>1</v>
      </c>
      <c r="M1728" s="1">
        <v>0</v>
      </c>
      <c r="N1728" s="2" t="s">
        <v>1</v>
      </c>
      <c r="O1728" s="2" t="s">
        <v>2</v>
      </c>
      <c r="P1728" s="2" t="s">
        <v>1</v>
      </c>
      <c r="Q1728" s="1">
        <v>6167.258092</v>
      </c>
      <c r="R1728" s="1">
        <v>0</v>
      </c>
      <c r="S1728" s="1">
        <v>4316.0976500000006</v>
      </c>
      <c r="T1728" s="1">
        <v>0</v>
      </c>
      <c r="U1728" s="2" t="s">
        <v>0</v>
      </c>
      <c r="V1728" s="1">
        <v>0</v>
      </c>
      <c r="W1728" s="1">
        <v>1595.8279499999996</v>
      </c>
      <c r="X1728" s="2" t="s">
        <v>8</v>
      </c>
      <c r="Y1728" s="1">
        <v>255.33249199999997</v>
      </c>
      <c r="Z1728" s="1">
        <v>0</v>
      </c>
      <c r="AA1728" s="2" t="s">
        <v>0</v>
      </c>
      <c r="AB1728" s="1">
        <v>0</v>
      </c>
      <c r="AC1728" s="1">
        <v>0</v>
      </c>
      <c r="AD1728" s="2" t="s">
        <v>0</v>
      </c>
      <c r="AE1728" s="1">
        <v>0</v>
      </c>
      <c r="AF1728" s="2">
        <v>0</v>
      </c>
      <c r="AG1728" s="2" t="s">
        <v>0</v>
      </c>
      <c r="AH1728" s="1">
        <v>0</v>
      </c>
      <c r="AI1728" s="1">
        <v>0</v>
      </c>
      <c r="AJ1728" s="2" t="s">
        <v>0</v>
      </c>
      <c r="AK1728" s="1">
        <v>0</v>
      </c>
      <c r="AL1728" s="1">
        <v>0</v>
      </c>
      <c r="AM1728" s="125" t="s">
        <v>1</v>
      </c>
      <c r="AN1728" s="2" t="s">
        <v>1</v>
      </c>
      <c r="AO1728" s="125" t="s">
        <v>1</v>
      </c>
      <c r="AP1728" s="2" t="s">
        <v>1</v>
      </c>
    </row>
    <row r="1729" spans="1:42" ht="15" customHeight="1" x14ac:dyDescent="0.25">
      <c r="A1729" s="2" t="s">
        <v>915</v>
      </c>
      <c r="B1729" s="125">
        <v>44620</v>
      </c>
      <c r="C1729" s="2" t="s">
        <v>6</v>
      </c>
      <c r="D1729" s="2" t="s">
        <v>48</v>
      </c>
      <c r="E1729" s="2" t="s">
        <v>228</v>
      </c>
      <c r="F1729" s="2" t="s">
        <v>2774</v>
      </c>
      <c r="G1729" s="2" t="s">
        <v>3</v>
      </c>
      <c r="H1729" s="2" t="s">
        <v>2775</v>
      </c>
      <c r="I1729" s="1" t="s">
        <v>1</v>
      </c>
      <c r="J1729" s="1" t="s">
        <v>1</v>
      </c>
      <c r="K1729" s="1" t="s">
        <v>1</v>
      </c>
      <c r="L1729" s="1" t="s">
        <v>1</v>
      </c>
      <c r="M1729" s="1">
        <v>0</v>
      </c>
      <c r="N1729" s="2" t="s">
        <v>1</v>
      </c>
      <c r="O1729" s="2" t="s">
        <v>2</v>
      </c>
      <c r="P1729" s="2" t="s">
        <v>1</v>
      </c>
      <c r="Q1729" s="1">
        <v>6703.4233099999974</v>
      </c>
      <c r="R1729" s="1">
        <v>0</v>
      </c>
      <c r="S1729" s="1">
        <v>5326.9553999999971</v>
      </c>
      <c r="T1729" s="1">
        <v>0</v>
      </c>
      <c r="U1729" s="2" t="s">
        <v>0</v>
      </c>
      <c r="V1729" s="1">
        <v>0</v>
      </c>
      <c r="W1729" s="1">
        <v>1186.6103500000002</v>
      </c>
      <c r="X1729" s="2" t="s">
        <v>0</v>
      </c>
      <c r="Y1729" s="1">
        <v>189.85756000000009</v>
      </c>
      <c r="Z1729" s="1">
        <v>0</v>
      </c>
      <c r="AA1729" s="2" t="s">
        <v>0</v>
      </c>
      <c r="AB1729" s="1">
        <v>0</v>
      </c>
      <c r="AC1729" s="1">
        <v>0</v>
      </c>
      <c r="AD1729" s="2" t="s">
        <v>0</v>
      </c>
      <c r="AE1729" s="1">
        <v>0</v>
      </c>
      <c r="AF1729" s="2">
        <v>0</v>
      </c>
      <c r="AG1729" s="2" t="s">
        <v>0</v>
      </c>
      <c r="AH1729" s="1">
        <v>0</v>
      </c>
      <c r="AI1729" s="1">
        <v>0</v>
      </c>
      <c r="AJ1729" s="2" t="s">
        <v>0</v>
      </c>
      <c r="AK1729" s="1">
        <v>0</v>
      </c>
      <c r="AL1729" s="1">
        <v>0</v>
      </c>
      <c r="AM1729" s="125" t="s">
        <v>1</v>
      </c>
      <c r="AN1729" s="2" t="s">
        <v>1</v>
      </c>
      <c r="AO1729" s="125" t="s">
        <v>1</v>
      </c>
      <c r="AP1729" s="2" t="s">
        <v>1</v>
      </c>
    </row>
    <row r="1730" spans="1:42" ht="15" customHeight="1" x14ac:dyDescent="0.25">
      <c r="A1730" s="2" t="s">
        <v>916</v>
      </c>
      <c r="B1730" s="125">
        <v>44620</v>
      </c>
      <c r="C1730" s="2" t="s">
        <v>26</v>
      </c>
      <c r="D1730" s="2" t="s">
        <v>41</v>
      </c>
      <c r="E1730" s="2" t="s">
        <v>210</v>
      </c>
      <c r="F1730" s="2" t="s">
        <v>1930</v>
      </c>
      <c r="G1730" s="2" t="s">
        <v>3</v>
      </c>
      <c r="H1730" s="2" t="s">
        <v>2082</v>
      </c>
      <c r="I1730" s="1" t="s">
        <v>1</v>
      </c>
      <c r="J1730" s="1" t="s">
        <v>1</v>
      </c>
      <c r="K1730" s="1" t="s">
        <v>1</v>
      </c>
      <c r="L1730" s="1" t="s">
        <v>1</v>
      </c>
      <c r="M1730" s="1">
        <v>0</v>
      </c>
      <c r="N1730" s="2" t="s">
        <v>1</v>
      </c>
      <c r="O1730" s="2" t="s">
        <v>2</v>
      </c>
      <c r="P1730" s="2" t="s">
        <v>1</v>
      </c>
      <c r="Q1730" s="1">
        <v>2791.6322880000012</v>
      </c>
      <c r="R1730" s="1">
        <v>0</v>
      </c>
      <c r="S1730" s="1">
        <v>1949.3339000000012</v>
      </c>
      <c r="T1730" s="1">
        <v>0</v>
      </c>
      <c r="U1730" s="2" t="s">
        <v>0</v>
      </c>
      <c r="V1730" s="1">
        <v>0</v>
      </c>
      <c r="W1730" s="1">
        <v>726.11930000000007</v>
      </c>
      <c r="X1730" s="2" t="s">
        <v>0</v>
      </c>
      <c r="Y1730" s="1">
        <v>116.17908799999998</v>
      </c>
      <c r="Z1730" s="1">
        <v>0</v>
      </c>
      <c r="AA1730" s="2" t="s">
        <v>0</v>
      </c>
      <c r="AB1730" s="1">
        <v>0</v>
      </c>
      <c r="AC1730" s="1">
        <v>0</v>
      </c>
      <c r="AD1730" s="2" t="s">
        <v>0</v>
      </c>
      <c r="AE1730" s="1">
        <v>0</v>
      </c>
      <c r="AF1730" s="2">
        <v>0</v>
      </c>
      <c r="AG1730" s="2" t="s">
        <v>0</v>
      </c>
      <c r="AH1730" s="1">
        <v>0</v>
      </c>
      <c r="AI1730" s="1">
        <v>0</v>
      </c>
      <c r="AJ1730" s="2" t="s">
        <v>0</v>
      </c>
      <c r="AK1730" s="1">
        <v>0</v>
      </c>
      <c r="AL1730" s="1">
        <v>0</v>
      </c>
      <c r="AM1730" s="125" t="s">
        <v>1</v>
      </c>
      <c r="AN1730" s="2" t="s">
        <v>1</v>
      </c>
      <c r="AO1730" s="125" t="s">
        <v>1</v>
      </c>
      <c r="AP1730" s="2" t="s">
        <v>1</v>
      </c>
    </row>
    <row r="1731" spans="1:42" ht="15" customHeight="1" x14ac:dyDescent="0.25">
      <c r="A1731" s="2" t="s">
        <v>917</v>
      </c>
      <c r="B1731" s="125">
        <v>44620</v>
      </c>
      <c r="C1731" s="2" t="s">
        <v>34</v>
      </c>
      <c r="D1731" s="2" t="s">
        <v>41</v>
      </c>
      <c r="E1731" s="2" t="s">
        <v>215</v>
      </c>
      <c r="F1731" s="2" t="s">
        <v>2213</v>
      </c>
      <c r="G1731" s="2" t="s">
        <v>3</v>
      </c>
      <c r="H1731" s="2" t="s">
        <v>2214</v>
      </c>
      <c r="I1731" s="1" t="s">
        <v>1</v>
      </c>
      <c r="J1731" s="1" t="s">
        <v>1</v>
      </c>
      <c r="K1731" s="1" t="s">
        <v>1</v>
      </c>
      <c r="L1731" s="1" t="s">
        <v>1</v>
      </c>
      <c r="M1731" s="1">
        <v>0</v>
      </c>
      <c r="N1731" s="2" t="s">
        <v>1</v>
      </c>
      <c r="O1731" s="2" t="s">
        <v>2</v>
      </c>
      <c r="P1731" s="2" t="s">
        <v>1</v>
      </c>
      <c r="Q1731" s="1">
        <v>2050.0556499999998</v>
      </c>
      <c r="R1731" s="1">
        <v>0</v>
      </c>
      <c r="S1731" s="1">
        <v>1785.5141500000002</v>
      </c>
      <c r="T1731" s="1">
        <v>0</v>
      </c>
      <c r="U1731" s="2" t="s">
        <v>0</v>
      </c>
      <c r="V1731" s="1">
        <v>0</v>
      </c>
      <c r="W1731" s="1">
        <v>228.05300000000005</v>
      </c>
      <c r="X1731" s="2" t="s">
        <v>0</v>
      </c>
      <c r="Y1731" s="1">
        <v>36.488499999999988</v>
      </c>
      <c r="Z1731" s="1">
        <v>0</v>
      </c>
      <c r="AA1731" s="2" t="s">
        <v>0</v>
      </c>
      <c r="AB1731" s="1">
        <v>0</v>
      </c>
      <c r="AC1731" s="1">
        <v>0</v>
      </c>
      <c r="AD1731" s="2" t="s">
        <v>0</v>
      </c>
      <c r="AE1731" s="1">
        <v>0</v>
      </c>
      <c r="AF1731" s="2">
        <v>0</v>
      </c>
      <c r="AG1731" s="2" t="s">
        <v>0</v>
      </c>
      <c r="AH1731" s="1">
        <v>0</v>
      </c>
      <c r="AI1731" s="1">
        <v>0</v>
      </c>
      <c r="AJ1731" s="2" t="s">
        <v>0</v>
      </c>
      <c r="AK1731" s="1">
        <v>0</v>
      </c>
      <c r="AL1731" s="1">
        <v>0</v>
      </c>
      <c r="AM1731" s="125" t="s">
        <v>1</v>
      </c>
      <c r="AN1731" s="2" t="s">
        <v>1</v>
      </c>
      <c r="AO1731" s="125" t="s">
        <v>1</v>
      </c>
      <c r="AP1731" s="2" t="s">
        <v>1</v>
      </c>
    </row>
    <row r="1732" spans="1:42" ht="15" customHeight="1" x14ac:dyDescent="0.25">
      <c r="A1732" s="2" t="s">
        <v>918</v>
      </c>
      <c r="B1732" s="125">
        <v>44620</v>
      </c>
      <c r="C1732" s="2" t="s">
        <v>1081</v>
      </c>
      <c r="D1732" s="2" t="s">
        <v>41</v>
      </c>
      <c r="E1732" s="2" t="s">
        <v>1083</v>
      </c>
      <c r="F1732" s="2" t="s">
        <v>1747</v>
      </c>
      <c r="G1732" s="2" t="s">
        <v>3</v>
      </c>
      <c r="H1732" s="2" t="s">
        <v>2334</v>
      </c>
      <c r="I1732" s="1" t="s">
        <v>1</v>
      </c>
      <c r="J1732" s="1" t="s">
        <v>1</v>
      </c>
      <c r="K1732" s="1" t="s">
        <v>1</v>
      </c>
      <c r="L1732" s="1" t="s">
        <v>1</v>
      </c>
      <c r="M1732" s="1">
        <v>0</v>
      </c>
      <c r="N1732" s="2" t="s">
        <v>1</v>
      </c>
      <c r="O1732" s="2" t="s">
        <v>2</v>
      </c>
      <c r="P1732" s="2" t="s">
        <v>1</v>
      </c>
      <c r="Q1732" s="1">
        <v>5026.2018319999988</v>
      </c>
      <c r="R1732" s="1">
        <v>0</v>
      </c>
      <c r="S1732" s="1">
        <v>3796.2534500000011</v>
      </c>
      <c r="T1732" s="1">
        <v>0</v>
      </c>
      <c r="U1732" s="2" t="s">
        <v>0</v>
      </c>
      <c r="V1732" s="1">
        <v>0</v>
      </c>
      <c r="W1732" s="1">
        <v>1060.3003499999998</v>
      </c>
      <c r="X1732" s="2" t="s">
        <v>0</v>
      </c>
      <c r="Y1732" s="1">
        <v>169.64803200000003</v>
      </c>
      <c r="Z1732" s="1">
        <v>0</v>
      </c>
      <c r="AA1732" s="2" t="s">
        <v>0</v>
      </c>
      <c r="AB1732" s="1">
        <v>0</v>
      </c>
      <c r="AC1732" s="1">
        <v>0</v>
      </c>
      <c r="AD1732" s="2" t="s">
        <v>0</v>
      </c>
      <c r="AE1732" s="1">
        <v>0</v>
      </c>
      <c r="AF1732" s="2">
        <v>0</v>
      </c>
      <c r="AG1732" s="2" t="s">
        <v>0</v>
      </c>
      <c r="AH1732" s="1">
        <v>0</v>
      </c>
      <c r="AI1732" s="1">
        <v>0</v>
      </c>
      <c r="AJ1732" s="2" t="s">
        <v>0</v>
      </c>
      <c r="AK1732" s="1">
        <v>0</v>
      </c>
      <c r="AL1732" s="1">
        <v>0</v>
      </c>
      <c r="AM1732" s="125" t="s">
        <v>1</v>
      </c>
      <c r="AN1732" s="2" t="s">
        <v>1</v>
      </c>
      <c r="AO1732" s="125" t="s">
        <v>1</v>
      </c>
      <c r="AP1732" s="2" t="s">
        <v>1</v>
      </c>
    </row>
    <row r="1733" spans="1:42" ht="15" customHeight="1" x14ac:dyDescent="0.25">
      <c r="A1733" s="2" t="s">
        <v>919</v>
      </c>
      <c r="B1733" s="125">
        <v>44620</v>
      </c>
      <c r="C1733" s="2" t="s">
        <v>6</v>
      </c>
      <c r="D1733" s="2" t="s">
        <v>41</v>
      </c>
      <c r="E1733" s="2" t="s">
        <v>213</v>
      </c>
      <c r="F1733" s="2" t="s">
        <v>1332</v>
      </c>
      <c r="G1733" s="2" t="s">
        <v>3</v>
      </c>
      <c r="H1733" s="2" t="s">
        <v>2683</v>
      </c>
      <c r="I1733" s="1" t="s">
        <v>1</v>
      </c>
      <c r="J1733" s="1" t="s">
        <v>1</v>
      </c>
      <c r="K1733" s="1" t="s">
        <v>1</v>
      </c>
      <c r="L1733" s="1" t="s">
        <v>1</v>
      </c>
      <c r="M1733" s="1">
        <v>0</v>
      </c>
      <c r="N1733" s="2" t="s">
        <v>1</v>
      </c>
      <c r="O1733" s="2" t="s">
        <v>97</v>
      </c>
      <c r="P1733" s="2" t="s">
        <v>1</v>
      </c>
      <c r="Q1733" s="1">
        <v>167.08</v>
      </c>
      <c r="R1733" s="1">
        <v>0</v>
      </c>
      <c r="S1733" s="1">
        <v>167.08</v>
      </c>
      <c r="T1733" s="1">
        <v>0</v>
      </c>
      <c r="U1733" s="2" t="s">
        <v>0</v>
      </c>
      <c r="V1733" s="1">
        <v>0</v>
      </c>
      <c r="W1733" s="1">
        <v>0</v>
      </c>
      <c r="X1733" s="2" t="s">
        <v>8</v>
      </c>
      <c r="Y1733" s="1">
        <v>0</v>
      </c>
      <c r="Z1733" s="1">
        <v>0</v>
      </c>
      <c r="AA1733" s="2" t="s">
        <v>0</v>
      </c>
      <c r="AB1733" s="1">
        <v>0</v>
      </c>
      <c r="AC1733" s="1">
        <v>0</v>
      </c>
      <c r="AD1733" s="2" t="s">
        <v>0</v>
      </c>
      <c r="AE1733" s="1">
        <v>0</v>
      </c>
      <c r="AF1733" s="2">
        <v>0</v>
      </c>
      <c r="AG1733" s="2" t="s">
        <v>0</v>
      </c>
      <c r="AH1733" s="1">
        <v>0</v>
      </c>
      <c r="AI1733" s="1">
        <v>0</v>
      </c>
      <c r="AJ1733" s="2" t="s">
        <v>0</v>
      </c>
      <c r="AK1733" s="1">
        <v>0</v>
      </c>
      <c r="AL1733" s="1">
        <v>0</v>
      </c>
      <c r="AM1733" s="125" t="s">
        <v>1</v>
      </c>
      <c r="AN1733" s="2" t="s">
        <v>1</v>
      </c>
      <c r="AO1733" s="125" t="s">
        <v>1</v>
      </c>
      <c r="AP1733" s="2" t="s">
        <v>1</v>
      </c>
    </row>
    <row r="1734" spans="1:42" ht="15" customHeight="1" x14ac:dyDescent="0.25">
      <c r="A1734" s="2" t="s">
        <v>920</v>
      </c>
      <c r="B1734" s="125">
        <v>44620</v>
      </c>
      <c r="C1734" s="2" t="s">
        <v>6</v>
      </c>
      <c r="D1734" s="2" t="s">
        <v>41</v>
      </c>
      <c r="E1734" s="2" t="s">
        <v>213</v>
      </c>
      <c r="F1734" s="2" t="s">
        <v>1319</v>
      </c>
      <c r="G1734" s="2" t="s">
        <v>3</v>
      </c>
      <c r="H1734" s="2" t="s">
        <v>2684</v>
      </c>
      <c r="I1734" s="1" t="s">
        <v>1</v>
      </c>
      <c r="J1734" s="1" t="s">
        <v>1</v>
      </c>
      <c r="K1734" s="1" t="s">
        <v>1</v>
      </c>
      <c r="L1734" s="1" t="s">
        <v>1</v>
      </c>
      <c r="M1734" s="1">
        <v>0</v>
      </c>
      <c r="N1734" s="2" t="s">
        <v>1</v>
      </c>
      <c r="O1734" s="2" t="s">
        <v>97</v>
      </c>
      <c r="P1734" s="2" t="s">
        <v>1</v>
      </c>
      <c r="Q1734" s="1">
        <v>91.65</v>
      </c>
      <c r="R1734" s="1">
        <v>0</v>
      </c>
      <c r="S1734" s="1">
        <v>91.65</v>
      </c>
      <c r="T1734" s="1">
        <v>0</v>
      </c>
      <c r="U1734" s="2" t="s">
        <v>0</v>
      </c>
      <c r="V1734" s="1">
        <v>0</v>
      </c>
      <c r="W1734" s="1">
        <v>0</v>
      </c>
      <c r="X1734" s="2" t="s">
        <v>8</v>
      </c>
      <c r="Y1734" s="1">
        <v>0</v>
      </c>
      <c r="Z1734" s="1">
        <v>0</v>
      </c>
      <c r="AA1734" s="2" t="s">
        <v>0</v>
      </c>
      <c r="AB1734" s="1">
        <v>0</v>
      </c>
      <c r="AC1734" s="1">
        <v>0</v>
      </c>
      <c r="AD1734" s="2" t="s">
        <v>0</v>
      </c>
      <c r="AE1734" s="1">
        <v>0</v>
      </c>
      <c r="AF1734" s="2">
        <v>0</v>
      </c>
      <c r="AG1734" s="2" t="s">
        <v>0</v>
      </c>
      <c r="AH1734" s="1">
        <v>0</v>
      </c>
      <c r="AI1734" s="1">
        <v>0</v>
      </c>
      <c r="AJ1734" s="2" t="s">
        <v>0</v>
      </c>
      <c r="AK1734" s="1">
        <v>0</v>
      </c>
      <c r="AL1734" s="1">
        <v>0</v>
      </c>
      <c r="AM1734" s="125" t="s">
        <v>1</v>
      </c>
      <c r="AN1734" s="2" t="s">
        <v>1</v>
      </c>
      <c r="AO1734" s="125" t="s">
        <v>1</v>
      </c>
      <c r="AP1734" s="2" t="s">
        <v>1</v>
      </c>
    </row>
    <row r="1735" spans="1:42" ht="15" customHeight="1" x14ac:dyDescent="0.25">
      <c r="A1735" s="2" t="s">
        <v>921</v>
      </c>
      <c r="B1735" s="125">
        <v>44620</v>
      </c>
      <c r="C1735" s="2" t="s">
        <v>6</v>
      </c>
      <c r="D1735" s="2" t="s">
        <v>41</v>
      </c>
      <c r="E1735" s="2" t="s">
        <v>1058</v>
      </c>
      <c r="F1735" s="2" t="s">
        <v>2702</v>
      </c>
      <c r="G1735" s="2" t="s">
        <v>3</v>
      </c>
      <c r="H1735" s="2" t="s">
        <v>2703</v>
      </c>
      <c r="I1735" s="1" t="s">
        <v>1</v>
      </c>
      <c r="J1735" s="1" t="s">
        <v>1</v>
      </c>
      <c r="K1735" s="1" t="s">
        <v>1</v>
      </c>
      <c r="L1735" s="1" t="s">
        <v>1</v>
      </c>
      <c r="M1735" s="1">
        <v>0</v>
      </c>
      <c r="N1735" s="2" t="s">
        <v>1</v>
      </c>
      <c r="O1735" s="2" t="s">
        <v>97</v>
      </c>
      <c r="P1735" s="2" t="s">
        <v>1</v>
      </c>
      <c r="Q1735" s="1">
        <v>5819.8796000000002</v>
      </c>
      <c r="R1735" s="1">
        <v>0</v>
      </c>
      <c r="S1735" s="1">
        <v>5816.04</v>
      </c>
      <c r="T1735" s="1">
        <v>0</v>
      </c>
      <c r="U1735" s="2" t="s">
        <v>0</v>
      </c>
      <c r="V1735" s="1">
        <v>0</v>
      </c>
      <c r="W1735" s="1">
        <v>3.31</v>
      </c>
      <c r="X1735" s="2" t="s">
        <v>8</v>
      </c>
      <c r="Y1735" s="1">
        <v>0.52960000000000007</v>
      </c>
      <c r="Z1735" s="1">
        <v>0</v>
      </c>
      <c r="AA1735" s="2" t="s">
        <v>0</v>
      </c>
      <c r="AB1735" s="1">
        <v>0</v>
      </c>
      <c r="AC1735" s="1">
        <v>0</v>
      </c>
      <c r="AD1735" s="2" t="s">
        <v>0</v>
      </c>
      <c r="AE1735" s="1">
        <v>0</v>
      </c>
      <c r="AF1735" s="2">
        <v>0</v>
      </c>
      <c r="AG1735" s="2" t="s">
        <v>0</v>
      </c>
      <c r="AH1735" s="1">
        <v>0</v>
      </c>
      <c r="AI1735" s="1">
        <v>0</v>
      </c>
      <c r="AJ1735" s="2" t="s">
        <v>0</v>
      </c>
      <c r="AK1735" s="1">
        <v>0</v>
      </c>
      <c r="AL1735" s="1">
        <v>0</v>
      </c>
      <c r="AM1735" s="125" t="s">
        <v>1</v>
      </c>
      <c r="AN1735" s="2" t="s">
        <v>1</v>
      </c>
      <c r="AO1735" s="125" t="s">
        <v>1</v>
      </c>
      <c r="AP1735" s="2" t="s">
        <v>1</v>
      </c>
    </row>
    <row r="1736" spans="1:42" ht="15" customHeight="1" x14ac:dyDescent="0.25">
      <c r="A1736" s="2" t="s">
        <v>922</v>
      </c>
      <c r="B1736" s="125">
        <v>44620</v>
      </c>
      <c r="C1736" s="2" t="s">
        <v>6</v>
      </c>
      <c r="D1736" s="2" t="s">
        <v>41</v>
      </c>
      <c r="E1736" s="2" t="s">
        <v>1058</v>
      </c>
      <c r="F1736" s="2" t="s">
        <v>2702</v>
      </c>
      <c r="G1736" s="2" t="s">
        <v>12</v>
      </c>
      <c r="H1736" s="2"/>
      <c r="I1736" s="1" t="s">
        <v>1</v>
      </c>
      <c r="J1736" s="1" t="s">
        <v>1</v>
      </c>
      <c r="K1736" s="1">
        <v>1514</v>
      </c>
      <c r="L1736" s="1" t="s">
        <v>1</v>
      </c>
      <c r="M1736" s="1">
        <v>0</v>
      </c>
      <c r="N1736" s="2" t="s">
        <v>1</v>
      </c>
      <c r="O1736" s="2" t="s">
        <v>97</v>
      </c>
      <c r="P1736" s="2" t="s">
        <v>1</v>
      </c>
      <c r="Q1736" s="1">
        <v>-39.89</v>
      </c>
      <c r="R1736" s="1">
        <v>0</v>
      </c>
      <c r="S1736" s="1">
        <v>-39.89</v>
      </c>
      <c r="T1736" s="1">
        <v>0</v>
      </c>
      <c r="U1736" s="2" t="s">
        <v>0</v>
      </c>
      <c r="V1736" s="1">
        <v>0</v>
      </c>
      <c r="W1736" s="1">
        <v>0</v>
      </c>
      <c r="X1736" s="2" t="s">
        <v>8</v>
      </c>
      <c r="Y1736" s="1">
        <v>0</v>
      </c>
      <c r="Z1736" s="1">
        <v>0</v>
      </c>
      <c r="AA1736" s="2" t="s">
        <v>0</v>
      </c>
      <c r="AB1736" s="1">
        <v>0</v>
      </c>
      <c r="AC1736" s="1">
        <v>0</v>
      </c>
      <c r="AD1736" s="2" t="s">
        <v>0</v>
      </c>
      <c r="AE1736" s="1">
        <v>0</v>
      </c>
      <c r="AF1736" s="2">
        <v>0</v>
      </c>
      <c r="AG1736" s="2" t="s">
        <v>0</v>
      </c>
      <c r="AH1736" s="1">
        <v>0</v>
      </c>
      <c r="AI1736" s="1">
        <v>0</v>
      </c>
      <c r="AJ1736" s="2" t="s">
        <v>0</v>
      </c>
      <c r="AK1736" s="1">
        <v>0</v>
      </c>
      <c r="AL1736" s="1">
        <v>0</v>
      </c>
      <c r="AM1736" s="125" t="s">
        <v>1</v>
      </c>
      <c r="AN1736" s="2" t="s">
        <v>1</v>
      </c>
      <c r="AO1736" s="125" t="s">
        <v>1</v>
      </c>
      <c r="AP1736" s="2" t="s">
        <v>1</v>
      </c>
    </row>
    <row r="1737" spans="1:42" ht="15" customHeight="1" x14ac:dyDescent="0.25">
      <c r="A1737" s="2" t="s">
        <v>923</v>
      </c>
      <c r="B1737" s="125">
        <v>44620</v>
      </c>
      <c r="C1737" s="2" t="s">
        <v>6</v>
      </c>
      <c r="D1737" s="2" t="s">
        <v>41</v>
      </c>
      <c r="E1737" s="2" t="s">
        <v>2704</v>
      </c>
      <c r="F1737" s="2" t="s">
        <v>2729</v>
      </c>
      <c r="G1737" s="2" t="s">
        <v>3</v>
      </c>
      <c r="H1737" s="2" t="s">
        <v>2730</v>
      </c>
      <c r="I1737" s="1" t="s">
        <v>1</v>
      </c>
      <c r="J1737" s="1" t="s">
        <v>1</v>
      </c>
      <c r="K1737" s="1" t="s">
        <v>1</v>
      </c>
      <c r="L1737" s="1" t="s">
        <v>1</v>
      </c>
      <c r="M1737" s="1">
        <v>0</v>
      </c>
      <c r="N1737" s="2" t="s">
        <v>1</v>
      </c>
      <c r="O1737" s="2" t="s">
        <v>2</v>
      </c>
      <c r="P1737" s="2" t="s">
        <v>1</v>
      </c>
      <c r="Q1737" s="1">
        <v>1589.2768000000001</v>
      </c>
      <c r="R1737" s="1">
        <v>0</v>
      </c>
      <c r="S1737" s="1">
        <v>1432.7</v>
      </c>
      <c r="T1737" s="1">
        <v>0</v>
      </c>
      <c r="U1737" s="2" t="s">
        <v>0</v>
      </c>
      <c r="V1737" s="1">
        <v>0</v>
      </c>
      <c r="W1737" s="1">
        <v>134.97999999999999</v>
      </c>
      <c r="X1737" s="2" t="s">
        <v>8</v>
      </c>
      <c r="Y1737" s="1">
        <v>21.596799999999998</v>
      </c>
      <c r="Z1737" s="1">
        <v>0</v>
      </c>
      <c r="AA1737" s="2" t="s">
        <v>0</v>
      </c>
      <c r="AB1737" s="1">
        <v>0</v>
      </c>
      <c r="AC1737" s="1">
        <v>0</v>
      </c>
      <c r="AD1737" s="2" t="s">
        <v>0</v>
      </c>
      <c r="AE1737" s="1">
        <v>0</v>
      </c>
      <c r="AF1737" s="2">
        <v>0</v>
      </c>
      <c r="AG1737" s="2" t="s">
        <v>0</v>
      </c>
      <c r="AH1737" s="1">
        <v>0</v>
      </c>
      <c r="AI1737" s="1">
        <v>0</v>
      </c>
      <c r="AJ1737" s="2" t="s">
        <v>0</v>
      </c>
      <c r="AK1737" s="1">
        <v>0</v>
      </c>
      <c r="AL1737" s="1">
        <v>0</v>
      </c>
      <c r="AM1737" s="125" t="s">
        <v>1</v>
      </c>
      <c r="AN1737" s="2" t="s">
        <v>1</v>
      </c>
      <c r="AO1737" s="125" t="s">
        <v>1</v>
      </c>
      <c r="AP1737" s="2" t="s">
        <v>1</v>
      </c>
    </row>
    <row r="1738" spans="1:42" ht="15" customHeight="1" x14ac:dyDescent="0.25">
      <c r="A1738" s="2" t="s">
        <v>924</v>
      </c>
      <c r="B1738" s="125">
        <v>44620</v>
      </c>
      <c r="C1738" s="2" t="s">
        <v>26</v>
      </c>
      <c r="D1738" s="2" t="s">
        <v>37</v>
      </c>
      <c r="E1738" s="2" t="s">
        <v>4</v>
      </c>
      <c r="F1738" s="2" t="s">
        <v>1815</v>
      </c>
      <c r="G1738" s="2" t="s">
        <v>3</v>
      </c>
      <c r="H1738" s="2" t="s">
        <v>2083</v>
      </c>
      <c r="I1738" s="1" t="s">
        <v>1</v>
      </c>
      <c r="J1738" s="1" t="s">
        <v>1</v>
      </c>
      <c r="K1738" s="1" t="s">
        <v>1</v>
      </c>
      <c r="L1738" s="1" t="s">
        <v>1</v>
      </c>
      <c r="M1738" s="1">
        <v>0</v>
      </c>
      <c r="N1738" s="2" t="s">
        <v>1</v>
      </c>
      <c r="O1738" s="2" t="s">
        <v>2</v>
      </c>
      <c r="P1738" s="2" t="s">
        <v>1</v>
      </c>
      <c r="Q1738" s="1">
        <v>3041.9692879999998</v>
      </c>
      <c r="R1738" s="1">
        <v>0</v>
      </c>
      <c r="S1738" s="1">
        <v>1889.2998500000006</v>
      </c>
      <c r="T1738" s="1">
        <v>0</v>
      </c>
      <c r="U1738" s="2" t="s">
        <v>0</v>
      </c>
      <c r="V1738" s="1">
        <v>0</v>
      </c>
      <c r="W1738" s="1">
        <v>993.68054999999981</v>
      </c>
      <c r="X1738" s="2" t="s">
        <v>8</v>
      </c>
      <c r="Y1738" s="1">
        <v>158.98888800000003</v>
      </c>
      <c r="Z1738" s="1">
        <v>0</v>
      </c>
      <c r="AA1738" s="2" t="s">
        <v>0</v>
      </c>
      <c r="AB1738" s="1">
        <v>0</v>
      </c>
      <c r="AC1738" s="1">
        <v>0</v>
      </c>
      <c r="AD1738" s="2" t="s">
        <v>0</v>
      </c>
      <c r="AE1738" s="1">
        <v>0</v>
      </c>
      <c r="AF1738" s="2">
        <v>0</v>
      </c>
      <c r="AG1738" s="2" t="s">
        <v>0</v>
      </c>
      <c r="AH1738" s="1">
        <v>0</v>
      </c>
      <c r="AI1738" s="1">
        <v>0</v>
      </c>
      <c r="AJ1738" s="2" t="s">
        <v>0</v>
      </c>
      <c r="AK1738" s="1">
        <v>0</v>
      </c>
      <c r="AL1738" s="1">
        <v>0</v>
      </c>
      <c r="AM1738" s="125" t="s">
        <v>1</v>
      </c>
      <c r="AN1738" s="2" t="s">
        <v>1</v>
      </c>
      <c r="AO1738" s="125" t="s">
        <v>1</v>
      </c>
      <c r="AP1738" s="2" t="s">
        <v>1</v>
      </c>
    </row>
    <row r="1739" spans="1:42" ht="15" customHeight="1" x14ac:dyDescent="0.25">
      <c r="A1739" s="2" t="s">
        <v>925</v>
      </c>
      <c r="B1739" s="125">
        <v>44620</v>
      </c>
      <c r="C1739" s="2" t="s">
        <v>34</v>
      </c>
      <c r="D1739" s="2" t="s">
        <v>37</v>
      </c>
      <c r="E1739" s="2" t="s">
        <v>206</v>
      </c>
      <c r="F1739" s="2" t="s">
        <v>2263</v>
      </c>
      <c r="G1739" s="2" t="s">
        <v>3</v>
      </c>
      <c r="H1739" s="2" t="s">
        <v>2264</v>
      </c>
      <c r="I1739" s="1" t="s">
        <v>1</v>
      </c>
      <c r="J1739" s="1" t="s">
        <v>1</v>
      </c>
      <c r="K1739" s="1" t="s">
        <v>1</v>
      </c>
      <c r="L1739" s="1" t="s">
        <v>1</v>
      </c>
      <c r="M1739" s="1">
        <v>0</v>
      </c>
      <c r="N1739" s="2" t="s">
        <v>1</v>
      </c>
      <c r="O1739" s="2" t="s">
        <v>2</v>
      </c>
      <c r="P1739" s="2" t="s">
        <v>1</v>
      </c>
      <c r="Q1739" s="1">
        <v>2548.0624000000007</v>
      </c>
      <c r="R1739" s="1">
        <v>0</v>
      </c>
      <c r="S1739" s="1">
        <v>2338.1544000000008</v>
      </c>
      <c r="T1739" s="1">
        <v>0</v>
      </c>
      <c r="U1739" s="2" t="s">
        <v>0</v>
      </c>
      <c r="V1739" s="1">
        <v>0</v>
      </c>
      <c r="W1739" s="1">
        <v>180.95519999999999</v>
      </c>
      <c r="X1739" s="2" t="s">
        <v>0</v>
      </c>
      <c r="Y1739" s="1">
        <v>28.952800000000003</v>
      </c>
      <c r="Z1739" s="1">
        <v>0</v>
      </c>
      <c r="AA1739" s="2" t="s">
        <v>0</v>
      </c>
      <c r="AB1739" s="1">
        <v>0</v>
      </c>
      <c r="AC1739" s="1">
        <v>0</v>
      </c>
      <c r="AD1739" s="2" t="s">
        <v>0</v>
      </c>
      <c r="AE1739" s="1">
        <v>0</v>
      </c>
      <c r="AF1739" s="2">
        <v>0</v>
      </c>
      <c r="AG1739" s="2" t="s">
        <v>0</v>
      </c>
      <c r="AH1739" s="1">
        <v>0</v>
      </c>
      <c r="AI1739" s="1">
        <v>0</v>
      </c>
      <c r="AJ1739" s="2" t="s">
        <v>0</v>
      </c>
      <c r="AK1739" s="1">
        <v>0</v>
      </c>
      <c r="AL1739" s="1">
        <v>0</v>
      </c>
      <c r="AM1739" s="125" t="s">
        <v>1</v>
      </c>
      <c r="AN1739" s="2" t="s">
        <v>1</v>
      </c>
      <c r="AO1739" s="125" t="s">
        <v>1</v>
      </c>
      <c r="AP1739" s="2" t="s">
        <v>1</v>
      </c>
    </row>
    <row r="1740" spans="1:42" ht="15" customHeight="1" x14ac:dyDescent="0.25">
      <c r="A1740" s="2" t="s">
        <v>926</v>
      </c>
      <c r="B1740" s="125">
        <v>44620</v>
      </c>
      <c r="C1740" s="2" t="s">
        <v>1081</v>
      </c>
      <c r="D1740" s="2" t="s">
        <v>37</v>
      </c>
      <c r="E1740" s="2" t="s">
        <v>1084</v>
      </c>
      <c r="F1740" s="2" t="s">
        <v>1747</v>
      </c>
      <c r="G1740" s="2" t="s">
        <v>3</v>
      </c>
      <c r="H1740" s="2" t="s">
        <v>2363</v>
      </c>
      <c r="I1740" s="1" t="s">
        <v>1</v>
      </c>
      <c r="J1740" s="1" t="s">
        <v>1</v>
      </c>
      <c r="K1740" s="1" t="s">
        <v>1</v>
      </c>
      <c r="L1740" s="1" t="s">
        <v>1</v>
      </c>
      <c r="M1740" s="1">
        <v>0</v>
      </c>
      <c r="N1740" s="2" t="s">
        <v>1</v>
      </c>
      <c r="O1740" s="2" t="s">
        <v>2</v>
      </c>
      <c r="P1740" s="2" t="s">
        <v>1</v>
      </c>
      <c r="Q1740" s="1">
        <v>4533.2252959999987</v>
      </c>
      <c r="R1740" s="1">
        <v>0</v>
      </c>
      <c r="S1740" s="1">
        <v>3660.8503499999997</v>
      </c>
      <c r="T1740" s="1">
        <v>0</v>
      </c>
      <c r="U1740" s="2" t="s">
        <v>0</v>
      </c>
      <c r="V1740" s="1">
        <v>0</v>
      </c>
      <c r="W1740" s="1">
        <v>752.04735000000005</v>
      </c>
      <c r="X1740" s="2" t="s">
        <v>0</v>
      </c>
      <c r="Y1740" s="1">
        <v>120.32759600000001</v>
      </c>
      <c r="Z1740" s="1">
        <v>0</v>
      </c>
      <c r="AA1740" s="2" t="s">
        <v>0</v>
      </c>
      <c r="AB1740" s="1">
        <v>0</v>
      </c>
      <c r="AC1740" s="1">
        <v>0</v>
      </c>
      <c r="AD1740" s="2" t="s">
        <v>0</v>
      </c>
      <c r="AE1740" s="1">
        <v>0</v>
      </c>
      <c r="AF1740" s="2">
        <v>0</v>
      </c>
      <c r="AG1740" s="2" t="s">
        <v>0</v>
      </c>
      <c r="AH1740" s="1">
        <v>0</v>
      </c>
      <c r="AI1740" s="1">
        <v>0</v>
      </c>
      <c r="AJ1740" s="2" t="s">
        <v>0</v>
      </c>
      <c r="AK1740" s="1">
        <v>0</v>
      </c>
      <c r="AL1740" s="1">
        <v>0</v>
      </c>
      <c r="AM1740" s="125" t="s">
        <v>1</v>
      </c>
      <c r="AN1740" s="2" t="s">
        <v>1</v>
      </c>
      <c r="AO1740" s="125" t="s">
        <v>1</v>
      </c>
      <c r="AP1740" s="2" t="s">
        <v>1</v>
      </c>
    </row>
    <row r="1741" spans="1:42" ht="15" customHeight="1" x14ac:dyDescent="0.25">
      <c r="A1741" s="2" t="s">
        <v>927</v>
      </c>
      <c r="B1741" s="125">
        <v>44620</v>
      </c>
      <c r="C1741" s="2" t="s">
        <v>6</v>
      </c>
      <c r="D1741" s="2" t="s">
        <v>37</v>
      </c>
      <c r="E1741" s="2" t="s">
        <v>208</v>
      </c>
      <c r="F1741" s="2" t="s">
        <v>2643</v>
      </c>
      <c r="G1741" s="2" t="s">
        <v>3</v>
      </c>
      <c r="H1741" s="2" t="s">
        <v>2731</v>
      </c>
      <c r="I1741" s="1" t="s">
        <v>1</v>
      </c>
      <c r="J1741" s="1" t="s">
        <v>1</v>
      </c>
      <c r="K1741" s="1" t="s">
        <v>1</v>
      </c>
      <c r="L1741" s="1" t="s">
        <v>1</v>
      </c>
      <c r="M1741" s="1">
        <v>0</v>
      </c>
      <c r="N1741" s="2" t="s">
        <v>1</v>
      </c>
      <c r="O1741" s="2" t="s">
        <v>2</v>
      </c>
      <c r="P1741" s="2" t="s">
        <v>1</v>
      </c>
      <c r="Q1741" s="1">
        <v>6233.5984899999985</v>
      </c>
      <c r="R1741" s="1">
        <v>0</v>
      </c>
      <c r="S1741" s="1">
        <v>4666.3777000000027</v>
      </c>
      <c r="T1741" s="1">
        <v>0</v>
      </c>
      <c r="U1741" s="2" t="s">
        <v>0</v>
      </c>
      <c r="V1741" s="1">
        <v>0</v>
      </c>
      <c r="W1741" s="1">
        <v>1351.0524499999992</v>
      </c>
      <c r="X1741" s="2" t="s">
        <v>0</v>
      </c>
      <c r="Y1741" s="1">
        <v>216.16834000000003</v>
      </c>
      <c r="Z1741" s="1">
        <v>0</v>
      </c>
      <c r="AA1741" s="2" t="s">
        <v>0</v>
      </c>
      <c r="AB1741" s="1">
        <v>0</v>
      </c>
      <c r="AC1741" s="1">
        <v>0</v>
      </c>
      <c r="AD1741" s="2" t="s">
        <v>0</v>
      </c>
      <c r="AE1741" s="1">
        <v>0</v>
      </c>
      <c r="AF1741" s="2">
        <v>0</v>
      </c>
      <c r="AG1741" s="2" t="s">
        <v>0</v>
      </c>
      <c r="AH1741" s="1">
        <v>0</v>
      </c>
      <c r="AI1741" s="1">
        <v>0</v>
      </c>
      <c r="AJ1741" s="2" t="s">
        <v>0</v>
      </c>
      <c r="AK1741" s="1">
        <v>0</v>
      </c>
      <c r="AL1741" s="1">
        <v>0</v>
      </c>
      <c r="AM1741" s="125" t="s">
        <v>1</v>
      </c>
      <c r="AN1741" s="2" t="s">
        <v>1</v>
      </c>
      <c r="AO1741" s="125" t="s">
        <v>1</v>
      </c>
      <c r="AP1741" s="2" t="s">
        <v>1</v>
      </c>
    </row>
    <row r="1742" spans="1:42" ht="15" customHeight="1" x14ac:dyDescent="0.25">
      <c r="A1742" s="2" t="s">
        <v>928</v>
      </c>
      <c r="B1742" s="125">
        <v>44620</v>
      </c>
      <c r="C1742" s="2" t="s">
        <v>6</v>
      </c>
      <c r="D1742" s="2" t="s">
        <v>37</v>
      </c>
      <c r="E1742" s="2" t="s">
        <v>208</v>
      </c>
      <c r="F1742" s="2" t="s">
        <v>2643</v>
      </c>
      <c r="G1742" s="2" t="s">
        <v>12</v>
      </c>
      <c r="H1742" s="2" t="s">
        <v>1</v>
      </c>
      <c r="I1742" s="1" t="s">
        <v>2732</v>
      </c>
      <c r="J1742" s="1" t="s">
        <v>1</v>
      </c>
      <c r="K1742" s="1" t="s">
        <v>2733</v>
      </c>
      <c r="L1742" s="1" t="s">
        <v>2297</v>
      </c>
      <c r="M1742" s="1">
        <v>44</v>
      </c>
      <c r="N1742" s="2" t="s">
        <v>11</v>
      </c>
      <c r="O1742" s="2" t="s">
        <v>2734</v>
      </c>
      <c r="P1742" s="2" t="s">
        <v>2735</v>
      </c>
      <c r="Q1742" s="1">
        <v>-44</v>
      </c>
      <c r="R1742" s="1">
        <v>0</v>
      </c>
      <c r="S1742" s="1">
        <v>-44</v>
      </c>
      <c r="T1742" s="1">
        <v>0</v>
      </c>
      <c r="U1742" s="2" t="s">
        <v>0</v>
      </c>
      <c r="V1742" s="1">
        <v>0</v>
      </c>
      <c r="W1742" s="1">
        <v>0</v>
      </c>
      <c r="X1742" s="2" t="s">
        <v>0</v>
      </c>
      <c r="Y1742" s="1">
        <v>0</v>
      </c>
      <c r="Z1742" s="1">
        <v>0</v>
      </c>
      <c r="AA1742" s="2" t="s">
        <v>0</v>
      </c>
      <c r="AB1742" s="1">
        <v>0</v>
      </c>
      <c r="AC1742" s="1">
        <v>0</v>
      </c>
      <c r="AD1742" s="2" t="s">
        <v>0</v>
      </c>
      <c r="AE1742" s="1">
        <v>0</v>
      </c>
      <c r="AF1742" s="2">
        <v>0</v>
      </c>
      <c r="AG1742" s="2" t="s">
        <v>0</v>
      </c>
      <c r="AH1742" s="1">
        <v>0</v>
      </c>
      <c r="AI1742" s="1">
        <v>0</v>
      </c>
      <c r="AJ1742" s="2" t="s">
        <v>0</v>
      </c>
      <c r="AK1742" s="1">
        <v>0</v>
      </c>
      <c r="AL1742" s="1">
        <v>0</v>
      </c>
      <c r="AM1742" s="125" t="s">
        <v>1</v>
      </c>
      <c r="AN1742" s="2" t="s">
        <v>1</v>
      </c>
      <c r="AO1742" s="125" t="s">
        <v>1</v>
      </c>
      <c r="AP1742" s="2" t="s">
        <v>1</v>
      </c>
    </row>
    <row r="1743" spans="1:42" ht="15" customHeight="1" x14ac:dyDescent="0.25">
      <c r="A1743" s="2" t="s">
        <v>929</v>
      </c>
      <c r="B1743" s="125">
        <v>44620</v>
      </c>
      <c r="C1743" s="2" t="s">
        <v>26</v>
      </c>
      <c r="D1743" s="2" t="s">
        <v>32</v>
      </c>
      <c r="E1743" s="2" t="s">
        <v>31</v>
      </c>
      <c r="F1743" s="2" t="s">
        <v>1930</v>
      </c>
      <c r="G1743" s="2" t="s">
        <v>3</v>
      </c>
      <c r="H1743" s="2" t="s">
        <v>2084</v>
      </c>
      <c r="I1743" s="1" t="s">
        <v>1</v>
      </c>
      <c r="J1743" s="1" t="s">
        <v>1</v>
      </c>
      <c r="K1743" s="1" t="s">
        <v>1</v>
      </c>
      <c r="L1743" s="1" t="s">
        <v>1</v>
      </c>
      <c r="M1743" s="1">
        <v>0</v>
      </c>
      <c r="N1743" s="2" t="s">
        <v>1</v>
      </c>
      <c r="O1743" s="2" t="s">
        <v>2</v>
      </c>
      <c r="P1743" s="2" t="s">
        <v>1</v>
      </c>
      <c r="Q1743" s="1">
        <v>3288.6493899999996</v>
      </c>
      <c r="R1743" s="1">
        <v>0</v>
      </c>
      <c r="S1743" s="1">
        <v>2378.3173499999994</v>
      </c>
      <c r="T1743" s="1">
        <v>0</v>
      </c>
      <c r="U1743" s="2" t="s">
        <v>0</v>
      </c>
      <c r="V1743" s="1">
        <v>0</v>
      </c>
      <c r="W1743" s="1">
        <v>784.76899999999989</v>
      </c>
      <c r="X1743" s="2" t="s">
        <v>8</v>
      </c>
      <c r="Y1743" s="1">
        <v>125.56303999999999</v>
      </c>
      <c r="Z1743" s="1">
        <v>0</v>
      </c>
      <c r="AA1743" s="2" t="s">
        <v>0</v>
      </c>
      <c r="AB1743" s="1">
        <v>0</v>
      </c>
      <c r="AC1743" s="1">
        <v>0</v>
      </c>
      <c r="AD1743" s="2" t="s">
        <v>0</v>
      </c>
      <c r="AE1743" s="1">
        <v>0</v>
      </c>
      <c r="AF1743" s="2">
        <v>0</v>
      </c>
      <c r="AG1743" s="2" t="s">
        <v>0</v>
      </c>
      <c r="AH1743" s="1">
        <v>0</v>
      </c>
      <c r="AI1743" s="1">
        <v>0</v>
      </c>
      <c r="AJ1743" s="2" t="s">
        <v>0</v>
      </c>
      <c r="AK1743" s="1">
        <v>0</v>
      </c>
      <c r="AL1743" s="1">
        <v>0</v>
      </c>
      <c r="AM1743" s="125" t="s">
        <v>1</v>
      </c>
      <c r="AN1743" s="2" t="s">
        <v>1</v>
      </c>
      <c r="AO1743" s="125" t="s">
        <v>1</v>
      </c>
      <c r="AP1743" s="2" t="s">
        <v>1</v>
      </c>
    </row>
    <row r="1744" spans="1:42" ht="15" customHeight="1" x14ac:dyDescent="0.25">
      <c r="A1744" s="2" t="s">
        <v>930</v>
      </c>
      <c r="B1744" s="125">
        <v>44620</v>
      </c>
      <c r="C1744" s="2" t="s">
        <v>6</v>
      </c>
      <c r="D1744" s="2" t="s">
        <v>32</v>
      </c>
      <c r="E1744" s="2" t="s">
        <v>202</v>
      </c>
      <c r="F1744" s="2" t="s">
        <v>1338</v>
      </c>
      <c r="G1744" s="2" t="s">
        <v>3</v>
      </c>
      <c r="H1744" s="2" t="s">
        <v>2663</v>
      </c>
      <c r="I1744" s="1" t="s">
        <v>1</v>
      </c>
      <c r="J1744" s="1" t="s">
        <v>1</v>
      </c>
      <c r="K1744" s="1" t="s">
        <v>1</v>
      </c>
      <c r="L1744" s="1" t="s">
        <v>1</v>
      </c>
      <c r="M1744" s="1">
        <v>0</v>
      </c>
      <c r="N1744" s="2" t="s">
        <v>1</v>
      </c>
      <c r="O1744" s="2" t="s">
        <v>2</v>
      </c>
      <c r="P1744" s="2" t="s">
        <v>1</v>
      </c>
      <c r="Q1744" s="1">
        <v>7607.1609279999984</v>
      </c>
      <c r="R1744" s="1">
        <v>0</v>
      </c>
      <c r="S1744" s="1">
        <v>5798.2639999999974</v>
      </c>
      <c r="T1744" s="1">
        <v>0</v>
      </c>
      <c r="U1744" s="2" t="s">
        <v>0</v>
      </c>
      <c r="V1744" s="1">
        <v>0</v>
      </c>
      <c r="W1744" s="1">
        <v>1559.3940000000002</v>
      </c>
      <c r="X1744" s="2" t="s">
        <v>8</v>
      </c>
      <c r="Y1744" s="1">
        <v>249.502928</v>
      </c>
      <c r="Z1744" s="1">
        <v>0</v>
      </c>
      <c r="AA1744" s="2" t="s">
        <v>0</v>
      </c>
      <c r="AB1744" s="1">
        <v>0</v>
      </c>
      <c r="AC1744" s="1">
        <v>0</v>
      </c>
      <c r="AD1744" s="2" t="s">
        <v>0</v>
      </c>
      <c r="AE1744" s="1">
        <v>0</v>
      </c>
      <c r="AF1744" s="2">
        <v>0</v>
      </c>
      <c r="AG1744" s="2" t="s">
        <v>0</v>
      </c>
      <c r="AH1744" s="1">
        <v>0</v>
      </c>
      <c r="AI1744" s="1">
        <v>0</v>
      </c>
      <c r="AJ1744" s="2" t="s">
        <v>0</v>
      </c>
      <c r="AK1744" s="1">
        <v>0</v>
      </c>
      <c r="AL1744" s="1">
        <v>0</v>
      </c>
      <c r="AM1744" s="125" t="s">
        <v>1</v>
      </c>
      <c r="AN1744" s="2" t="s">
        <v>1</v>
      </c>
      <c r="AO1744" s="125" t="s">
        <v>1</v>
      </c>
      <c r="AP1744" s="2" t="s">
        <v>1</v>
      </c>
    </row>
    <row r="1745" spans="1:42" ht="15" customHeight="1" x14ac:dyDescent="0.25">
      <c r="A1745" s="2" t="s">
        <v>931</v>
      </c>
      <c r="B1745" s="125">
        <v>44620</v>
      </c>
      <c r="C1745" s="2" t="s">
        <v>26</v>
      </c>
      <c r="D1745" s="2" t="s">
        <v>25</v>
      </c>
      <c r="E1745" s="2" t="s">
        <v>249</v>
      </c>
      <c r="F1745" s="2" t="s">
        <v>1851</v>
      </c>
      <c r="G1745" s="2" t="s">
        <v>3</v>
      </c>
      <c r="H1745" s="2" t="s">
        <v>2085</v>
      </c>
      <c r="I1745" s="1" t="s">
        <v>1</v>
      </c>
      <c r="J1745" s="1" t="s">
        <v>1</v>
      </c>
      <c r="K1745" s="1" t="s">
        <v>1</v>
      </c>
      <c r="L1745" s="1" t="s">
        <v>1</v>
      </c>
      <c r="M1745" s="1">
        <v>0</v>
      </c>
      <c r="N1745" s="2" t="s">
        <v>1</v>
      </c>
      <c r="O1745" s="2" t="s">
        <v>2</v>
      </c>
      <c r="P1745" s="2" t="s">
        <v>1</v>
      </c>
      <c r="Q1745" s="1">
        <v>442.41929999999996</v>
      </c>
      <c r="R1745" s="1">
        <v>0</v>
      </c>
      <c r="S1745" s="1">
        <v>383.6189</v>
      </c>
      <c r="T1745" s="1">
        <v>0</v>
      </c>
      <c r="U1745" s="2" t="s">
        <v>0</v>
      </c>
      <c r="V1745" s="1">
        <v>0</v>
      </c>
      <c r="W1745" s="1">
        <v>50.69</v>
      </c>
      <c r="X1745" s="2" t="s">
        <v>8</v>
      </c>
      <c r="Y1745" s="1">
        <v>8.1104000000000003</v>
      </c>
      <c r="Z1745" s="1">
        <v>0</v>
      </c>
      <c r="AA1745" s="2" t="s">
        <v>0</v>
      </c>
      <c r="AB1745" s="1">
        <v>0</v>
      </c>
      <c r="AC1745" s="1">
        <v>0</v>
      </c>
      <c r="AD1745" s="2" t="s">
        <v>0</v>
      </c>
      <c r="AE1745" s="1">
        <v>0</v>
      </c>
      <c r="AF1745" s="2">
        <v>0</v>
      </c>
      <c r="AG1745" s="2" t="s">
        <v>0</v>
      </c>
      <c r="AH1745" s="1">
        <v>0</v>
      </c>
      <c r="AI1745" s="1">
        <v>0</v>
      </c>
      <c r="AJ1745" s="2" t="s">
        <v>0</v>
      </c>
      <c r="AK1745" s="1">
        <v>0</v>
      </c>
      <c r="AL1745" s="1">
        <v>0</v>
      </c>
      <c r="AM1745" s="125" t="s">
        <v>1</v>
      </c>
      <c r="AN1745" s="2" t="s">
        <v>1</v>
      </c>
      <c r="AO1745" s="125" t="s">
        <v>1</v>
      </c>
      <c r="AP1745" s="2" t="s">
        <v>1</v>
      </c>
    </row>
    <row r="1746" spans="1:42" ht="15" customHeight="1" x14ac:dyDescent="0.25">
      <c r="A1746" s="2" t="s">
        <v>932</v>
      </c>
      <c r="B1746" s="125">
        <v>44620</v>
      </c>
      <c r="C1746" s="2" t="s">
        <v>26</v>
      </c>
      <c r="D1746" s="2" t="s">
        <v>25</v>
      </c>
      <c r="E1746" s="2" t="s">
        <v>249</v>
      </c>
      <c r="F1746" s="2" t="s">
        <v>1853</v>
      </c>
      <c r="G1746" s="2" t="s">
        <v>3</v>
      </c>
      <c r="H1746" s="2" t="s">
        <v>2086</v>
      </c>
      <c r="I1746" s="1" t="s">
        <v>1</v>
      </c>
      <c r="J1746" s="1" t="s">
        <v>1</v>
      </c>
      <c r="K1746" s="1" t="s">
        <v>1</v>
      </c>
      <c r="L1746" s="1" t="s">
        <v>1</v>
      </c>
      <c r="M1746" s="1">
        <v>0</v>
      </c>
      <c r="N1746" s="2" t="s">
        <v>1</v>
      </c>
      <c r="O1746" s="2" t="s">
        <v>1213</v>
      </c>
      <c r="P1746" s="2" t="s">
        <v>1214</v>
      </c>
      <c r="Q1746" s="1">
        <v>16.031199999999998</v>
      </c>
      <c r="R1746" s="1">
        <v>0</v>
      </c>
      <c r="S1746" s="1">
        <v>0</v>
      </c>
      <c r="T1746" s="1">
        <v>13.82</v>
      </c>
      <c r="U1746" s="2" t="s">
        <v>8</v>
      </c>
      <c r="V1746" s="1">
        <v>2.2111999999999998</v>
      </c>
      <c r="W1746" s="1">
        <v>0</v>
      </c>
      <c r="X1746" s="2" t="s">
        <v>0</v>
      </c>
      <c r="Y1746" s="1">
        <v>0</v>
      </c>
      <c r="Z1746" s="1">
        <v>0</v>
      </c>
      <c r="AA1746" s="2" t="s">
        <v>0</v>
      </c>
      <c r="AB1746" s="1">
        <v>0</v>
      </c>
      <c r="AC1746" s="1">
        <v>0</v>
      </c>
      <c r="AD1746" s="2" t="s">
        <v>0</v>
      </c>
      <c r="AE1746" s="1">
        <v>0</v>
      </c>
      <c r="AF1746" s="2">
        <v>0</v>
      </c>
      <c r="AG1746" s="2" t="s">
        <v>0</v>
      </c>
      <c r="AH1746" s="1">
        <v>0</v>
      </c>
      <c r="AI1746" s="1">
        <v>0</v>
      </c>
      <c r="AJ1746" s="2" t="s">
        <v>0</v>
      </c>
      <c r="AK1746" s="1">
        <v>0</v>
      </c>
      <c r="AL1746" s="1">
        <v>0</v>
      </c>
      <c r="AM1746" s="125" t="s">
        <v>1</v>
      </c>
      <c r="AN1746" s="2" t="s">
        <v>1</v>
      </c>
      <c r="AO1746" s="125" t="s">
        <v>1</v>
      </c>
      <c r="AP1746" s="2" t="s">
        <v>1</v>
      </c>
    </row>
    <row r="1747" spans="1:42" ht="15" customHeight="1" x14ac:dyDescent="0.25">
      <c r="A1747" s="2" t="s">
        <v>933</v>
      </c>
      <c r="B1747" s="125">
        <v>44620</v>
      </c>
      <c r="C1747" s="2" t="s">
        <v>26</v>
      </c>
      <c r="D1747" s="2" t="s">
        <v>25</v>
      </c>
      <c r="E1747" s="2" t="s">
        <v>249</v>
      </c>
      <c r="F1747" s="2" t="s">
        <v>1851</v>
      </c>
      <c r="G1747" s="2" t="s">
        <v>3</v>
      </c>
      <c r="H1747" s="2" t="s">
        <v>2087</v>
      </c>
      <c r="I1747" s="1" t="s">
        <v>1</v>
      </c>
      <c r="J1747" s="1" t="s">
        <v>1</v>
      </c>
      <c r="K1747" s="1" t="s">
        <v>1</v>
      </c>
      <c r="L1747" s="1" t="s">
        <v>1</v>
      </c>
      <c r="M1747" s="1">
        <v>0</v>
      </c>
      <c r="N1747" s="2" t="s">
        <v>1</v>
      </c>
      <c r="O1747" s="2" t="s">
        <v>2</v>
      </c>
      <c r="P1747" s="2" t="s">
        <v>1</v>
      </c>
      <c r="Q1747" s="1">
        <v>1185.4610220000002</v>
      </c>
      <c r="R1747" s="1">
        <v>0</v>
      </c>
      <c r="S1747" s="1">
        <v>860.34875000000034</v>
      </c>
      <c r="T1747" s="1">
        <v>0</v>
      </c>
      <c r="U1747" s="2" t="s">
        <v>0</v>
      </c>
      <c r="V1747" s="1">
        <v>0</v>
      </c>
      <c r="W1747" s="1">
        <v>280.26920000000001</v>
      </c>
      <c r="X1747" s="2" t="s">
        <v>8</v>
      </c>
      <c r="Y1747" s="1">
        <v>44.843071999999999</v>
      </c>
      <c r="Z1747" s="1">
        <v>0</v>
      </c>
      <c r="AA1747" s="2" t="s">
        <v>0</v>
      </c>
      <c r="AB1747" s="1">
        <v>0</v>
      </c>
      <c r="AC1747" s="1">
        <v>0</v>
      </c>
      <c r="AD1747" s="2" t="s">
        <v>0</v>
      </c>
      <c r="AE1747" s="1">
        <v>0</v>
      </c>
      <c r="AF1747" s="2">
        <v>0</v>
      </c>
      <c r="AG1747" s="2" t="s">
        <v>0</v>
      </c>
      <c r="AH1747" s="1">
        <v>0</v>
      </c>
      <c r="AI1747" s="1">
        <v>0</v>
      </c>
      <c r="AJ1747" s="2" t="s">
        <v>0</v>
      </c>
      <c r="AK1747" s="1">
        <v>0</v>
      </c>
      <c r="AL1747" s="1">
        <v>0</v>
      </c>
      <c r="AM1747" s="125" t="s">
        <v>1</v>
      </c>
      <c r="AN1747" s="2" t="s">
        <v>1</v>
      </c>
      <c r="AO1747" s="125" t="s">
        <v>1</v>
      </c>
      <c r="AP1747" s="2" t="s">
        <v>1</v>
      </c>
    </row>
    <row r="1748" spans="1:42" ht="15" customHeight="1" x14ac:dyDescent="0.25">
      <c r="A1748" s="2" t="s">
        <v>934</v>
      </c>
      <c r="B1748" s="125">
        <v>44620</v>
      </c>
      <c r="C1748" s="2" t="s">
        <v>6</v>
      </c>
      <c r="D1748" s="2" t="s">
        <v>25</v>
      </c>
      <c r="E1748" s="2" t="s">
        <v>196</v>
      </c>
      <c r="F1748" s="2" t="s">
        <v>2655</v>
      </c>
      <c r="G1748" s="2" t="s">
        <v>3</v>
      </c>
      <c r="H1748" s="2" t="s">
        <v>2656</v>
      </c>
      <c r="I1748" s="1" t="s">
        <v>1</v>
      </c>
      <c r="J1748" s="1" t="s">
        <v>1</v>
      </c>
      <c r="K1748" s="1" t="s">
        <v>1</v>
      </c>
      <c r="L1748" s="1" t="s">
        <v>1</v>
      </c>
      <c r="M1748" s="1">
        <v>0</v>
      </c>
      <c r="N1748" s="2" t="s">
        <v>1</v>
      </c>
      <c r="O1748" s="2" t="s">
        <v>2</v>
      </c>
      <c r="P1748" s="2" t="s">
        <v>1</v>
      </c>
      <c r="Q1748" s="1">
        <v>8171.2729880000006</v>
      </c>
      <c r="R1748" s="1">
        <v>0</v>
      </c>
      <c r="S1748" s="1">
        <v>5954.278299999999</v>
      </c>
      <c r="T1748" s="1">
        <v>0</v>
      </c>
      <c r="U1748" s="2" t="s">
        <v>0</v>
      </c>
      <c r="V1748" s="1">
        <v>0</v>
      </c>
      <c r="W1748" s="1">
        <v>1911.2023000000002</v>
      </c>
      <c r="X1748" s="2" t="s">
        <v>8</v>
      </c>
      <c r="Y1748" s="1">
        <v>305.79238799999996</v>
      </c>
      <c r="Z1748" s="1">
        <v>0</v>
      </c>
      <c r="AA1748" s="2" t="s">
        <v>0</v>
      </c>
      <c r="AB1748" s="1">
        <v>0</v>
      </c>
      <c r="AC1748" s="1">
        <v>0</v>
      </c>
      <c r="AD1748" s="2" t="s">
        <v>0</v>
      </c>
      <c r="AE1748" s="1">
        <v>0</v>
      </c>
      <c r="AF1748" s="2">
        <v>0</v>
      </c>
      <c r="AG1748" s="2" t="s">
        <v>0</v>
      </c>
      <c r="AH1748" s="1">
        <v>0</v>
      </c>
      <c r="AI1748" s="1">
        <v>0</v>
      </c>
      <c r="AJ1748" s="2" t="s">
        <v>0</v>
      </c>
      <c r="AK1748" s="1">
        <v>0</v>
      </c>
      <c r="AL1748" s="1">
        <v>0</v>
      </c>
      <c r="AM1748" s="125" t="s">
        <v>1</v>
      </c>
      <c r="AN1748" s="2" t="s">
        <v>1</v>
      </c>
      <c r="AO1748" s="125" t="s">
        <v>1</v>
      </c>
      <c r="AP1748" s="2" t="s">
        <v>1</v>
      </c>
    </row>
    <row r="1749" spans="1:42" ht="15" customHeight="1" x14ac:dyDescent="0.25">
      <c r="A1749" s="2" t="s">
        <v>935</v>
      </c>
      <c r="B1749" s="125">
        <v>44620</v>
      </c>
      <c r="C1749" s="2" t="s">
        <v>26</v>
      </c>
      <c r="D1749" s="2" t="s">
        <v>23</v>
      </c>
      <c r="E1749" s="2" t="s">
        <v>354</v>
      </c>
      <c r="F1749" s="2" t="s">
        <v>1308</v>
      </c>
      <c r="G1749" s="2" t="s">
        <v>3</v>
      </c>
      <c r="H1749" s="2" t="s">
        <v>2088</v>
      </c>
      <c r="I1749" s="1" t="s">
        <v>1</v>
      </c>
      <c r="J1749" s="1" t="s">
        <v>1</v>
      </c>
      <c r="K1749" s="1" t="s">
        <v>1</v>
      </c>
      <c r="L1749" s="1" t="s">
        <v>1</v>
      </c>
      <c r="M1749" s="1">
        <v>0</v>
      </c>
      <c r="N1749" s="2" t="s">
        <v>1</v>
      </c>
      <c r="O1749" s="2" t="s">
        <v>2</v>
      </c>
      <c r="P1749" s="2" t="s">
        <v>1</v>
      </c>
      <c r="Q1749" s="1">
        <v>1444.4547220000002</v>
      </c>
      <c r="R1749" s="1">
        <v>0</v>
      </c>
      <c r="S1749" s="1">
        <v>937.5675500000001</v>
      </c>
      <c r="T1749" s="1">
        <v>0</v>
      </c>
      <c r="U1749" s="2" t="s">
        <v>0</v>
      </c>
      <c r="V1749" s="1">
        <v>0</v>
      </c>
      <c r="W1749" s="1">
        <v>436.97169999999994</v>
      </c>
      <c r="X1749" s="2" t="s">
        <v>0</v>
      </c>
      <c r="Y1749" s="1">
        <v>69.915472000000008</v>
      </c>
      <c r="Z1749" s="1">
        <v>0</v>
      </c>
      <c r="AA1749" s="2" t="s">
        <v>0</v>
      </c>
      <c r="AB1749" s="1">
        <v>0</v>
      </c>
      <c r="AC1749" s="1">
        <v>0</v>
      </c>
      <c r="AD1749" s="2" t="s">
        <v>0</v>
      </c>
      <c r="AE1749" s="1">
        <v>0</v>
      </c>
      <c r="AF1749" s="2">
        <v>0</v>
      </c>
      <c r="AG1749" s="2" t="s">
        <v>0</v>
      </c>
      <c r="AH1749" s="1">
        <v>0</v>
      </c>
      <c r="AI1749" s="1">
        <v>0</v>
      </c>
      <c r="AJ1749" s="2" t="s">
        <v>0</v>
      </c>
      <c r="AK1749" s="1">
        <v>0</v>
      </c>
      <c r="AL1749" s="1">
        <v>0</v>
      </c>
      <c r="AM1749" s="125" t="s">
        <v>1</v>
      </c>
      <c r="AN1749" s="2" t="s">
        <v>1</v>
      </c>
      <c r="AO1749" s="125" t="s">
        <v>1</v>
      </c>
      <c r="AP1749" s="2" t="s">
        <v>1</v>
      </c>
    </row>
    <row r="1750" spans="1:42" ht="15" customHeight="1" x14ac:dyDescent="0.25">
      <c r="A1750" s="2" t="s">
        <v>936</v>
      </c>
      <c r="B1750" s="125">
        <v>44620</v>
      </c>
      <c r="C1750" s="2" t="s">
        <v>6</v>
      </c>
      <c r="D1750" s="2" t="s">
        <v>23</v>
      </c>
      <c r="E1750" s="2" t="s">
        <v>192</v>
      </c>
      <c r="F1750" s="2" t="s">
        <v>1135</v>
      </c>
      <c r="G1750" s="2" t="s">
        <v>3</v>
      </c>
      <c r="H1750" s="2" t="s">
        <v>2609</v>
      </c>
      <c r="I1750" s="1" t="s">
        <v>1</v>
      </c>
      <c r="J1750" s="1" t="s">
        <v>1</v>
      </c>
      <c r="K1750" s="1" t="s">
        <v>1</v>
      </c>
      <c r="L1750" s="1" t="s">
        <v>1</v>
      </c>
      <c r="M1750" s="1">
        <v>0</v>
      </c>
      <c r="N1750" s="2" t="s">
        <v>1</v>
      </c>
      <c r="O1750" s="2" t="s">
        <v>2</v>
      </c>
      <c r="P1750" s="2" t="s">
        <v>1</v>
      </c>
      <c r="Q1750" s="1">
        <v>1012.76575</v>
      </c>
      <c r="R1750" s="1">
        <v>0</v>
      </c>
      <c r="S1750" s="1">
        <v>664.25215000000014</v>
      </c>
      <c r="T1750" s="1">
        <v>0</v>
      </c>
      <c r="U1750" s="2" t="s">
        <v>0</v>
      </c>
      <c r="V1750" s="1">
        <v>0</v>
      </c>
      <c r="W1750" s="1">
        <v>300.44280000000003</v>
      </c>
      <c r="X1750" s="2" t="s">
        <v>0</v>
      </c>
      <c r="Y1750" s="1">
        <v>48.070799999999998</v>
      </c>
      <c r="Z1750" s="1">
        <v>0</v>
      </c>
      <c r="AA1750" s="2" t="s">
        <v>0</v>
      </c>
      <c r="AB1750" s="1">
        <v>0</v>
      </c>
      <c r="AC1750" s="1">
        <v>0</v>
      </c>
      <c r="AD1750" s="2" t="s">
        <v>0</v>
      </c>
      <c r="AE1750" s="1">
        <v>0</v>
      </c>
      <c r="AF1750" s="2">
        <v>0</v>
      </c>
      <c r="AG1750" s="2" t="s">
        <v>0</v>
      </c>
      <c r="AH1750" s="1">
        <v>0</v>
      </c>
      <c r="AI1750" s="1">
        <v>0</v>
      </c>
      <c r="AJ1750" s="2" t="s">
        <v>0</v>
      </c>
      <c r="AK1750" s="1">
        <v>0</v>
      </c>
      <c r="AL1750" s="1">
        <v>0</v>
      </c>
      <c r="AM1750" s="125" t="s">
        <v>1</v>
      </c>
      <c r="AN1750" s="2" t="s">
        <v>1</v>
      </c>
      <c r="AO1750" s="125" t="s">
        <v>1</v>
      </c>
      <c r="AP1750" s="2" t="s">
        <v>1</v>
      </c>
    </row>
    <row r="1751" spans="1:42" ht="15" customHeight="1" x14ac:dyDescent="0.25">
      <c r="A1751" s="2" t="s">
        <v>937</v>
      </c>
      <c r="B1751" s="125">
        <v>44620</v>
      </c>
      <c r="C1751" s="2" t="s">
        <v>6</v>
      </c>
      <c r="D1751" s="2" t="s">
        <v>23</v>
      </c>
      <c r="E1751" s="2" t="s">
        <v>192</v>
      </c>
      <c r="F1751" s="2" t="s">
        <v>1135</v>
      </c>
      <c r="G1751" s="2" t="s">
        <v>3</v>
      </c>
      <c r="H1751" s="2" t="s">
        <v>2610</v>
      </c>
      <c r="I1751" s="1" t="s">
        <v>1</v>
      </c>
      <c r="J1751" s="1" t="s">
        <v>1</v>
      </c>
      <c r="K1751" s="1" t="s">
        <v>1</v>
      </c>
      <c r="L1751" s="1" t="s">
        <v>1</v>
      </c>
      <c r="M1751" s="1">
        <v>0</v>
      </c>
      <c r="N1751" s="2" t="s">
        <v>1</v>
      </c>
      <c r="O1751" s="2" t="s">
        <v>2611</v>
      </c>
      <c r="P1751" s="2" t="s">
        <v>2612</v>
      </c>
      <c r="Q1751" s="1">
        <v>19.34</v>
      </c>
      <c r="R1751" s="1">
        <v>0</v>
      </c>
      <c r="S1751" s="1">
        <v>19.34</v>
      </c>
      <c r="T1751" s="1">
        <v>0</v>
      </c>
      <c r="U1751" s="2" t="s">
        <v>0</v>
      </c>
      <c r="V1751" s="1">
        <v>0</v>
      </c>
      <c r="W1751" s="1">
        <v>0</v>
      </c>
      <c r="X1751" s="2" t="s">
        <v>0</v>
      </c>
      <c r="Y1751" s="1">
        <v>0</v>
      </c>
      <c r="Z1751" s="1">
        <v>0</v>
      </c>
      <c r="AA1751" s="2" t="s">
        <v>0</v>
      </c>
      <c r="AB1751" s="1">
        <v>0</v>
      </c>
      <c r="AC1751" s="1">
        <v>0</v>
      </c>
      <c r="AD1751" s="2" t="s">
        <v>0</v>
      </c>
      <c r="AE1751" s="1">
        <v>0</v>
      </c>
      <c r="AF1751" s="2">
        <v>0</v>
      </c>
      <c r="AG1751" s="2" t="s">
        <v>0</v>
      </c>
      <c r="AH1751" s="1">
        <v>0</v>
      </c>
      <c r="AI1751" s="1">
        <v>0</v>
      </c>
      <c r="AJ1751" s="2" t="s">
        <v>0</v>
      </c>
      <c r="AK1751" s="1">
        <v>0</v>
      </c>
      <c r="AL1751" s="1">
        <v>0</v>
      </c>
      <c r="AM1751" s="125" t="s">
        <v>1</v>
      </c>
      <c r="AN1751" s="2" t="s">
        <v>1</v>
      </c>
      <c r="AO1751" s="125" t="s">
        <v>1</v>
      </c>
      <c r="AP1751" s="2" t="s">
        <v>1</v>
      </c>
    </row>
    <row r="1752" spans="1:42" ht="15" customHeight="1" x14ac:dyDescent="0.25">
      <c r="A1752" s="2" t="s">
        <v>938</v>
      </c>
      <c r="B1752" s="125">
        <v>44620</v>
      </c>
      <c r="C1752" s="2" t="s">
        <v>6</v>
      </c>
      <c r="D1752" s="2" t="s">
        <v>23</v>
      </c>
      <c r="E1752" s="2" t="s">
        <v>192</v>
      </c>
      <c r="F1752" s="2" t="s">
        <v>1135</v>
      </c>
      <c r="G1752" s="2" t="s">
        <v>3</v>
      </c>
      <c r="H1752" s="2" t="s">
        <v>2613</v>
      </c>
      <c r="I1752" s="1" t="s">
        <v>1</v>
      </c>
      <c r="J1752" s="1" t="s">
        <v>1</v>
      </c>
      <c r="K1752" s="1" t="s">
        <v>1</v>
      </c>
      <c r="L1752" s="1" t="s">
        <v>1</v>
      </c>
      <c r="M1752" s="1">
        <v>0</v>
      </c>
      <c r="N1752" s="2" t="s">
        <v>1</v>
      </c>
      <c r="O1752" s="2" t="s">
        <v>2</v>
      </c>
      <c r="P1752" s="2" t="s">
        <v>1</v>
      </c>
      <c r="Q1752" s="1">
        <v>5738.6342320000012</v>
      </c>
      <c r="R1752" s="1">
        <v>0</v>
      </c>
      <c r="S1752" s="1">
        <v>4088.7732500000011</v>
      </c>
      <c r="T1752" s="1">
        <v>0</v>
      </c>
      <c r="U1752" s="2" t="s">
        <v>0</v>
      </c>
      <c r="V1752" s="1">
        <v>0</v>
      </c>
      <c r="W1752" s="1">
        <v>1422.2938499999991</v>
      </c>
      <c r="X1752" s="2" t="s">
        <v>8</v>
      </c>
      <c r="Y1752" s="1">
        <v>227.5671320000001</v>
      </c>
      <c r="Z1752" s="1">
        <v>0</v>
      </c>
      <c r="AA1752" s="2" t="s">
        <v>0</v>
      </c>
      <c r="AB1752" s="1">
        <v>0</v>
      </c>
      <c r="AC1752" s="1">
        <v>0</v>
      </c>
      <c r="AD1752" s="2" t="s">
        <v>0</v>
      </c>
      <c r="AE1752" s="1">
        <v>0</v>
      </c>
      <c r="AF1752" s="2">
        <v>0</v>
      </c>
      <c r="AG1752" s="2" t="s">
        <v>0</v>
      </c>
      <c r="AH1752" s="1">
        <v>0</v>
      </c>
      <c r="AI1752" s="1">
        <v>0</v>
      </c>
      <c r="AJ1752" s="2" t="s">
        <v>0</v>
      </c>
      <c r="AK1752" s="1">
        <v>0</v>
      </c>
      <c r="AL1752" s="1">
        <v>0</v>
      </c>
      <c r="AM1752" s="125" t="s">
        <v>1</v>
      </c>
      <c r="AN1752" s="2" t="s">
        <v>1</v>
      </c>
      <c r="AO1752" s="125" t="s">
        <v>1</v>
      </c>
      <c r="AP1752" s="2" t="s">
        <v>1</v>
      </c>
    </row>
    <row r="1753" spans="1:42" ht="15" customHeight="1" x14ac:dyDescent="0.25">
      <c r="A1753" s="2" t="s">
        <v>939</v>
      </c>
      <c r="B1753" s="125">
        <v>44620</v>
      </c>
      <c r="C1753" s="2" t="s">
        <v>6</v>
      </c>
      <c r="D1753" s="2" t="s">
        <v>21</v>
      </c>
      <c r="E1753" s="2" t="s">
        <v>190</v>
      </c>
      <c r="F1753" s="2" t="s">
        <v>2626</v>
      </c>
      <c r="G1753" s="2" t="s">
        <v>3</v>
      </c>
      <c r="H1753" s="2" t="s">
        <v>2627</v>
      </c>
      <c r="I1753" s="1" t="s">
        <v>1</v>
      </c>
      <c r="J1753" s="1" t="s">
        <v>1</v>
      </c>
      <c r="K1753" s="1" t="s">
        <v>1</v>
      </c>
      <c r="L1753" s="1" t="s">
        <v>1</v>
      </c>
      <c r="M1753" s="1">
        <v>0</v>
      </c>
      <c r="N1753" s="2" t="s">
        <v>1</v>
      </c>
      <c r="O1753" s="2" t="s">
        <v>2</v>
      </c>
      <c r="P1753" s="2" t="s">
        <v>1</v>
      </c>
      <c r="Q1753" s="1">
        <v>269.56565000000001</v>
      </c>
      <c r="R1753" s="1">
        <v>0</v>
      </c>
      <c r="S1753" s="1">
        <v>193.45804999999996</v>
      </c>
      <c r="T1753" s="1">
        <v>0</v>
      </c>
      <c r="U1753" s="2" t="s">
        <v>0</v>
      </c>
      <c r="V1753" s="1">
        <v>0</v>
      </c>
      <c r="W1753" s="1">
        <v>65.61</v>
      </c>
      <c r="X1753" s="2" t="s">
        <v>8</v>
      </c>
      <c r="Y1753" s="1">
        <v>10.4976</v>
      </c>
      <c r="Z1753" s="1">
        <v>0</v>
      </c>
      <c r="AA1753" s="2" t="s">
        <v>0</v>
      </c>
      <c r="AB1753" s="1">
        <v>0</v>
      </c>
      <c r="AC1753" s="1">
        <v>0</v>
      </c>
      <c r="AD1753" s="2" t="s">
        <v>0</v>
      </c>
      <c r="AE1753" s="1">
        <v>0</v>
      </c>
      <c r="AF1753" s="2">
        <v>0</v>
      </c>
      <c r="AG1753" s="2" t="s">
        <v>0</v>
      </c>
      <c r="AH1753" s="1">
        <v>0</v>
      </c>
      <c r="AI1753" s="1">
        <v>0</v>
      </c>
      <c r="AJ1753" s="2" t="s">
        <v>0</v>
      </c>
      <c r="AK1753" s="1">
        <v>0</v>
      </c>
      <c r="AL1753" s="1">
        <v>0</v>
      </c>
      <c r="AM1753" s="125" t="s">
        <v>1</v>
      </c>
      <c r="AN1753" s="2" t="s">
        <v>1</v>
      </c>
      <c r="AO1753" s="125" t="s">
        <v>1</v>
      </c>
      <c r="AP1753" s="2" t="s">
        <v>1</v>
      </c>
    </row>
    <row r="1754" spans="1:42" ht="15" customHeight="1" x14ac:dyDescent="0.25">
      <c r="A1754" s="2" t="s">
        <v>940</v>
      </c>
      <c r="B1754" s="125">
        <v>44620</v>
      </c>
      <c r="C1754" s="2" t="s">
        <v>6</v>
      </c>
      <c r="D1754" s="2" t="s">
        <v>21</v>
      </c>
      <c r="E1754" s="2" t="s">
        <v>190</v>
      </c>
      <c r="F1754" s="2" t="s">
        <v>2626</v>
      </c>
      <c r="G1754" s="2" t="s">
        <v>3</v>
      </c>
      <c r="H1754" s="2" t="s">
        <v>2628</v>
      </c>
      <c r="I1754" s="1" t="s">
        <v>1</v>
      </c>
      <c r="J1754" s="1" t="s">
        <v>1</v>
      </c>
      <c r="K1754" s="1" t="s">
        <v>1</v>
      </c>
      <c r="L1754" s="1" t="s">
        <v>1</v>
      </c>
      <c r="M1754" s="1">
        <v>0</v>
      </c>
      <c r="N1754" s="2" t="s">
        <v>1</v>
      </c>
      <c r="O1754" s="2" t="s">
        <v>958</v>
      </c>
      <c r="P1754" s="2" t="s">
        <v>1061</v>
      </c>
      <c r="Q1754" s="1">
        <v>23.984400000000001</v>
      </c>
      <c r="R1754" s="1">
        <v>0</v>
      </c>
      <c r="S1754" s="1">
        <v>23.984400000000001</v>
      </c>
      <c r="T1754" s="1">
        <v>0</v>
      </c>
      <c r="U1754" s="2" t="s">
        <v>0</v>
      </c>
      <c r="V1754" s="1">
        <v>0</v>
      </c>
      <c r="W1754" s="1">
        <v>0</v>
      </c>
      <c r="X1754" s="2" t="s">
        <v>0</v>
      </c>
      <c r="Y1754" s="1">
        <v>0</v>
      </c>
      <c r="Z1754" s="1">
        <v>0</v>
      </c>
      <c r="AA1754" s="2" t="s">
        <v>0</v>
      </c>
      <c r="AB1754" s="1">
        <v>0</v>
      </c>
      <c r="AC1754" s="1">
        <v>0</v>
      </c>
      <c r="AD1754" s="2" t="s">
        <v>0</v>
      </c>
      <c r="AE1754" s="1">
        <v>0</v>
      </c>
      <c r="AF1754" s="2">
        <v>0</v>
      </c>
      <c r="AG1754" s="2" t="s">
        <v>0</v>
      </c>
      <c r="AH1754" s="1">
        <v>0</v>
      </c>
      <c r="AI1754" s="1">
        <v>0</v>
      </c>
      <c r="AJ1754" s="2" t="s">
        <v>0</v>
      </c>
      <c r="AK1754" s="1">
        <v>0</v>
      </c>
      <c r="AL1754" s="1">
        <v>0</v>
      </c>
      <c r="AM1754" s="125" t="s">
        <v>1</v>
      </c>
      <c r="AN1754" s="2" t="s">
        <v>1</v>
      </c>
      <c r="AO1754" s="125" t="s">
        <v>1</v>
      </c>
      <c r="AP1754" s="2" t="s">
        <v>1</v>
      </c>
    </row>
    <row r="1755" spans="1:42" ht="15" customHeight="1" x14ac:dyDescent="0.25">
      <c r="A1755" s="2" t="s">
        <v>941</v>
      </c>
      <c r="B1755" s="125">
        <v>44620</v>
      </c>
      <c r="C1755" s="2" t="s">
        <v>6</v>
      </c>
      <c r="D1755" s="2" t="s">
        <v>21</v>
      </c>
      <c r="E1755" s="2" t="s">
        <v>190</v>
      </c>
      <c r="F1755" s="2" t="s">
        <v>2626</v>
      </c>
      <c r="G1755" s="2" t="s">
        <v>3</v>
      </c>
      <c r="H1755" s="2" t="s">
        <v>2629</v>
      </c>
      <c r="I1755" s="1" t="s">
        <v>1</v>
      </c>
      <c r="J1755" s="1" t="s">
        <v>1</v>
      </c>
      <c r="K1755" s="1" t="s">
        <v>1</v>
      </c>
      <c r="L1755" s="1" t="s">
        <v>1</v>
      </c>
      <c r="M1755" s="1">
        <v>0</v>
      </c>
      <c r="N1755" s="2" t="s">
        <v>1</v>
      </c>
      <c r="O1755" s="2" t="s">
        <v>2</v>
      </c>
      <c r="P1755" s="2" t="s">
        <v>1</v>
      </c>
      <c r="Q1755" s="1">
        <v>2591.6084999999998</v>
      </c>
      <c r="R1755" s="1">
        <v>0</v>
      </c>
      <c r="S1755" s="1">
        <v>2023.6744499999995</v>
      </c>
      <c r="T1755" s="1">
        <v>0</v>
      </c>
      <c r="U1755" s="2" t="s">
        <v>0</v>
      </c>
      <c r="V1755" s="1">
        <v>0</v>
      </c>
      <c r="W1755" s="1">
        <v>489.5983500000001</v>
      </c>
      <c r="X1755" s="2" t="s">
        <v>0</v>
      </c>
      <c r="Y1755" s="1">
        <v>78.335700000000017</v>
      </c>
      <c r="Z1755" s="1">
        <v>0</v>
      </c>
      <c r="AA1755" s="2" t="s">
        <v>0</v>
      </c>
      <c r="AB1755" s="1">
        <v>0</v>
      </c>
      <c r="AC1755" s="1">
        <v>0</v>
      </c>
      <c r="AD1755" s="2" t="s">
        <v>0</v>
      </c>
      <c r="AE1755" s="1">
        <v>0</v>
      </c>
      <c r="AF1755" s="2">
        <v>0</v>
      </c>
      <c r="AG1755" s="2" t="s">
        <v>0</v>
      </c>
      <c r="AH1755" s="1">
        <v>0</v>
      </c>
      <c r="AI1755" s="1">
        <v>0</v>
      </c>
      <c r="AJ1755" s="2" t="s">
        <v>0</v>
      </c>
      <c r="AK1755" s="1">
        <v>0</v>
      </c>
      <c r="AL1755" s="1">
        <v>0</v>
      </c>
      <c r="AM1755" s="125" t="s">
        <v>1</v>
      </c>
      <c r="AN1755" s="2" t="s">
        <v>1</v>
      </c>
      <c r="AO1755" s="125" t="s">
        <v>1</v>
      </c>
      <c r="AP1755" s="2" t="s">
        <v>1</v>
      </c>
    </row>
    <row r="1756" spans="1:42" ht="15" customHeight="1" x14ac:dyDescent="0.25">
      <c r="A1756" s="2" t="s">
        <v>942</v>
      </c>
      <c r="B1756" s="125">
        <v>44620</v>
      </c>
      <c r="C1756" s="2" t="s">
        <v>6</v>
      </c>
      <c r="D1756" s="2" t="s">
        <v>21</v>
      </c>
      <c r="E1756" s="2" t="s">
        <v>190</v>
      </c>
      <c r="F1756" s="2" t="s">
        <v>2626</v>
      </c>
      <c r="G1756" s="2" t="s">
        <v>3</v>
      </c>
      <c r="H1756" s="2" t="s">
        <v>2630</v>
      </c>
      <c r="I1756" s="1" t="s">
        <v>1</v>
      </c>
      <c r="J1756" s="1" t="s">
        <v>1</v>
      </c>
      <c r="K1756" s="1" t="s">
        <v>1</v>
      </c>
      <c r="L1756" s="1" t="s">
        <v>1</v>
      </c>
      <c r="M1756" s="1">
        <v>0</v>
      </c>
      <c r="N1756" s="2" t="s">
        <v>1</v>
      </c>
      <c r="O1756" s="2" t="s">
        <v>2631</v>
      </c>
      <c r="P1756" s="2" t="s">
        <v>2632</v>
      </c>
      <c r="Q1756" s="1">
        <v>268.88650000000001</v>
      </c>
      <c r="R1756" s="1">
        <v>0</v>
      </c>
      <c r="S1756" s="1">
        <v>204.67619999999999</v>
      </c>
      <c r="T1756" s="1">
        <v>55.353700000000003</v>
      </c>
      <c r="U1756" s="2" t="s">
        <v>8</v>
      </c>
      <c r="V1756" s="1">
        <v>8.8566000000000003</v>
      </c>
      <c r="W1756" s="1">
        <v>0</v>
      </c>
      <c r="X1756" s="2" t="s">
        <v>0</v>
      </c>
      <c r="Y1756" s="1">
        <v>0</v>
      </c>
      <c r="Z1756" s="1">
        <v>0</v>
      </c>
      <c r="AA1756" s="2" t="s">
        <v>0</v>
      </c>
      <c r="AB1756" s="1">
        <v>0</v>
      </c>
      <c r="AC1756" s="1">
        <v>0</v>
      </c>
      <c r="AD1756" s="2" t="s">
        <v>0</v>
      </c>
      <c r="AE1756" s="1">
        <v>0</v>
      </c>
      <c r="AF1756" s="2">
        <v>0</v>
      </c>
      <c r="AG1756" s="2" t="s">
        <v>0</v>
      </c>
      <c r="AH1756" s="1">
        <v>0</v>
      </c>
      <c r="AI1756" s="1">
        <v>0</v>
      </c>
      <c r="AJ1756" s="2" t="s">
        <v>0</v>
      </c>
      <c r="AK1756" s="1">
        <v>0</v>
      </c>
      <c r="AL1756" s="1">
        <v>0</v>
      </c>
      <c r="AM1756" s="125" t="s">
        <v>1</v>
      </c>
      <c r="AN1756" s="2" t="s">
        <v>1</v>
      </c>
      <c r="AO1756" s="125" t="s">
        <v>1</v>
      </c>
      <c r="AP1756" s="2" t="s">
        <v>1</v>
      </c>
    </row>
    <row r="1757" spans="1:42" ht="15" customHeight="1" x14ac:dyDescent="0.25">
      <c r="A1757" s="2" t="s">
        <v>943</v>
      </c>
      <c r="B1757" s="125">
        <v>44620</v>
      </c>
      <c r="C1757" s="2" t="s">
        <v>6</v>
      </c>
      <c r="D1757" s="2" t="s">
        <v>21</v>
      </c>
      <c r="E1757" s="2" t="s">
        <v>190</v>
      </c>
      <c r="F1757" s="2" t="s">
        <v>2626</v>
      </c>
      <c r="G1757" s="2" t="s">
        <v>3</v>
      </c>
      <c r="H1757" s="2" t="s">
        <v>2633</v>
      </c>
      <c r="I1757" s="1" t="s">
        <v>1</v>
      </c>
      <c r="J1757" s="1" t="s">
        <v>1</v>
      </c>
      <c r="K1757" s="1" t="s">
        <v>1</v>
      </c>
      <c r="L1757" s="1" t="s">
        <v>1</v>
      </c>
      <c r="M1757" s="1">
        <v>0</v>
      </c>
      <c r="N1757" s="2" t="s">
        <v>1</v>
      </c>
      <c r="O1757" s="2" t="s">
        <v>2</v>
      </c>
      <c r="P1757" s="2" t="s">
        <v>1</v>
      </c>
      <c r="Q1757" s="1">
        <f>0.04+5024.911372</f>
        <v>5024.9513719999995</v>
      </c>
      <c r="R1757" s="1">
        <v>0</v>
      </c>
      <c r="S1757" s="1">
        <f>0.04+3758.0821</f>
        <v>3758.1221</v>
      </c>
      <c r="T1757" s="1">
        <v>0</v>
      </c>
      <c r="U1757" s="2" t="s">
        <v>0</v>
      </c>
      <c r="V1757" s="1">
        <v>0</v>
      </c>
      <c r="W1757" s="1">
        <v>1092.0941000000003</v>
      </c>
      <c r="X1757" s="2" t="s">
        <v>8</v>
      </c>
      <c r="Y1757" s="1">
        <v>174.73517200000001</v>
      </c>
      <c r="Z1757" s="1">
        <v>0</v>
      </c>
      <c r="AA1757" s="2" t="s">
        <v>0</v>
      </c>
      <c r="AB1757" s="1">
        <v>0</v>
      </c>
      <c r="AC1757" s="1">
        <v>0</v>
      </c>
      <c r="AD1757" s="2" t="s">
        <v>0</v>
      </c>
      <c r="AE1757" s="1">
        <v>0</v>
      </c>
      <c r="AF1757" s="2">
        <v>0</v>
      </c>
      <c r="AG1757" s="2" t="s">
        <v>0</v>
      </c>
      <c r="AH1757" s="1">
        <v>0</v>
      </c>
      <c r="AI1757" s="1">
        <v>0</v>
      </c>
      <c r="AJ1757" s="2" t="s">
        <v>0</v>
      </c>
      <c r="AK1757" s="1">
        <v>0</v>
      </c>
      <c r="AL1757" s="1">
        <v>0</v>
      </c>
      <c r="AM1757" s="125" t="s">
        <v>1</v>
      </c>
      <c r="AN1757" s="2" t="s">
        <v>1</v>
      </c>
      <c r="AO1757" s="125" t="s">
        <v>1</v>
      </c>
      <c r="AP1757" s="2" t="s">
        <v>1</v>
      </c>
    </row>
    <row r="1758" spans="1:42" ht="15" customHeight="1" x14ac:dyDescent="0.25">
      <c r="A1758" s="2" t="s">
        <v>944</v>
      </c>
      <c r="B1758" s="125">
        <v>44620</v>
      </c>
      <c r="C1758" s="2" t="s">
        <v>26</v>
      </c>
      <c r="D1758" s="2" t="s">
        <v>879</v>
      </c>
      <c r="E1758" s="2" t="s">
        <v>881</v>
      </c>
      <c r="F1758" s="2" t="s">
        <v>2089</v>
      </c>
      <c r="G1758" s="2" t="s">
        <v>3</v>
      </c>
      <c r="H1758" s="2" t="s">
        <v>2090</v>
      </c>
      <c r="I1758" s="1" t="s">
        <v>1</v>
      </c>
      <c r="J1758" s="1" t="s">
        <v>1</v>
      </c>
      <c r="K1758" s="1" t="s">
        <v>1</v>
      </c>
      <c r="L1758" s="1" t="s">
        <v>1</v>
      </c>
      <c r="M1758" s="1">
        <v>0</v>
      </c>
      <c r="N1758" s="2" t="s">
        <v>1</v>
      </c>
      <c r="O1758" s="2" t="s">
        <v>2</v>
      </c>
      <c r="P1758" s="2" t="s">
        <v>1</v>
      </c>
      <c r="Q1758" s="1">
        <v>269.5772</v>
      </c>
      <c r="R1758" s="1">
        <v>0</v>
      </c>
      <c r="S1758" s="1">
        <v>37.670000000000016</v>
      </c>
      <c r="T1758" s="1">
        <v>0</v>
      </c>
      <c r="U1758" s="2" t="s">
        <v>0</v>
      </c>
      <c r="V1758" s="1">
        <v>0</v>
      </c>
      <c r="W1758" s="1">
        <v>199.92</v>
      </c>
      <c r="X1758" s="2" t="s">
        <v>8</v>
      </c>
      <c r="Y1758" s="1">
        <v>31.987199999999998</v>
      </c>
      <c r="Z1758" s="1">
        <v>0</v>
      </c>
      <c r="AA1758" s="2" t="s">
        <v>0</v>
      </c>
      <c r="AB1758" s="1">
        <v>0</v>
      </c>
      <c r="AC1758" s="1">
        <v>0</v>
      </c>
      <c r="AD1758" s="2" t="s">
        <v>0</v>
      </c>
      <c r="AE1758" s="1">
        <v>0</v>
      </c>
      <c r="AF1758" s="2">
        <v>0</v>
      </c>
      <c r="AG1758" s="2" t="s">
        <v>0</v>
      </c>
      <c r="AH1758" s="1">
        <v>0</v>
      </c>
      <c r="AI1758" s="1">
        <v>0</v>
      </c>
      <c r="AJ1758" s="2" t="s">
        <v>0</v>
      </c>
      <c r="AK1758" s="1">
        <v>0</v>
      </c>
      <c r="AL1758" s="1">
        <v>0</v>
      </c>
      <c r="AM1758" s="125" t="s">
        <v>1</v>
      </c>
      <c r="AN1758" s="2" t="s">
        <v>1</v>
      </c>
      <c r="AO1758" s="125" t="s">
        <v>1</v>
      </c>
      <c r="AP1758" s="2" t="s">
        <v>1</v>
      </c>
    </row>
    <row r="1759" spans="1:42" ht="15" customHeight="1" x14ac:dyDescent="0.25">
      <c r="A1759" s="2" t="s">
        <v>945</v>
      </c>
      <c r="B1759" s="125">
        <v>44620</v>
      </c>
      <c r="C1759" s="2" t="s">
        <v>6</v>
      </c>
      <c r="D1759" s="2" t="s">
        <v>879</v>
      </c>
      <c r="E1759" s="2" t="s">
        <v>880</v>
      </c>
      <c r="F1759" s="2" t="s">
        <v>1200</v>
      </c>
      <c r="G1759" s="2" t="s">
        <v>3</v>
      </c>
      <c r="H1759" s="2" t="s">
        <v>2616</v>
      </c>
      <c r="I1759" s="1" t="s">
        <v>1</v>
      </c>
      <c r="J1759" s="1" t="s">
        <v>1</v>
      </c>
      <c r="K1759" s="1" t="s">
        <v>1</v>
      </c>
      <c r="L1759" s="1" t="s">
        <v>1</v>
      </c>
      <c r="M1759" s="1">
        <v>0</v>
      </c>
      <c r="N1759" s="2" t="s">
        <v>1</v>
      </c>
      <c r="O1759" s="2" t="s">
        <v>2</v>
      </c>
      <c r="P1759" s="2" t="s">
        <v>1</v>
      </c>
      <c r="Q1759" s="1">
        <v>2407.81817</v>
      </c>
      <c r="R1759" s="1">
        <v>0</v>
      </c>
      <c r="S1759" s="1">
        <v>1989.8622500000004</v>
      </c>
      <c r="T1759" s="1">
        <v>0</v>
      </c>
      <c r="U1759" s="2" t="s">
        <v>0</v>
      </c>
      <c r="V1759" s="1">
        <v>0</v>
      </c>
      <c r="W1759" s="1">
        <v>360.30680000000001</v>
      </c>
      <c r="X1759" s="2" t="s">
        <v>8</v>
      </c>
      <c r="Y1759" s="1">
        <v>57.649120000000003</v>
      </c>
      <c r="Z1759" s="1">
        <v>0</v>
      </c>
      <c r="AA1759" s="2" t="s">
        <v>0</v>
      </c>
      <c r="AB1759" s="1">
        <v>0</v>
      </c>
      <c r="AC1759" s="1">
        <v>0</v>
      </c>
      <c r="AD1759" s="2" t="s">
        <v>0</v>
      </c>
      <c r="AE1759" s="1">
        <v>0</v>
      </c>
      <c r="AF1759" s="2">
        <v>0</v>
      </c>
      <c r="AG1759" s="2" t="s">
        <v>0</v>
      </c>
      <c r="AH1759" s="1">
        <v>0</v>
      </c>
      <c r="AI1759" s="1">
        <v>0</v>
      </c>
      <c r="AJ1759" s="2" t="s">
        <v>0</v>
      </c>
      <c r="AK1759" s="1">
        <v>0</v>
      </c>
      <c r="AL1759" s="1">
        <v>0</v>
      </c>
      <c r="AM1759" s="125" t="s">
        <v>1</v>
      </c>
      <c r="AN1759" s="2" t="s">
        <v>1</v>
      </c>
      <c r="AO1759" s="125" t="s">
        <v>1</v>
      </c>
      <c r="AP1759" s="2" t="s">
        <v>1</v>
      </c>
    </row>
    <row r="1760" spans="1:42" ht="15" customHeight="1" x14ac:dyDescent="0.25">
      <c r="A1760" s="2" t="s">
        <v>946</v>
      </c>
      <c r="B1760" s="125">
        <v>44620</v>
      </c>
      <c r="C1760" s="2" t="s">
        <v>6</v>
      </c>
      <c r="D1760" s="2" t="s">
        <v>879</v>
      </c>
      <c r="E1760" s="2" t="s">
        <v>880</v>
      </c>
      <c r="F1760" s="2" t="s">
        <v>1200</v>
      </c>
      <c r="G1760" s="2" t="s">
        <v>3</v>
      </c>
      <c r="H1760" s="2" t="s">
        <v>2617</v>
      </c>
      <c r="I1760" s="1" t="s">
        <v>1</v>
      </c>
      <c r="J1760" s="1" t="s">
        <v>1</v>
      </c>
      <c r="K1760" s="1" t="s">
        <v>1</v>
      </c>
      <c r="L1760" s="1" t="s">
        <v>1</v>
      </c>
      <c r="M1760" s="1">
        <v>0</v>
      </c>
      <c r="N1760" s="2" t="s">
        <v>1</v>
      </c>
      <c r="O1760" s="2" t="s">
        <v>1097</v>
      </c>
      <c r="P1760" s="2" t="s">
        <v>2441</v>
      </c>
      <c r="Q1760" s="1">
        <v>40.368000000000002</v>
      </c>
      <c r="R1760" s="1">
        <v>0</v>
      </c>
      <c r="S1760" s="1">
        <v>0</v>
      </c>
      <c r="T1760" s="1">
        <v>34.799999999999997</v>
      </c>
      <c r="U1760" s="2" t="s">
        <v>8</v>
      </c>
      <c r="V1760" s="1">
        <v>5.5679999999999996</v>
      </c>
      <c r="W1760" s="1">
        <v>0</v>
      </c>
      <c r="X1760" s="2" t="s">
        <v>0</v>
      </c>
      <c r="Y1760" s="1">
        <v>0</v>
      </c>
      <c r="Z1760" s="1">
        <v>0</v>
      </c>
      <c r="AA1760" s="2" t="s">
        <v>0</v>
      </c>
      <c r="AB1760" s="1">
        <v>0</v>
      </c>
      <c r="AC1760" s="1">
        <v>0</v>
      </c>
      <c r="AD1760" s="2" t="s">
        <v>0</v>
      </c>
      <c r="AE1760" s="1">
        <v>0</v>
      </c>
      <c r="AF1760" s="2">
        <v>0</v>
      </c>
      <c r="AG1760" s="2" t="s">
        <v>0</v>
      </c>
      <c r="AH1760" s="1">
        <v>0</v>
      </c>
      <c r="AI1760" s="1">
        <v>0</v>
      </c>
      <c r="AJ1760" s="2" t="s">
        <v>0</v>
      </c>
      <c r="AK1760" s="1">
        <v>0</v>
      </c>
      <c r="AL1760" s="1">
        <v>0</v>
      </c>
      <c r="AM1760" s="125" t="s">
        <v>1</v>
      </c>
      <c r="AN1760" s="2" t="s">
        <v>1</v>
      </c>
      <c r="AO1760" s="125" t="s">
        <v>1</v>
      </c>
      <c r="AP1760" s="2" t="s">
        <v>1</v>
      </c>
    </row>
    <row r="1761" spans="1:42" ht="15" customHeight="1" x14ac:dyDescent="0.25">
      <c r="A1761" s="2" t="s">
        <v>947</v>
      </c>
      <c r="B1761" s="125">
        <v>44620</v>
      </c>
      <c r="C1761" s="2" t="s">
        <v>6</v>
      </c>
      <c r="D1761" s="2" t="s">
        <v>879</v>
      </c>
      <c r="E1761" s="2" t="s">
        <v>880</v>
      </c>
      <c r="F1761" s="2" t="s">
        <v>1200</v>
      </c>
      <c r="G1761" s="2" t="s">
        <v>3</v>
      </c>
      <c r="H1761" s="2" t="s">
        <v>2618</v>
      </c>
      <c r="I1761" s="1" t="s">
        <v>1</v>
      </c>
      <c r="J1761" s="1" t="s">
        <v>1</v>
      </c>
      <c r="K1761" s="1" t="s">
        <v>1</v>
      </c>
      <c r="L1761" s="1" t="s">
        <v>1</v>
      </c>
      <c r="M1761" s="1">
        <v>0</v>
      </c>
      <c r="N1761" s="2" t="s">
        <v>1</v>
      </c>
      <c r="O1761" s="2" t="s">
        <v>2</v>
      </c>
      <c r="P1761" s="2" t="s">
        <v>1</v>
      </c>
      <c r="Q1761" s="1">
        <v>3101.8818439999991</v>
      </c>
      <c r="R1761" s="1">
        <v>0</v>
      </c>
      <c r="S1761" s="1">
        <v>2253.9410999999996</v>
      </c>
      <c r="T1761" s="1">
        <v>0</v>
      </c>
      <c r="U1761" s="2" t="s">
        <v>0</v>
      </c>
      <c r="V1761" s="1">
        <v>0</v>
      </c>
      <c r="W1761" s="1">
        <v>730.98340000000007</v>
      </c>
      <c r="X1761" s="2" t="s">
        <v>0</v>
      </c>
      <c r="Y1761" s="1">
        <v>116.95734400000001</v>
      </c>
      <c r="Z1761" s="1">
        <v>0</v>
      </c>
      <c r="AA1761" s="2" t="s">
        <v>0</v>
      </c>
      <c r="AB1761" s="1">
        <v>0</v>
      </c>
      <c r="AC1761" s="1">
        <v>0</v>
      </c>
      <c r="AD1761" s="2" t="s">
        <v>0</v>
      </c>
      <c r="AE1761" s="1">
        <v>0</v>
      </c>
      <c r="AF1761" s="2">
        <v>0</v>
      </c>
      <c r="AG1761" s="2" t="s">
        <v>0</v>
      </c>
      <c r="AH1761" s="1">
        <v>0</v>
      </c>
      <c r="AI1761" s="1">
        <v>0</v>
      </c>
      <c r="AJ1761" s="2" t="s">
        <v>0</v>
      </c>
      <c r="AK1761" s="1">
        <v>0</v>
      </c>
      <c r="AL1761" s="1">
        <v>0</v>
      </c>
      <c r="AM1761" s="125" t="s">
        <v>1</v>
      </c>
      <c r="AN1761" s="2" t="s">
        <v>1</v>
      </c>
      <c r="AO1761" s="125" t="s">
        <v>1</v>
      </c>
      <c r="AP1761" s="2" t="s">
        <v>1</v>
      </c>
    </row>
    <row r="1762" spans="1:42" ht="15" customHeight="1" x14ac:dyDescent="0.25">
      <c r="A1762" s="2" t="s">
        <v>948</v>
      </c>
      <c r="B1762" s="125">
        <v>44620</v>
      </c>
      <c r="C1762" s="2" t="s">
        <v>6</v>
      </c>
      <c r="D1762" s="2" t="s">
        <v>18</v>
      </c>
      <c r="E1762" s="2" t="s">
        <v>183</v>
      </c>
      <c r="F1762" s="2" t="s">
        <v>1651</v>
      </c>
      <c r="G1762" s="2" t="s">
        <v>3</v>
      </c>
      <c r="H1762" s="2" t="s">
        <v>2589</v>
      </c>
      <c r="I1762" s="1" t="s">
        <v>1</v>
      </c>
      <c r="J1762" s="1" t="s">
        <v>1</v>
      </c>
      <c r="K1762" s="1" t="s">
        <v>1</v>
      </c>
      <c r="L1762" s="1" t="s">
        <v>1</v>
      </c>
      <c r="M1762" s="1">
        <v>0</v>
      </c>
      <c r="N1762" s="2" t="s">
        <v>1</v>
      </c>
      <c r="O1762" s="2" t="s">
        <v>2</v>
      </c>
      <c r="P1762" s="2" t="s">
        <v>1</v>
      </c>
      <c r="Q1762" s="1">
        <v>1810.6401420000007</v>
      </c>
      <c r="R1762" s="1">
        <v>0</v>
      </c>
      <c r="S1762" s="1">
        <v>1452.0870500000001</v>
      </c>
      <c r="T1762" s="1">
        <v>0</v>
      </c>
      <c r="U1762" s="2" t="s">
        <v>0</v>
      </c>
      <c r="V1762" s="1">
        <v>0</v>
      </c>
      <c r="W1762" s="1">
        <v>309.09750000000003</v>
      </c>
      <c r="X1762" s="2" t="s">
        <v>0</v>
      </c>
      <c r="Y1762" s="1">
        <v>49.455592000000003</v>
      </c>
      <c r="Z1762" s="1">
        <v>0</v>
      </c>
      <c r="AA1762" s="2" t="s">
        <v>0</v>
      </c>
      <c r="AB1762" s="1">
        <v>0</v>
      </c>
      <c r="AC1762" s="1">
        <v>0</v>
      </c>
      <c r="AD1762" s="2" t="s">
        <v>0</v>
      </c>
      <c r="AE1762" s="1">
        <v>0</v>
      </c>
      <c r="AF1762" s="2">
        <v>0</v>
      </c>
      <c r="AG1762" s="2" t="s">
        <v>0</v>
      </c>
      <c r="AH1762" s="1">
        <v>0</v>
      </c>
      <c r="AI1762" s="1">
        <v>0</v>
      </c>
      <c r="AJ1762" s="2" t="s">
        <v>0</v>
      </c>
      <c r="AK1762" s="1">
        <v>0</v>
      </c>
      <c r="AL1762" s="1">
        <v>0</v>
      </c>
      <c r="AM1762" s="125" t="s">
        <v>1</v>
      </c>
      <c r="AN1762" s="2" t="s">
        <v>1</v>
      </c>
      <c r="AO1762" s="125" t="s">
        <v>1</v>
      </c>
      <c r="AP1762" s="2" t="s">
        <v>1</v>
      </c>
    </row>
    <row r="1763" spans="1:42" ht="15" customHeight="1" x14ac:dyDescent="0.25">
      <c r="A1763" s="2" t="s">
        <v>949</v>
      </c>
      <c r="B1763" s="125">
        <v>44620</v>
      </c>
      <c r="C1763" s="2" t="s">
        <v>6</v>
      </c>
      <c r="D1763" s="2" t="s">
        <v>16</v>
      </c>
      <c r="E1763" s="2" t="s">
        <v>181</v>
      </c>
      <c r="F1763" s="2" t="s">
        <v>2740</v>
      </c>
      <c r="G1763" s="2" t="s">
        <v>3</v>
      </c>
      <c r="H1763" s="2" t="s">
        <v>2741</v>
      </c>
      <c r="I1763" s="1" t="s">
        <v>1</v>
      </c>
      <c r="J1763" s="1" t="s">
        <v>1</v>
      </c>
      <c r="K1763" s="1" t="s">
        <v>1</v>
      </c>
      <c r="L1763" s="1" t="s">
        <v>1</v>
      </c>
      <c r="M1763" s="1">
        <v>0</v>
      </c>
      <c r="N1763" s="2" t="s">
        <v>1</v>
      </c>
      <c r="O1763" s="2" t="s">
        <v>2</v>
      </c>
      <c r="P1763" s="2" t="s">
        <v>1</v>
      </c>
      <c r="Q1763" s="1">
        <v>1907.4639000000002</v>
      </c>
      <c r="R1763" s="1">
        <v>0</v>
      </c>
      <c r="S1763" s="1">
        <v>1631.5066000000002</v>
      </c>
      <c r="T1763" s="1">
        <v>0</v>
      </c>
      <c r="U1763" s="2" t="s">
        <v>0</v>
      </c>
      <c r="V1763" s="1">
        <v>0</v>
      </c>
      <c r="W1763" s="1">
        <v>237.89429999999999</v>
      </c>
      <c r="X1763" s="2" t="s">
        <v>0</v>
      </c>
      <c r="Y1763" s="1">
        <v>38.062999999999995</v>
      </c>
      <c r="Z1763" s="1">
        <v>0</v>
      </c>
      <c r="AA1763" s="2" t="s">
        <v>0</v>
      </c>
      <c r="AB1763" s="1">
        <v>0</v>
      </c>
      <c r="AC1763" s="1">
        <v>0</v>
      </c>
      <c r="AD1763" s="2" t="s">
        <v>0</v>
      </c>
      <c r="AE1763" s="1">
        <v>0</v>
      </c>
      <c r="AF1763" s="2">
        <v>0</v>
      </c>
      <c r="AG1763" s="2" t="s">
        <v>0</v>
      </c>
      <c r="AH1763" s="1">
        <v>0</v>
      </c>
      <c r="AI1763" s="1">
        <v>0</v>
      </c>
      <c r="AJ1763" s="2" t="s">
        <v>0</v>
      </c>
      <c r="AK1763" s="1">
        <v>0</v>
      </c>
      <c r="AL1763" s="1">
        <v>0</v>
      </c>
      <c r="AM1763" s="125" t="s">
        <v>1</v>
      </c>
      <c r="AN1763" s="2" t="s">
        <v>1</v>
      </c>
      <c r="AO1763" s="125" t="s">
        <v>1</v>
      </c>
      <c r="AP1763" s="2" t="s">
        <v>1</v>
      </c>
    </row>
    <row r="1764" spans="1:42" ht="15" customHeight="1" x14ac:dyDescent="0.25">
      <c r="A1764" s="2" t="s">
        <v>950</v>
      </c>
      <c r="B1764" s="125">
        <v>44620</v>
      </c>
      <c r="C1764" s="2" t="s">
        <v>6</v>
      </c>
      <c r="D1764" s="2" t="s">
        <v>16</v>
      </c>
      <c r="E1764" s="2" t="s">
        <v>181</v>
      </c>
      <c r="F1764" s="2" t="s">
        <v>2740</v>
      </c>
      <c r="G1764" s="2" t="s">
        <v>3</v>
      </c>
      <c r="H1764" s="2" t="s">
        <v>2742</v>
      </c>
      <c r="I1764" s="1" t="s">
        <v>1</v>
      </c>
      <c r="J1764" s="1" t="s">
        <v>1</v>
      </c>
      <c r="K1764" s="1" t="s">
        <v>1</v>
      </c>
      <c r="L1764" s="1" t="s">
        <v>1</v>
      </c>
      <c r="M1764" s="1">
        <v>0</v>
      </c>
      <c r="N1764" s="2" t="s">
        <v>1</v>
      </c>
      <c r="O1764" s="2" t="s">
        <v>1258</v>
      </c>
      <c r="P1764" s="2" t="s">
        <v>1259</v>
      </c>
      <c r="Q1764" s="1">
        <v>103.8</v>
      </c>
      <c r="R1764" s="1">
        <v>0</v>
      </c>
      <c r="S1764" s="1">
        <v>103.8</v>
      </c>
      <c r="T1764" s="1">
        <v>0</v>
      </c>
      <c r="U1764" s="2" t="s">
        <v>0</v>
      </c>
      <c r="V1764" s="1">
        <v>0</v>
      </c>
      <c r="W1764" s="1">
        <v>0</v>
      </c>
      <c r="X1764" s="2" t="s">
        <v>0</v>
      </c>
      <c r="Y1764" s="1">
        <v>0</v>
      </c>
      <c r="Z1764" s="1">
        <v>0</v>
      </c>
      <c r="AA1764" s="2" t="s">
        <v>0</v>
      </c>
      <c r="AB1764" s="1">
        <v>0</v>
      </c>
      <c r="AC1764" s="1">
        <v>0</v>
      </c>
      <c r="AD1764" s="2" t="s">
        <v>0</v>
      </c>
      <c r="AE1764" s="1">
        <v>0</v>
      </c>
      <c r="AF1764" s="2">
        <v>0</v>
      </c>
      <c r="AG1764" s="2" t="s">
        <v>0</v>
      </c>
      <c r="AH1764" s="1">
        <v>0</v>
      </c>
      <c r="AI1764" s="1">
        <v>0</v>
      </c>
      <c r="AJ1764" s="2" t="s">
        <v>0</v>
      </c>
      <c r="AK1764" s="1">
        <v>0</v>
      </c>
      <c r="AL1764" s="1">
        <v>0</v>
      </c>
      <c r="AM1764" s="125" t="s">
        <v>1</v>
      </c>
      <c r="AN1764" s="2" t="s">
        <v>1</v>
      </c>
      <c r="AO1764" s="125" t="s">
        <v>1</v>
      </c>
      <c r="AP1764" s="2" t="s">
        <v>1</v>
      </c>
    </row>
    <row r="1765" spans="1:42" ht="15" customHeight="1" x14ac:dyDescent="0.25">
      <c r="A1765" s="2" t="s">
        <v>951</v>
      </c>
      <c r="B1765" s="125">
        <v>44620</v>
      </c>
      <c r="C1765" s="2" t="s">
        <v>6</v>
      </c>
      <c r="D1765" s="2" t="s">
        <v>16</v>
      </c>
      <c r="E1765" s="2" t="s">
        <v>181</v>
      </c>
      <c r="F1765" s="2" t="s">
        <v>2740</v>
      </c>
      <c r="G1765" s="2" t="s">
        <v>3</v>
      </c>
      <c r="H1765" s="2" t="s">
        <v>2743</v>
      </c>
      <c r="I1765" s="1" t="s">
        <v>1</v>
      </c>
      <c r="J1765" s="1" t="s">
        <v>1</v>
      </c>
      <c r="K1765" s="1" t="s">
        <v>1</v>
      </c>
      <c r="L1765" s="1" t="s">
        <v>1</v>
      </c>
      <c r="M1765" s="1">
        <v>0</v>
      </c>
      <c r="N1765" s="2" t="s">
        <v>1</v>
      </c>
      <c r="O1765" s="2" t="s">
        <v>2</v>
      </c>
      <c r="P1765" s="2" t="s">
        <v>1</v>
      </c>
      <c r="Q1765" s="1">
        <v>1514.3083100000001</v>
      </c>
      <c r="R1765" s="1">
        <v>0</v>
      </c>
      <c r="S1765" s="1">
        <v>1164.5214000000001</v>
      </c>
      <c r="T1765" s="1">
        <v>0</v>
      </c>
      <c r="U1765" s="2" t="s">
        <v>0</v>
      </c>
      <c r="V1765" s="1">
        <v>0</v>
      </c>
      <c r="W1765" s="1">
        <v>301.54045000000002</v>
      </c>
      <c r="X1765" s="2" t="s">
        <v>8</v>
      </c>
      <c r="Y1765" s="1">
        <v>48.246460000000006</v>
      </c>
      <c r="Z1765" s="1">
        <v>0</v>
      </c>
      <c r="AA1765" s="2" t="s">
        <v>0</v>
      </c>
      <c r="AB1765" s="1">
        <v>0</v>
      </c>
      <c r="AC1765" s="1">
        <v>0</v>
      </c>
      <c r="AD1765" s="2" t="s">
        <v>0</v>
      </c>
      <c r="AE1765" s="1">
        <v>0</v>
      </c>
      <c r="AF1765" s="2">
        <v>0</v>
      </c>
      <c r="AG1765" s="2" t="s">
        <v>0</v>
      </c>
      <c r="AH1765" s="1">
        <v>0</v>
      </c>
      <c r="AI1765" s="1">
        <v>0</v>
      </c>
      <c r="AJ1765" s="2" t="s">
        <v>0</v>
      </c>
      <c r="AK1765" s="1">
        <v>0</v>
      </c>
      <c r="AL1765" s="1">
        <v>0</v>
      </c>
      <c r="AM1765" s="125" t="s">
        <v>1</v>
      </c>
      <c r="AN1765" s="2" t="s">
        <v>1</v>
      </c>
      <c r="AO1765" s="125" t="s">
        <v>1</v>
      </c>
      <c r="AP1765" s="2" t="s">
        <v>1</v>
      </c>
    </row>
    <row r="1766" spans="1:42" ht="15" customHeight="1" x14ac:dyDescent="0.25">
      <c r="A1766" s="2" t="s">
        <v>952</v>
      </c>
      <c r="B1766" s="125">
        <v>44620</v>
      </c>
      <c r="C1766" s="2" t="s">
        <v>6</v>
      </c>
      <c r="D1766" s="2" t="s">
        <v>13</v>
      </c>
      <c r="E1766" s="2" t="s">
        <v>179</v>
      </c>
      <c r="F1766" s="2" t="s">
        <v>2151</v>
      </c>
      <c r="G1766" s="2" t="s">
        <v>3</v>
      </c>
      <c r="H1766" s="2" t="s">
        <v>2152</v>
      </c>
      <c r="I1766" s="1" t="s">
        <v>1</v>
      </c>
      <c r="J1766" s="1" t="s">
        <v>1</v>
      </c>
      <c r="K1766" s="1" t="s">
        <v>1</v>
      </c>
      <c r="L1766" s="1" t="s">
        <v>1</v>
      </c>
      <c r="M1766" s="1">
        <v>0</v>
      </c>
      <c r="N1766" s="2" t="s">
        <v>1</v>
      </c>
      <c r="O1766" s="2" t="s">
        <v>2</v>
      </c>
      <c r="P1766" s="2" t="s">
        <v>1</v>
      </c>
      <c r="Q1766" s="1">
        <v>2363.6799999999998</v>
      </c>
      <c r="R1766" s="1">
        <v>0</v>
      </c>
      <c r="S1766" s="1">
        <v>2121.6</v>
      </c>
      <c r="T1766" s="1">
        <v>0</v>
      </c>
      <c r="U1766" s="2" t="s">
        <v>0</v>
      </c>
      <c r="V1766" s="1">
        <v>0</v>
      </c>
      <c r="W1766" s="1">
        <v>208.69</v>
      </c>
      <c r="X1766" s="2" t="s">
        <v>0</v>
      </c>
      <c r="Y1766" s="1">
        <v>33.39</v>
      </c>
      <c r="Z1766" s="1">
        <v>0</v>
      </c>
      <c r="AA1766" s="2" t="s">
        <v>0</v>
      </c>
      <c r="AB1766" s="1">
        <v>0</v>
      </c>
      <c r="AC1766" s="1">
        <v>0</v>
      </c>
      <c r="AD1766" s="2" t="s">
        <v>0</v>
      </c>
      <c r="AE1766" s="1">
        <v>0</v>
      </c>
      <c r="AF1766" s="2">
        <v>0</v>
      </c>
      <c r="AG1766" s="2" t="s">
        <v>0</v>
      </c>
      <c r="AH1766" s="1">
        <v>0</v>
      </c>
      <c r="AI1766" s="1">
        <v>0</v>
      </c>
      <c r="AJ1766" s="2" t="s">
        <v>0</v>
      </c>
      <c r="AK1766" s="1">
        <v>0</v>
      </c>
      <c r="AL1766" s="1">
        <v>0</v>
      </c>
      <c r="AM1766" s="125" t="s">
        <v>1</v>
      </c>
      <c r="AN1766" s="2" t="s">
        <v>1</v>
      </c>
      <c r="AO1766" s="125" t="s">
        <v>1</v>
      </c>
      <c r="AP1766" s="2" t="s">
        <v>1</v>
      </c>
    </row>
    <row r="1767" spans="1:42" ht="15" customHeight="1" x14ac:dyDescent="0.25">
      <c r="A1767" s="2" t="s">
        <v>953</v>
      </c>
      <c r="B1767" s="125">
        <v>44620</v>
      </c>
      <c r="C1767" s="2" t="s">
        <v>6</v>
      </c>
      <c r="D1767" s="2" t="s">
        <v>13</v>
      </c>
      <c r="E1767" s="2" t="s">
        <v>179</v>
      </c>
      <c r="F1767" s="2" t="s">
        <v>2153</v>
      </c>
      <c r="G1767" s="2" t="s">
        <v>12</v>
      </c>
      <c r="H1767" s="2" t="s">
        <v>1</v>
      </c>
      <c r="I1767" s="1" t="s">
        <v>1197</v>
      </c>
      <c r="J1767" s="1" t="s">
        <v>1</v>
      </c>
      <c r="K1767" s="1" t="s">
        <v>2154</v>
      </c>
      <c r="L1767" s="1" t="s">
        <v>2155</v>
      </c>
      <c r="M1767" s="1">
        <v>19.149999999999999</v>
      </c>
      <c r="N1767" s="2" t="s">
        <v>11</v>
      </c>
      <c r="O1767" s="2" t="s">
        <v>2156</v>
      </c>
      <c r="P1767" s="2" t="s">
        <v>2157</v>
      </c>
      <c r="Q1767" s="1">
        <v>-2.11</v>
      </c>
      <c r="R1767" s="1">
        <v>0</v>
      </c>
      <c r="S1767" s="1">
        <v>-2.11</v>
      </c>
      <c r="T1767" s="1">
        <v>0</v>
      </c>
      <c r="U1767" s="2" t="s">
        <v>0</v>
      </c>
      <c r="V1767" s="1">
        <v>0</v>
      </c>
      <c r="W1767" s="1">
        <v>0</v>
      </c>
      <c r="X1767" s="2" t="s">
        <v>0</v>
      </c>
      <c r="Y1767" s="1">
        <v>0</v>
      </c>
      <c r="Z1767" s="1">
        <v>0</v>
      </c>
      <c r="AA1767" s="2" t="s">
        <v>0</v>
      </c>
      <c r="AB1767" s="1">
        <v>0</v>
      </c>
      <c r="AC1767" s="1">
        <v>0</v>
      </c>
      <c r="AD1767" s="2" t="s">
        <v>0</v>
      </c>
      <c r="AE1767" s="1">
        <v>0</v>
      </c>
      <c r="AF1767" s="2">
        <v>0</v>
      </c>
      <c r="AG1767" s="2" t="s">
        <v>0</v>
      </c>
      <c r="AH1767" s="1">
        <v>0</v>
      </c>
      <c r="AI1767" s="1">
        <v>0</v>
      </c>
      <c r="AJ1767" s="2" t="s">
        <v>0</v>
      </c>
      <c r="AK1767" s="1">
        <v>0</v>
      </c>
      <c r="AL1767" s="1">
        <v>0</v>
      </c>
      <c r="AM1767" s="125" t="s">
        <v>1</v>
      </c>
      <c r="AN1767" s="2" t="s">
        <v>1</v>
      </c>
      <c r="AO1767" s="125" t="s">
        <v>1</v>
      </c>
      <c r="AP1767" s="2" t="s">
        <v>1</v>
      </c>
    </row>
    <row r="1768" spans="1:42" ht="15" customHeight="1" x14ac:dyDescent="0.25">
      <c r="A1768" s="2" t="s">
        <v>954</v>
      </c>
      <c r="B1768" s="125">
        <v>44620</v>
      </c>
      <c r="C1768" s="2" t="s">
        <v>6</v>
      </c>
      <c r="D1768" s="2" t="s">
        <v>9</v>
      </c>
      <c r="E1768" s="2" t="s">
        <v>2478</v>
      </c>
      <c r="F1768" s="2" t="s">
        <v>2568</v>
      </c>
      <c r="G1768" s="2" t="s">
        <v>3</v>
      </c>
      <c r="H1768" s="2" t="s">
        <v>2569</v>
      </c>
      <c r="I1768" s="1" t="s">
        <v>1</v>
      </c>
      <c r="J1768" s="1" t="s">
        <v>1</v>
      </c>
      <c r="K1768" s="1" t="s">
        <v>1</v>
      </c>
      <c r="L1768" s="1" t="s">
        <v>1</v>
      </c>
      <c r="M1768" s="1">
        <v>0</v>
      </c>
      <c r="N1768" s="2" t="s">
        <v>1</v>
      </c>
      <c r="O1768" s="2" t="s">
        <v>2</v>
      </c>
      <c r="P1768" s="2" t="s">
        <v>1</v>
      </c>
      <c r="Q1768" s="1">
        <v>766.39994999999999</v>
      </c>
      <c r="R1768" s="1">
        <v>0</v>
      </c>
      <c r="S1768" s="1">
        <v>384.21055000000007</v>
      </c>
      <c r="T1768" s="1">
        <v>0</v>
      </c>
      <c r="U1768" s="2" t="s">
        <v>0</v>
      </c>
      <c r="V1768" s="1">
        <v>0</v>
      </c>
      <c r="W1768" s="1">
        <v>329.47359999999998</v>
      </c>
      <c r="X1768" s="2" t="s">
        <v>8</v>
      </c>
      <c r="Y1768" s="1">
        <v>52.715799999999994</v>
      </c>
      <c r="Z1768" s="1">
        <v>0</v>
      </c>
      <c r="AA1768" s="2" t="s">
        <v>0</v>
      </c>
      <c r="AB1768" s="1">
        <v>0</v>
      </c>
      <c r="AC1768" s="1">
        <v>0</v>
      </c>
      <c r="AD1768" s="2" t="s">
        <v>0</v>
      </c>
      <c r="AE1768" s="1">
        <v>0</v>
      </c>
      <c r="AF1768" s="2">
        <v>0</v>
      </c>
      <c r="AG1768" s="2" t="s">
        <v>0</v>
      </c>
      <c r="AH1768" s="1">
        <v>0</v>
      </c>
      <c r="AI1768" s="1">
        <v>0</v>
      </c>
      <c r="AJ1768" s="2" t="s">
        <v>0</v>
      </c>
      <c r="AK1768" s="1">
        <v>0</v>
      </c>
      <c r="AL1768" s="1">
        <v>0</v>
      </c>
      <c r="AM1768" s="125" t="s">
        <v>1</v>
      </c>
      <c r="AN1768" s="2" t="s">
        <v>1</v>
      </c>
      <c r="AO1768" s="125" t="s">
        <v>1</v>
      </c>
      <c r="AP1768" s="2" t="s">
        <v>1</v>
      </c>
    </row>
    <row r="1769" spans="1:42" ht="15" customHeight="1" x14ac:dyDescent="0.25">
      <c r="A1769" s="2" t="s">
        <v>955</v>
      </c>
      <c r="B1769" s="125">
        <v>44620</v>
      </c>
      <c r="C1769" s="2" t="s">
        <v>6</v>
      </c>
      <c r="D1769" s="2" t="s">
        <v>276</v>
      </c>
      <c r="E1769" s="2" t="s">
        <v>200</v>
      </c>
      <c r="F1769" s="2" t="s">
        <v>2300</v>
      </c>
      <c r="G1769" s="2" t="s">
        <v>3</v>
      </c>
      <c r="H1769" s="2" t="s">
        <v>2301</v>
      </c>
      <c r="I1769" s="1" t="s">
        <v>1</v>
      </c>
      <c r="J1769" s="1" t="s">
        <v>1</v>
      </c>
      <c r="K1769" s="1" t="s">
        <v>1</v>
      </c>
      <c r="L1769" s="1" t="s">
        <v>1</v>
      </c>
      <c r="M1769" s="1">
        <v>0</v>
      </c>
      <c r="N1769" s="2" t="s">
        <v>1</v>
      </c>
      <c r="O1769" s="2" t="s">
        <v>2</v>
      </c>
      <c r="P1769" s="2" t="s">
        <v>1</v>
      </c>
      <c r="Q1769" s="1">
        <v>1810.1733500000007</v>
      </c>
      <c r="R1769" s="1">
        <v>0</v>
      </c>
      <c r="S1769" s="1">
        <v>1548.9877500000002</v>
      </c>
      <c r="T1769" s="1">
        <v>0</v>
      </c>
      <c r="U1769" s="2" t="s">
        <v>0</v>
      </c>
      <c r="V1769" s="1">
        <v>0</v>
      </c>
      <c r="W1769" s="1">
        <v>225.16000000000003</v>
      </c>
      <c r="X1769" s="2" t="s">
        <v>8</v>
      </c>
      <c r="Y1769" s="1">
        <v>36.025600000000004</v>
      </c>
      <c r="Z1769" s="1">
        <v>0</v>
      </c>
      <c r="AA1769" s="2" t="s">
        <v>0</v>
      </c>
      <c r="AB1769" s="1">
        <v>0</v>
      </c>
      <c r="AC1769" s="1">
        <v>0</v>
      </c>
      <c r="AD1769" s="2" t="s">
        <v>0</v>
      </c>
      <c r="AE1769" s="1">
        <v>0</v>
      </c>
      <c r="AF1769" s="2">
        <v>0</v>
      </c>
      <c r="AG1769" s="2" t="s">
        <v>0</v>
      </c>
      <c r="AH1769" s="1">
        <v>0</v>
      </c>
      <c r="AI1769" s="1">
        <v>0</v>
      </c>
      <c r="AJ1769" s="2" t="s">
        <v>0</v>
      </c>
      <c r="AK1769" s="1">
        <v>0</v>
      </c>
      <c r="AL1769" s="1">
        <v>0</v>
      </c>
      <c r="AM1769" s="125" t="s">
        <v>1</v>
      </c>
      <c r="AN1769" s="2" t="s">
        <v>1</v>
      </c>
      <c r="AO1769" s="125" t="s">
        <v>1</v>
      </c>
      <c r="AP1769" s="2" t="s">
        <v>1</v>
      </c>
    </row>
    <row r="1770" spans="1:42" ht="15" customHeight="1" x14ac:dyDescent="0.25">
      <c r="A1770" s="2" t="s">
        <v>956</v>
      </c>
      <c r="B1770" s="125">
        <v>44620</v>
      </c>
      <c r="C1770" s="2" t="s">
        <v>6</v>
      </c>
      <c r="D1770" s="2" t="s">
        <v>276</v>
      </c>
      <c r="E1770" s="2" t="s">
        <v>726</v>
      </c>
      <c r="F1770" s="2" t="s">
        <v>2408</v>
      </c>
      <c r="G1770" s="2" t="s">
        <v>3</v>
      </c>
      <c r="H1770" s="2" t="s">
        <v>2409</v>
      </c>
      <c r="I1770" s="1" t="s">
        <v>1</v>
      </c>
      <c r="J1770" s="1" t="s">
        <v>1</v>
      </c>
      <c r="K1770" s="1" t="s">
        <v>1</v>
      </c>
      <c r="L1770" s="1" t="s">
        <v>1</v>
      </c>
      <c r="M1770" s="1">
        <v>0</v>
      </c>
      <c r="N1770" s="2" t="s">
        <v>1</v>
      </c>
      <c r="O1770" s="2" t="s">
        <v>2</v>
      </c>
      <c r="P1770" s="2" t="s">
        <v>1</v>
      </c>
      <c r="Q1770" s="1">
        <v>2006.5786999999996</v>
      </c>
      <c r="R1770" s="1">
        <v>0</v>
      </c>
      <c r="S1770" s="1">
        <v>1470.9950999999994</v>
      </c>
      <c r="T1770" s="1">
        <v>0</v>
      </c>
      <c r="U1770" s="2" t="s">
        <v>0</v>
      </c>
      <c r="V1770" s="1">
        <v>0</v>
      </c>
      <c r="W1770" s="1">
        <v>461.71000000000004</v>
      </c>
      <c r="X1770" s="2" t="s">
        <v>8</v>
      </c>
      <c r="Y1770" s="1">
        <v>73.87360000000001</v>
      </c>
      <c r="Z1770" s="1">
        <v>0</v>
      </c>
      <c r="AA1770" s="2" t="s">
        <v>0</v>
      </c>
      <c r="AB1770" s="1">
        <v>0</v>
      </c>
      <c r="AC1770" s="1">
        <v>0</v>
      </c>
      <c r="AD1770" s="2" t="s">
        <v>0</v>
      </c>
      <c r="AE1770" s="1">
        <v>0</v>
      </c>
      <c r="AF1770" s="2">
        <v>0</v>
      </c>
      <c r="AG1770" s="2" t="s">
        <v>0</v>
      </c>
      <c r="AH1770" s="1">
        <v>0</v>
      </c>
      <c r="AI1770" s="1">
        <v>0</v>
      </c>
      <c r="AJ1770" s="2" t="s">
        <v>0</v>
      </c>
      <c r="AK1770" s="1">
        <v>0</v>
      </c>
      <c r="AL1770" s="1">
        <v>0</v>
      </c>
      <c r="AM1770" s="125" t="s">
        <v>1</v>
      </c>
      <c r="AN1770" s="2" t="s">
        <v>1</v>
      </c>
      <c r="AO1770" s="125" t="s">
        <v>1</v>
      </c>
      <c r="AP1770" s="2" t="s">
        <v>1</v>
      </c>
    </row>
    <row r="1771" spans="1:42" ht="15" customHeight="1" x14ac:dyDescent="0.25">
      <c r="A1771" s="2" t="s">
        <v>957</v>
      </c>
      <c r="B1771" s="125">
        <v>44620</v>
      </c>
      <c r="C1771" s="2" t="s">
        <v>6</v>
      </c>
      <c r="D1771" s="2" t="s">
        <v>5</v>
      </c>
      <c r="E1771" s="2" t="s">
        <v>174</v>
      </c>
      <c r="F1771" s="2" t="s">
        <v>1385</v>
      </c>
      <c r="G1771" s="2" t="s">
        <v>3</v>
      </c>
      <c r="H1771" s="2" t="s">
        <v>2642</v>
      </c>
      <c r="I1771" s="1" t="s">
        <v>1</v>
      </c>
      <c r="J1771" s="1" t="s">
        <v>1</v>
      </c>
      <c r="K1771" s="1" t="s">
        <v>1</v>
      </c>
      <c r="L1771" s="1" t="s">
        <v>1</v>
      </c>
      <c r="M1771" s="1">
        <v>0</v>
      </c>
      <c r="N1771" s="2" t="s">
        <v>1</v>
      </c>
      <c r="O1771" s="2" t="s">
        <v>2</v>
      </c>
      <c r="P1771" s="2" t="s">
        <v>1</v>
      </c>
      <c r="Q1771" s="1">
        <v>3292.247394</v>
      </c>
      <c r="R1771" s="1">
        <v>0</v>
      </c>
      <c r="S1771" s="1">
        <v>2638.0910999999996</v>
      </c>
      <c r="T1771" s="1">
        <v>0</v>
      </c>
      <c r="U1771" s="2" t="s">
        <v>0</v>
      </c>
      <c r="V1771" s="1">
        <v>0</v>
      </c>
      <c r="W1771" s="1">
        <v>563.92785000000015</v>
      </c>
      <c r="X1771" s="2" t="s">
        <v>8</v>
      </c>
      <c r="Y1771" s="1">
        <v>90.228443999999996</v>
      </c>
      <c r="Z1771" s="1">
        <v>0</v>
      </c>
      <c r="AA1771" s="2" t="s">
        <v>0</v>
      </c>
      <c r="AB1771" s="1">
        <v>0</v>
      </c>
      <c r="AC1771" s="1">
        <v>0</v>
      </c>
      <c r="AD1771" s="2" t="s">
        <v>0</v>
      </c>
      <c r="AE1771" s="1">
        <v>0</v>
      </c>
      <c r="AF1771" s="2">
        <v>0</v>
      </c>
      <c r="AG1771" s="2" t="s">
        <v>0</v>
      </c>
      <c r="AH1771" s="1">
        <v>0</v>
      </c>
      <c r="AI1771" s="1">
        <v>0</v>
      </c>
      <c r="AJ1771" s="2" t="s">
        <v>0</v>
      </c>
      <c r="AK1771" s="1">
        <v>0</v>
      </c>
      <c r="AL1771" s="1">
        <v>0</v>
      </c>
      <c r="AM1771" s="125" t="s">
        <v>1</v>
      </c>
      <c r="AN1771" s="2" t="s">
        <v>1</v>
      </c>
      <c r="AO1771" s="125" t="s">
        <v>1</v>
      </c>
      <c r="AP1771" s="2" t="s">
        <v>1</v>
      </c>
    </row>
    <row r="1772" spans="1:42" x14ac:dyDescent="0.25">
      <c r="A1772" s="2"/>
      <c r="B1772" s="47"/>
      <c r="C1772" s="2"/>
      <c r="D1772" s="2"/>
      <c r="E1772" s="2"/>
      <c r="F1772" s="2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1"/>
      <c r="R1772" s="1"/>
      <c r="S1772" s="1"/>
      <c r="T1772" s="1"/>
      <c r="U1772" s="2"/>
      <c r="V1772" s="1"/>
      <c r="W1772" s="1"/>
      <c r="X1772" s="2"/>
      <c r="Y1772" s="1"/>
      <c r="Z1772" s="3"/>
      <c r="AA1772" s="3"/>
      <c r="AB1772" s="3"/>
      <c r="AC1772" s="3"/>
      <c r="AD1772" s="3"/>
      <c r="AE1772" s="3"/>
    </row>
    <row r="1773" spans="1:42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1"/>
      <c r="R1773" s="1"/>
      <c r="S1773" s="1"/>
      <c r="T1773" s="1"/>
      <c r="U1773" s="2"/>
      <c r="V1773" s="1"/>
      <c r="W1773" s="1"/>
      <c r="X1773" s="2"/>
      <c r="Y1773" s="1"/>
      <c r="Z1773" s="3"/>
      <c r="AA1773" s="3"/>
      <c r="AB1773" s="3"/>
      <c r="AC1773" s="3"/>
      <c r="AD1773" s="3"/>
      <c r="AE1773" s="3"/>
    </row>
    <row r="1774" spans="1:42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1"/>
      <c r="R1774" s="1"/>
      <c r="S1774" s="1"/>
      <c r="T1774" s="1"/>
      <c r="U1774" s="2"/>
      <c r="V1774" s="1"/>
      <c r="W1774" s="1"/>
      <c r="X1774" s="2"/>
      <c r="Y1774" s="1"/>
      <c r="Z1774" s="3"/>
      <c r="AA1774" s="3"/>
      <c r="AB1774" s="3"/>
      <c r="AC1774" s="3"/>
      <c r="AD1774" s="3"/>
      <c r="AE1774" s="3"/>
    </row>
    <row r="1775" spans="1:42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1"/>
      <c r="R1775" s="1"/>
      <c r="S1775" s="1"/>
      <c r="T1775" s="1"/>
      <c r="U1775" s="2"/>
      <c r="V1775" s="1"/>
      <c r="W1775" s="1"/>
      <c r="X1775" s="2"/>
      <c r="Y1775" s="1"/>
      <c r="Z1775" s="3"/>
      <c r="AA1775" s="3"/>
      <c r="AB1775" s="3"/>
      <c r="AC1775" s="3"/>
      <c r="AD1775" s="3"/>
      <c r="AE1775" s="3"/>
    </row>
    <row r="1776" spans="1:42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1"/>
      <c r="R1776" s="1"/>
      <c r="S1776" s="1"/>
      <c r="T1776" s="1"/>
      <c r="U1776" s="2"/>
      <c r="V1776" s="1"/>
      <c r="W1776" s="1"/>
      <c r="X1776" s="2"/>
      <c r="Y1776" s="1"/>
      <c r="Z1776" s="3"/>
      <c r="AA1776" s="3"/>
      <c r="AB1776" s="3"/>
      <c r="AC1776" s="3"/>
      <c r="AD1776" s="3"/>
      <c r="AE1776" s="3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1"/>
      <c r="J1777" s="1"/>
      <c r="K1777" s="1"/>
      <c r="L1777" s="1"/>
      <c r="M1777" s="1"/>
      <c r="N1777" s="2"/>
      <c r="O1777" s="2"/>
      <c r="P1777" s="2"/>
      <c r="Q1777" s="1"/>
      <c r="R1777" s="1"/>
      <c r="S1777" s="1"/>
      <c r="T1777" s="1"/>
      <c r="U1777" s="2"/>
      <c r="V1777" s="1"/>
      <c r="W1777" s="1"/>
      <c r="X1777" s="2"/>
      <c r="Y1777" s="1"/>
      <c r="Z1777" s="3"/>
      <c r="AA1777" s="3"/>
      <c r="AB1777" s="3"/>
      <c r="AC1777" s="3"/>
      <c r="AD1777" s="3"/>
      <c r="AE1777" s="3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1"/>
      <c r="R1778" s="1"/>
      <c r="S1778" s="1"/>
      <c r="T1778" s="1"/>
      <c r="U1778" s="2"/>
      <c r="V1778" s="1"/>
      <c r="W1778" s="1"/>
      <c r="X1778" s="2"/>
      <c r="Y1778" s="1"/>
      <c r="Z1778" s="3"/>
      <c r="AA1778" s="3"/>
      <c r="AB1778" s="3"/>
      <c r="AC1778" s="3"/>
      <c r="AD1778" s="3"/>
      <c r="AE1778" s="3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1"/>
      <c r="R1779" s="1"/>
      <c r="S1779" s="1"/>
      <c r="T1779" s="1"/>
      <c r="U1779" s="2"/>
      <c r="V1779" s="1"/>
      <c r="W1779" s="1"/>
      <c r="X1779" s="2"/>
      <c r="Y1779" s="1"/>
      <c r="Z1779" s="3"/>
      <c r="AA1779" s="3"/>
      <c r="AB1779" s="3"/>
      <c r="AC1779" s="3"/>
      <c r="AD1779" s="3"/>
      <c r="AE1779" s="3"/>
    </row>
    <row r="1780" spans="1:31" x14ac:dyDescent="0.25">
      <c r="A1780" s="2"/>
      <c r="B1780" s="47"/>
      <c r="C1780" s="2"/>
      <c r="D1780" s="2"/>
      <c r="E1780" s="2"/>
      <c r="F1780" s="2"/>
      <c r="G1780" s="2"/>
      <c r="H1780" s="2"/>
      <c r="I1780" s="1"/>
      <c r="J1780" s="1"/>
      <c r="K1780" s="1"/>
      <c r="L1780" s="1"/>
      <c r="M1780" s="1"/>
      <c r="N1780" s="2"/>
      <c r="O1780" s="2"/>
      <c r="P1780" s="2"/>
      <c r="Q1780" s="1"/>
      <c r="R1780" s="1"/>
      <c r="S1780" s="1"/>
      <c r="T1780" s="1"/>
      <c r="U1780" s="2"/>
      <c r="V1780" s="1"/>
      <c r="W1780" s="1"/>
      <c r="X1780" s="2"/>
      <c r="Y1780" s="1"/>
      <c r="Z1780" s="3"/>
      <c r="AA1780" s="3"/>
      <c r="AB1780" s="3"/>
      <c r="AC1780" s="3"/>
      <c r="AD1780" s="3"/>
      <c r="AE1780" s="3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1"/>
      <c r="R1781" s="1"/>
      <c r="S1781" s="1"/>
      <c r="T1781" s="1"/>
      <c r="U1781" s="2"/>
      <c r="V1781" s="1"/>
      <c r="W1781" s="1"/>
      <c r="X1781" s="2"/>
      <c r="Y1781" s="1"/>
      <c r="Z1781" s="3"/>
      <c r="AA1781" s="3"/>
      <c r="AB1781" s="3"/>
      <c r="AC1781" s="3"/>
      <c r="AD1781" s="3"/>
      <c r="AE1781" s="3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1"/>
      <c r="R1782" s="1"/>
      <c r="S1782" s="1"/>
      <c r="T1782" s="1"/>
      <c r="U1782" s="2"/>
      <c r="V1782" s="1"/>
      <c r="W1782" s="1"/>
      <c r="X1782" s="2"/>
      <c r="Y1782" s="1"/>
      <c r="Z1782" s="3"/>
      <c r="AA1782" s="3"/>
      <c r="AB1782" s="3"/>
      <c r="AC1782" s="3"/>
      <c r="AD1782" s="3"/>
      <c r="AE1782" s="3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1"/>
      <c r="R1783" s="1"/>
      <c r="S1783" s="1"/>
      <c r="T1783" s="1"/>
      <c r="U1783" s="2"/>
      <c r="V1783" s="1"/>
      <c r="W1783" s="1"/>
      <c r="X1783" s="2"/>
      <c r="Y1783" s="1"/>
      <c r="Z1783" s="3"/>
      <c r="AA1783" s="3"/>
      <c r="AB1783" s="3"/>
      <c r="AC1783" s="3"/>
      <c r="AD1783" s="3"/>
      <c r="AE1783" s="3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1"/>
      <c r="R1784" s="1"/>
      <c r="S1784" s="1"/>
      <c r="T1784" s="1"/>
      <c r="U1784" s="2"/>
      <c r="V1784" s="1"/>
      <c r="W1784" s="1"/>
      <c r="X1784" s="2"/>
      <c r="Y1784" s="1"/>
      <c r="Z1784" s="3"/>
      <c r="AA1784" s="3"/>
      <c r="AB1784" s="3"/>
      <c r="AC1784" s="3"/>
      <c r="AD1784" s="3"/>
      <c r="AE1784" s="3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1"/>
      <c r="R1785" s="1"/>
      <c r="S1785" s="1"/>
      <c r="T1785" s="1"/>
      <c r="U1785" s="2"/>
      <c r="V1785" s="1"/>
      <c r="W1785" s="1"/>
      <c r="X1785" s="2"/>
      <c r="Y1785" s="1"/>
      <c r="Z1785" s="3"/>
      <c r="AA1785" s="3"/>
      <c r="AB1785" s="3"/>
      <c r="AC1785" s="3"/>
      <c r="AD1785" s="3"/>
      <c r="AE1785" s="3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1"/>
      <c r="R1786" s="1"/>
      <c r="S1786" s="1"/>
      <c r="T1786" s="1"/>
      <c r="U1786" s="2"/>
      <c r="V1786" s="1"/>
      <c r="W1786" s="1"/>
      <c r="X1786" s="2"/>
      <c r="Y1786" s="1"/>
      <c r="Z1786" s="3"/>
      <c r="AA1786" s="3"/>
      <c r="AB1786" s="3"/>
      <c r="AC1786" s="3"/>
      <c r="AD1786" s="3"/>
      <c r="AE1786" s="3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1"/>
      <c r="R1787" s="1"/>
      <c r="S1787" s="1"/>
      <c r="T1787" s="1"/>
      <c r="U1787" s="2"/>
      <c r="V1787" s="1"/>
      <c r="W1787" s="1"/>
      <c r="X1787" s="2"/>
      <c r="Y1787" s="1"/>
      <c r="Z1787" s="3"/>
      <c r="AA1787" s="3"/>
      <c r="AB1787" s="3"/>
      <c r="AC1787" s="3"/>
      <c r="AD1787" s="3"/>
      <c r="AE1787" s="3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1"/>
      <c r="R1788" s="1"/>
      <c r="S1788" s="1"/>
      <c r="T1788" s="1"/>
      <c r="U1788" s="2"/>
      <c r="V1788" s="1"/>
      <c r="W1788" s="1"/>
      <c r="X1788" s="2"/>
      <c r="Y1788" s="1"/>
      <c r="Z1788" s="3"/>
      <c r="AA1788" s="3"/>
      <c r="AB1788" s="3"/>
      <c r="AC1788" s="3"/>
      <c r="AD1788" s="3"/>
      <c r="AE1788" s="3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1"/>
      <c r="R1789" s="1"/>
      <c r="S1789" s="1"/>
      <c r="T1789" s="1"/>
      <c r="U1789" s="2"/>
      <c r="V1789" s="1"/>
      <c r="W1789" s="1"/>
      <c r="X1789" s="2"/>
      <c r="Y1789" s="1"/>
      <c r="Z1789" s="3"/>
      <c r="AA1789" s="3"/>
      <c r="AB1789" s="3"/>
      <c r="AC1789" s="3"/>
      <c r="AD1789" s="3"/>
      <c r="AE1789" s="3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1"/>
      <c r="R1790" s="1"/>
      <c r="S1790" s="1"/>
      <c r="T1790" s="1"/>
      <c r="U1790" s="2"/>
      <c r="V1790" s="1"/>
      <c r="W1790" s="1"/>
      <c r="X1790" s="2"/>
      <c r="Y1790" s="1"/>
      <c r="Z1790" s="3"/>
      <c r="AA1790" s="3"/>
      <c r="AB1790" s="3"/>
      <c r="AC1790" s="3"/>
      <c r="AD1790" s="3"/>
      <c r="AE1790" s="3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1"/>
      <c r="R1791" s="1"/>
      <c r="S1791" s="1"/>
      <c r="T1791" s="1"/>
      <c r="U1791" s="2"/>
      <c r="V1791" s="1"/>
      <c r="W1791" s="1"/>
      <c r="X1791" s="2"/>
      <c r="Y1791" s="1"/>
      <c r="Z1791" s="3"/>
      <c r="AA1791" s="3"/>
      <c r="AB1791" s="3"/>
      <c r="AC1791" s="3"/>
      <c r="AD1791" s="3"/>
      <c r="AE1791" s="3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1"/>
      <c r="R1792" s="1"/>
      <c r="S1792" s="1"/>
      <c r="T1792" s="1"/>
      <c r="U1792" s="2"/>
      <c r="V1792" s="1"/>
      <c r="W1792" s="1"/>
      <c r="X1792" s="2"/>
      <c r="Y1792" s="1"/>
      <c r="Z1792" s="3"/>
      <c r="AA1792" s="3"/>
      <c r="AB1792" s="3"/>
      <c r="AC1792" s="3"/>
      <c r="AD1792" s="3"/>
      <c r="AE1792" s="3"/>
    </row>
    <row r="1793" spans="1:33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1"/>
      <c r="R1793" s="1"/>
      <c r="S1793" s="1"/>
      <c r="T1793" s="1"/>
      <c r="U1793" s="2"/>
      <c r="V1793" s="1"/>
      <c r="W1793" s="1"/>
      <c r="X1793" s="2"/>
      <c r="Y1793" s="1"/>
      <c r="Z1793" s="3"/>
      <c r="AA1793" s="3"/>
      <c r="AB1793" s="3"/>
      <c r="AC1793" s="3"/>
      <c r="AD1793" s="3"/>
      <c r="AE1793" s="3"/>
    </row>
    <row r="1794" spans="1:33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1"/>
      <c r="R1794" s="1"/>
      <c r="S1794" s="1"/>
      <c r="T1794" s="1"/>
      <c r="U1794" s="2"/>
      <c r="V1794" s="1"/>
      <c r="W1794" s="1"/>
      <c r="X1794" s="2"/>
      <c r="Y1794" s="1"/>
      <c r="Z1794" s="3"/>
      <c r="AA1794" s="3"/>
      <c r="AB1794" s="3"/>
      <c r="AC1794" s="3"/>
      <c r="AD1794" s="3"/>
      <c r="AE1794" s="3"/>
    </row>
    <row r="1795" spans="1:33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1"/>
      <c r="R1795" s="1"/>
      <c r="S1795" s="1"/>
      <c r="T1795" s="1"/>
      <c r="U1795" s="2"/>
      <c r="V1795" s="1"/>
      <c r="W1795" s="1"/>
      <c r="X1795" s="2"/>
      <c r="Y1795" s="1"/>
      <c r="Z1795" s="3"/>
      <c r="AA1795" s="3"/>
      <c r="AB1795" s="3"/>
      <c r="AC1795" s="3"/>
      <c r="AD1795" s="3"/>
      <c r="AE1795" s="3"/>
    </row>
    <row r="1796" spans="1:33" x14ac:dyDescent="0.25">
      <c r="A1796" s="2"/>
      <c r="B1796" s="46"/>
      <c r="C1796" s="2"/>
      <c r="D1796" s="2"/>
      <c r="E1796" s="2"/>
      <c r="F1796" s="58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1"/>
      <c r="R1796" s="1"/>
      <c r="S1796" s="1"/>
      <c r="T1796" s="1"/>
      <c r="U1796" s="2"/>
      <c r="V1796" s="1"/>
      <c r="W1796" s="1"/>
      <c r="X1796" s="2"/>
      <c r="Y1796" s="1"/>
      <c r="Z1796" s="3"/>
      <c r="AA1796" s="3"/>
      <c r="AB1796" s="3"/>
      <c r="AC1796" s="3"/>
      <c r="AD1796" s="3"/>
      <c r="AE1796" s="3"/>
    </row>
    <row r="1797" spans="1:33" x14ac:dyDescent="0.25">
      <c r="A1797" s="2"/>
      <c r="B1797" s="46"/>
      <c r="C1797" s="2"/>
      <c r="D1797" s="2"/>
      <c r="E1797" s="2"/>
      <c r="F1797" s="58"/>
      <c r="G1797" s="2"/>
      <c r="H1797" s="2"/>
      <c r="I1797" s="2"/>
      <c r="J1797" s="1"/>
      <c r="K1797" s="1"/>
      <c r="L1797" s="1"/>
      <c r="M1797" s="1"/>
      <c r="N1797" s="2"/>
      <c r="O1797" s="2"/>
      <c r="P1797" s="2"/>
      <c r="Q1797" s="1"/>
      <c r="R1797" s="1"/>
      <c r="S1797" s="1"/>
      <c r="T1797" s="1"/>
      <c r="U1797" s="2"/>
      <c r="V1797" s="1"/>
      <c r="W1797" s="1"/>
      <c r="X1797" s="2"/>
      <c r="Y1797" s="1"/>
      <c r="Z1797" s="3"/>
      <c r="AA1797" s="3"/>
      <c r="AB1797" s="3"/>
      <c r="AC1797" s="3"/>
      <c r="AD1797" s="3"/>
      <c r="AE1797" s="3"/>
    </row>
    <row r="1798" spans="1:33" x14ac:dyDescent="0.25">
      <c r="A1798" s="45"/>
      <c r="B1798" s="54"/>
      <c r="C1798" s="45"/>
      <c r="D1798" s="45"/>
      <c r="E1798" s="45"/>
      <c r="F1798" s="45"/>
      <c r="G1798" s="45"/>
      <c r="H1798" s="45"/>
      <c r="I1798" s="48"/>
      <c r="J1798" s="48"/>
      <c r="K1798" s="48"/>
      <c r="L1798" s="48"/>
      <c r="M1798" s="48"/>
      <c r="N1798" s="45"/>
      <c r="O1798" s="45"/>
      <c r="P1798" s="45"/>
      <c r="Q1798" s="48"/>
      <c r="R1798" s="48"/>
      <c r="S1798" s="48"/>
      <c r="T1798" s="48"/>
      <c r="U1798" s="45"/>
      <c r="V1798" s="48"/>
      <c r="W1798" s="48"/>
      <c r="X1798" s="45"/>
      <c r="Y1798" s="48"/>
    </row>
    <row r="1799" spans="1:33" x14ac:dyDescent="0.25">
      <c r="A1799" s="45"/>
      <c r="B1799" s="54"/>
      <c r="C1799" s="45"/>
      <c r="D1799" s="45"/>
      <c r="E1799" s="45"/>
      <c r="F1799" s="45"/>
      <c r="G1799" s="45"/>
      <c r="H1799" s="45"/>
      <c r="I1799" s="48"/>
      <c r="J1799" s="48"/>
      <c r="K1799" s="48"/>
      <c r="L1799" s="48"/>
      <c r="M1799" s="48"/>
      <c r="N1799" s="45"/>
      <c r="O1799" s="45"/>
      <c r="P1799" s="45"/>
      <c r="Q1799" s="48"/>
      <c r="R1799" s="48"/>
      <c r="S1799" s="48"/>
      <c r="T1799" s="48"/>
      <c r="U1799" s="45"/>
      <c r="V1799" s="48"/>
      <c r="W1799" s="48"/>
      <c r="X1799" s="45"/>
      <c r="Y1799" s="48"/>
    </row>
    <row r="1800" spans="1:33" x14ac:dyDescent="0.25">
      <c r="A1800" s="21"/>
      <c r="B1800" s="49"/>
      <c r="C1800" s="21"/>
      <c r="D1800" s="21"/>
      <c r="E1800" s="21"/>
      <c r="F1800" s="21"/>
      <c r="G1800" s="21"/>
      <c r="H1800" s="21"/>
      <c r="I1800" s="21"/>
      <c r="J1800" s="21"/>
      <c r="K1800" s="21"/>
      <c r="L1800" s="21"/>
      <c r="M1800" s="21"/>
      <c r="N1800" s="21"/>
      <c r="O1800" s="21"/>
      <c r="P1800" s="22" t="s">
        <v>328</v>
      </c>
      <c r="Q1800" s="21">
        <f t="shared" ref="Q1800:AE1800" si="2">SUM(Q1:Q1799)</f>
        <v>2846764.5857139956</v>
      </c>
      <c r="R1800" s="21">
        <f t="shared" si="2"/>
        <v>0</v>
      </c>
      <c r="S1800" s="21">
        <f t="shared" si="2"/>
        <v>2200202.0915199984</v>
      </c>
      <c r="T1800" s="21">
        <f t="shared" si="2"/>
        <v>9736.048850000001</v>
      </c>
      <c r="U1800" s="21">
        <f t="shared" si="2"/>
        <v>0</v>
      </c>
      <c r="V1800" s="21">
        <f t="shared" si="2"/>
        <v>1557.7680160000002</v>
      </c>
      <c r="W1800" s="21">
        <f t="shared" si="2"/>
        <v>547183.07050000038</v>
      </c>
      <c r="X1800" s="21">
        <f t="shared" si="2"/>
        <v>0</v>
      </c>
      <c r="Y1800" s="21">
        <f t="shared" si="2"/>
        <v>87549.291756000079</v>
      </c>
      <c r="Z1800" s="21">
        <f t="shared" si="2"/>
        <v>0</v>
      </c>
      <c r="AA1800" s="21">
        <f t="shared" si="2"/>
        <v>0</v>
      </c>
      <c r="AB1800" s="21">
        <f t="shared" si="2"/>
        <v>0</v>
      </c>
      <c r="AC1800" s="21">
        <f t="shared" si="2"/>
        <v>496.75</v>
      </c>
      <c r="AD1800" s="21">
        <f t="shared" si="2"/>
        <v>0</v>
      </c>
      <c r="AE1800" s="21">
        <f t="shared" si="2"/>
        <v>39.739999999999995</v>
      </c>
      <c r="AF1800" s="21">
        <f>SUM(S1800:AE1800)-Q1800</f>
        <v>0.17492800299078226</v>
      </c>
    </row>
    <row r="1801" spans="1:33" x14ac:dyDescent="0.25">
      <c r="A1801" s="116"/>
      <c r="B1801" s="117"/>
      <c r="C1801" s="116"/>
      <c r="D1801" s="116"/>
      <c r="E1801" s="116"/>
      <c r="F1801" s="116"/>
      <c r="G1801" s="116"/>
      <c r="H1801" s="116"/>
      <c r="I1801" s="116"/>
      <c r="J1801" s="116"/>
      <c r="K1801" s="116"/>
      <c r="L1801" s="116"/>
      <c r="M1801" s="116"/>
      <c r="N1801" s="116"/>
      <c r="O1801" s="116"/>
      <c r="P1801" s="118" t="s">
        <v>329</v>
      </c>
      <c r="Q1801" s="116">
        <f t="shared" ref="Q1801:AE1801" si="3">SUBTOTAL(9,Q1:Q1799)</f>
        <v>2846764.5857139956</v>
      </c>
      <c r="R1801" s="116">
        <f t="shared" si="3"/>
        <v>0</v>
      </c>
      <c r="S1801" s="116">
        <f t="shared" si="3"/>
        <v>2200202.0915199984</v>
      </c>
      <c r="T1801" s="116">
        <f t="shared" si="3"/>
        <v>9736.048850000001</v>
      </c>
      <c r="U1801" s="116">
        <f t="shared" si="3"/>
        <v>0</v>
      </c>
      <c r="V1801" s="116">
        <f t="shared" si="3"/>
        <v>1557.7680160000002</v>
      </c>
      <c r="W1801" s="116">
        <f t="shared" si="3"/>
        <v>547183.07050000038</v>
      </c>
      <c r="X1801" s="116">
        <f t="shared" si="3"/>
        <v>0</v>
      </c>
      <c r="Y1801" s="116">
        <f t="shared" si="3"/>
        <v>87549.291756000079</v>
      </c>
      <c r="Z1801" s="116">
        <f t="shared" si="3"/>
        <v>0</v>
      </c>
      <c r="AA1801" s="116">
        <f t="shared" si="3"/>
        <v>0</v>
      </c>
      <c r="AB1801" s="116">
        <f t="shared" si="3"/>
        <v>0</v>
      </c>
      <c r="AC1801" s="116">
        <f t="shared" si="3"/>
        <v>496.75</v>
      </c>
      <c r="AD1801" s="116">
        <f t="shared" si="3"/>
        <v>0</v>
      </c>
      <c r="AE1801" s="116">
        <f t="shared" si="3"/>
        <v>39.739999999999995</v>
      </c>
      <c r="AF1801" s="116">
        <f>SUM(S1801:AE1801)-Q1801</f>
        <v>0.17492800299078226</v>
      </c>
      <c r="AG1801" s="52"/>
    </row>
    <row r="1802" spans="1:33" x14ac:dyDescent="0.25">
      <c r="P1802" s="19"/>
      <c r="Q1802" s="5"/>
      <c r="R1802" s="5"/>
      <c r="S1802" s="5"/>
      <c r="T1802" s="5"/>
      <c r="U1802" s="5"/>
      <c r="V1802" s="5"/>
      <c r="W1802" s="5"/>
      <c r="X1802" s="5"/>
      <c r="Y1802" s="5"/>
      <c r="AF1802" s="5"/>
    </row>
    <row r="1803" spans="1:33" x14ac:dyDescent="0.25">
      <c r="P1803" s="20"/>
      <c r="Q1803" s="5">
        <f>+Q1800-Q1801</f>
        <v>0</v>
      </c>
      <c r="R1803" s="5">
        <f t="shared" ref="R1803:AD1803" si="4">+R1800-R1801</f>
        <v>0</v>
      </c>
      <c r="S1803" s="5">
        <f t="shared" si="4"/>
        <v>0</v>
      </c>
      <c r="T1803" s="5">
        <f t="shared" si="4"/>
        <v>0</v>
      </c>
      <c r="U1803" s="5">
        <f t="shared" si="4"/>
        <v>0</v>
      </c>
      <c r="V1803" s="5">
        <f t="shared" si="4"/>
        <v>0</v>
      </c>
      <c r="W1803" s="5">
        <f>+W1800-W1801</f>
        <v>0</v>
      </c>
      <c r="X1803" s="5">
        <f t="shared" si="4"/>
        <v>0</v>
      </c>
      <c r="Y1803" s="5">
        <f t="shared" si="4"/>
        <v>0</v>
      </c>
      <c r="Z1803" s="5">
        <f t="shared" si="4"/>
        <v>0</v>
      </c>
      <c r="AA1803" s="5">
        <f t="shared" si="4"/>
        <v>0</v>
      </c>
      <c r="AB1803" s="5">
        <f t="shared" si="4"/>
        <v>0</v>
      </c>
      <c r="AC1803" s="5">
        <f>+AC1800-AC1801</f>
        <v>0</v>
      </c>
      <c r="AD1803" s="5">
        <f t="shared" si="4"/>
        <v>0</v>
      </c>
      <c r="AE1803" s="5">
        <f>+AE1800-AE1801</f>
        <v>0</v>
      </c>
      <c r="AF1803" s="5">
        <f>+AF1800-AF1801</f>
        <v>0</v>
      </c>
    </row>
    <row r="1804" spans="1:33" x14ac:dyDescent="0.25">
      <c r="Q1804" s="5"/>
      <c r="R1804" s="5"/>
      <c r="S1804" s="5"/>
      <c r="T1804" s="5"/>
      <c r="U1804" s="5"/>
      <c r="V1804" s="5"/>
      <c r="W1804" s="5"/>
      <c r="X1804" s="5"/>
      <c r="Y1804" s="5"/>
    </row>
    <row r="1805" spans="1:33" x14ac:dyDescent="0.25">
      <c r="Q1805" s="7"/>
      <c r="S1805" s="13"/>
      <c r="W1805" s="6"/>
    </row>
    <row r="1806" spans="1:33" x14ac:dyDescent="0.25">
      <c r="Q1806" s="5"/>
      <c r="S1806" s="13"/>
    </row>
    <row r="1807" spans="1:33" x14ac:dyDescent="0.25">
      <c r="Q1807" s="97"/>
      <c r="T1807" s="5"/>
    </row>
    <row r="1808" spans="1:33" x14ac:dyDescent="0.25">
      <c r="Q1808" s="7"/>
    </row>
    <row r="1809" spans="17:17" x14ac:dyDescent="0.25">
      <c r="Q1809" s="5"/>
    </row>
    <row r="1810" spans="17:17" x14ac:dyDescent="0.25">
      <c r="Q1810" s="13"/>
    </row>
    <row r="1811" spans="17:17" x14ac:dyDescent="0.25">
      <c r="Q1811" s="5"/>
    </row>
    <row r="1813" spans="17:17" x14ac:dyDescent="0.25">
      <c r="Q1813" s="13"/>
    </row>
  </sheetData>
  <autoFilter ref="A1:AR1771"/>
  <sortState ref="A2:AR793">
    <sortCondition ref="B2:B793"/>
    <sortCondition ref="D2:D793"/>
  </sortState>
  <conditionalFormatting sqref="B1772:B1797">
    <cfRule type="containsText" dxfId="21" priority="1" operator="containsText" text="10/4/2020">
      <formula>NOT(ISERROR(SEARCH("10/4/2020",B1772)))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topLeftCell="A25" workbookViewId="0">
      <selection activeCell="D7" sqref="D7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5.140625" style="4" customWidth="1"/>
    <col min="4" max="4" width="17.85546875" style="4" customWidth="1"/>
    <col min="5" max="5" width="15" style="4" customWidth="1"/>
    <col min="6" max="6" width="20.85546875" style="4" customWidth="1"/>
    <col min="7" max="7" width="16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306</v>
      </c>
      <c r="B16" s="4" t="s">
        <v>882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308</v>
      </c>
      <c r="B18" s="12" t="s">
        <v>309</v>
      </c>
      <c r="C18" s="81" t="s">
        <v>311</v>
      </c>
      <c r="D18" s="81" t="s">
        <v>314</v>
      </c>
      <c r="E18" s="14" t="s">
        <v>315</v>
      </c>
      <c r="F18" s="81" t="s">
        <v>312</v>
      </c>
      <c r="G18" s="14" t="s">
        <v>313</v>
      </c>
      <c r="H18" s="85" t="s">
        <v>320</v>
      </c>
      <c r="I18" s="14" t="s">
        <v>321</v>
      </c>
      <c r="J18" s="85" t="s">
        <v>322</v>
      </c>
      <c r="K18" s="14" t="s">
        <v>323</v>
      </c>
    </row>
    <row r="19" spans="1:11" x14ac:dyDescent="0.25">
      <c r="A19" s="12" t="s">
        <v>6</v>
      </c>
      <c r="B19" s="13">
        <v>911504.99324999924</v>
      </c>
      <c r="C19" s="13">
        <v>706015.6890499997</v>
      </c>
      <c r="D19" s="13">
        <v>3700.6397000000006</v>
      </c>
      <c r="E19" s="13">
        <v>592.10227199999986</v>
      </c>
      <c r="F19" s="13">
        <v>173414.57130000001</v>
      </c>
      <c r="G19" s="13">
        <v>27746.325448000003</v>
      </c>
      <c r="H19" s="13">
        <v>0</v>
      </c>
      <c r="I19" s="13">
        <v>0</v>
      </c>
      <c r="J19" s="13">
        <v>33.020000000000003</v>
      </c>
      <c r="K19" s="13">
        <v>2.64</v>
      </c>
    </row>
    <row r="20" spans="1:11" x14ac:dyDescent="0.25">
      <c r="A20" s="12" t="s">
        <v>34</v>
      </c>
      <c r="B20" s="13">
        <v>69098.783000000025</v>
      </c>
      <c r="C20" s="13">
        <v>61703.904650000004</v>
      </c>
      <c r="D20" s="13">
        <v>27.91</v>
      </c>
      <c r="E20" s="13">
        <v>4.4656000000000002</v>
      </c>
      <c r="F20" s="13">
        <v>6346.98225</v>
      </c>
      <c r="G20" s="13">
        <v>1015.5172999999999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26</v>
      </c>
      <c r="B21" s="13">
        <v>229271.27461799997</v>
      </c>
      <c r="C21" s="13">
        <v>163138.11169999995</v>
      </c>
      <c r="D21" s="13">
        <v>571.66795000000013</v>
      </c>
      <c r="E21" s="13">
        <v>91.466871999999995</v>
      </c>
      <c r="F21" s="13">
        <v>56439.677199999976</v>
      </c>
      <c r="G21" s="13">
        <v>9030.3508959999981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12" t="s">
        <v>1081</v>
      </c>
      <c r="B22" s="13">
        <v>144731.44702399999</v>
      </c>
      <c r="C22" s="13">
        <v>114350.0511</v>
      </c>
      <c r="D22" s="13">
        <v>14.343450000000001</v>
      </c>
      <c r="E22" s="13">
        <v>2.2949519999999999</v>
      </c>
      <c r="F22" s="13">
        <v>26176.666649999999</v>
      </c>
      <c r="G22" s="13">
        <v>4188.2669720000004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 s="12" t="s">
        <v>1395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x14ac:dyDescent="0.25">
      <c r="A24" s="24" t="s">
        <v>310</v>
      </c>
      <c r="B24" s="13">
        <v>1354606.4978919993</v>
      </c>
      <c r="C24" s="13">
        <v>1045207.7564999997</v>
      </c>
      <c r="D24" s="13">
        <v>4314.5611000000008</v>
      </c>
      <c r="E24" s="13">
        <v>690.32969599999979</v>
      </c>
      <c r="F24" s="13">
        <v>262377.89740000002</v>
      </c>
      <c r="G24" s="13">
        <v>41980.460615999997</v>
      </c>
      <c r="H24" s="13">
        <v>0</v>
      </c>
      <c r="I24" s="13">
        <v>0</v>
      </c>
      <c r="J24" s="13">
        <v>33.020000000000003</v>
      </c>
      <c r="K24" s="13">
        <v>2.64</v>
      </c>
    </row>
    <row r="25" spans="1:11" x14ac:dyDescent="0.25">
      <c r="A25"/>
      <c r="B25"/>
      <c r="C25"/>
      <c r="D25"/>
      <c r="E25"/>
      <c r="F25"/>
      <c r="G25" s="130"/>
      <c r="H25"/>
      <c r="I25"/>
      <c r="J25"/>
      <c r="K2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C28" s="5"/>
      <c r="D28" s="5"/>
      <c r="F28" s="5"/>
      <c r="G28" s="5"/>
      <c r="H28" s="13"/>
    </row>
    <row r="29" spans="1:11" x14ac:dyDescent="0.25">
      <c r="B29" s="4"/>
      <c r="C29" s="5"/>
      <c r="D29" s="5"/>
      <c r="G29" s="13"/>
      <c r="H29" s="13"/>
    </row>
    <row r="30" spans="1:11" x14ac:dyDescent="0.25">
      <c r="B30" s="4"/>
      <c r="C30" s="5"/>
      <c r="D30" s="5"/>
    </row>
    <row r="31" spans="1:11" x14ac:dyDescent="0.25">
      <c r="B31" s="4"/>
      <c r="C31" s="5"/>
      <c r="D31" s="5"/>
    </row>
    <row r="32" spans="1:11" x14ac:dyDescent="0.25">
      <c r="B32" s="4"/>
      <c r="C32" s="5"/>
      <c r="D32" s="5"/>
    </row>
    <row r="33" spans="2:4" x14ac:dyDescent="0.25">
      <c r="B33" s="4"/>
      <c r="C33" s="5"/>
      <c r="D33" s="5"/>
    </row>
    <row r="34" spans="2:4" x14ac:dyDescent="0.25">
      <c r="B34" s="4"/>
    </row>
    <row r="35" spans="2:4" x14ac:dyDescent="0.25">
      <c r="B35" s="4"/>
    </row>
    <row r="36" spans="2:4" x14ac:dyDescent="0.25">
      <c r="B36" s="4"/>
    </row>
    <row r="37" spans="2:4" x14ac:dyDescent="0.25">
      <c r="B37" s="4"/>
    </row>
    <row r="38" spans="2:4" x14ac:dyDescent="0.25">
      <c r="B38" s="4"/>
    </row>
    <row r="39" spans="2:4" x14ac:dyDescent="0.25">
      <c r="B39" s="4"/>
    </row>
    <row r="40" spans="2:4" x14ac:dyDescent="0.25">
      <c r="B40" s="4"/>
    </row>
    <row r="41" spans="2:4" x14ac:dyDescent="0.25">
      <c r="B41" s="4"/>
    </row>
    <row r="42" spans="2:4" x14ac:dyDescent="0.25">
      <c r="B42" s="4"/>
    </row>
    <row r="43" spans="2:4" x14ac:dyDescent="0.25">
      <c r="B43" s="4"/>
    </row>
    <row r="44" spans="2:4" x14ac:dyDescent="0.25">
      <c r="B44" s="4"/>
    </row>
    <row r="45" spans="2:4" x14ac:dyDescent="0.25">
      <c r="B45" s="4"/>
    </row>
    <row r="46" spans="2:4" x14ac:dyDescent="0.25">
      <c r="B46" s="4"/>
    </row>
    <row r="47" spans="2:4" x14ac:dyDescent="0.25">
      <c r="B47" s="4"/>
    </row>
    <row r="48" spans="2:4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pageSetup paperSize="9" orientation="portrait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R32"/>
  <sheetViews>
    <sheetView tabSelected="1" zoomScaleNormal="100" workbookViewId="0">
      <pane ySplit="6" topLeftCell="A13" activePane="bottomLeft" state="frozen"/>
      <selection activeCell="B628" sqref="B628"/>
      <selection pane="bottomLeft" activeCell="K19" sqref="K19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9" width="14.7109375" style="7" bestFit="1" customWidth="1"/>
    <col min="10" max="10" width="17.5703125" style="7" bestFit="1" customWidth="1"/>
    <col min="11" max="14" width="14.7109375" style="7" bestFit="1" customWidth="1"/>
    <col min="15" max="15" width="20.28515625" style="7" customWidth="1"/>
    <col min="16" max="16" width="19.85546875" style="7" customWidth="1"/>
    <col min="17" max="17" width="16.42578125" style="7" bestFit="1" customWidth="1"/>
    <col min="18" max="18" width="17.140625" style="7" bestFit="1" customWidth="1"/>
    <col min="19" max="19" width="16.42578125" style="7" bestFit="1" customWidth="1"/>
    <col min="20" max="16384" width="11.42578125" style="7"/>
  </cols>
  <sheetData>
    <row r="1" spans="1:16" x14ac:dyDescent="0.25">
      <c r="C1" s="17" t="s">
        <v>319</v>
      </c>
      <c r="E1" s="10"/>
      <c r="F1" s="10"/>
      <c r="G1" s="10"/>
      <c r="I1" s="10"/>
    </row>
    <row r="2" spans="1:16" x14ac:dyDescent="0.25">
      <c r="C2" s="17" t="s">
        <v>1396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6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6" ht="15.75" thickBot="1" x14ac:dyDescent="0.3">
      <c r="C4" s="17"/>
      <c r="D4" s="11"/>
      <c r="E4" s="10"/>
      <c r="F4" s="10"/>
      <c r="G4" s="134" t="s">
        <v>391</v>
      </c>
      <c r="H4" s="135"/>
      <c r="I4" s="134" t="s">
        <v>386</v>
      </c>
      <c r="J4" s="135"/>
      <c r="K4" s="134" t="s">
        <v>390</v>
      </c>
      <c r="L4" s="135"/>
      <c r="M4" s="134" t="s">
        <v>1089</v>
      </c>
      <c r="N4" s="135"/>
    </row>
    <row r="5" spans="1:16" ht="15.75" thickBot="1" x14ac:dyDescent="0.3">
      <c r="C5" s="10"/>
      <c r="D5" s="10"/>
      <c r="E5" s="134" t="s">
        <v>330</v>
      </c>
      <c r="F5" s="135"/>
      <c r="G5" s="140" t="s">
        <v>384</v>
      </c>
      <c r="H5" s="137"/>
      <c r="I5" s="140" t="s">
        <v>383</v>
      </c>
      <c r="J5" s="137"/>
      <c r="K5" s="136" t="s">
        <v>385</v>
      </c>
      <c r="L5" s="137"/>
      <c r="M5" s="136" t="s">
        <v>1090</v>
      </c>
      <c r="N5" s="137"/>
    </row>
    <row r="6" spans="1:16" ht="15.75" thickBot="1" x14ac:dyDescent="0.3">
      <c r="B6" s="68" t="s">
        <v>324</v>
      </c>
      <c r="C6" s="140" t="s">
        <v>318</v>
      </c>
      <c r="D6" s="137"/>
      <c r="E6" s="82" t="s">
        <v>317</v>
      </c>
      <c r="F6" s="61" t="s">
        <v>316</v>
      </c>
      <c r="G6" s="62" t="s">
        <v>317</v>
      </c>
      <c r="H6" s="63" t="s">
        <v>316</v>
      </c>
      <c r="I6" s="62" t="s">
        <v>317</v>
      </c>
      <c r="J6" s="63" t="s">
        <v>316</v>
      </c>
      <c r="K6" s="62" t="s">
        <v>317</v>
      </c>
      <c r="L6" s="63" t="s">
        <v>316</v>
      </c>
      <c r="M6" s="62" t="s">
        <v>317</v>
      </c>
      <c r="N6" s="63" t="s">
        <v>316</v>
      </c>
      <c r="P6" s="15" t="s">
        <v>353</v>
      </c>
    </row>
    <row r="7" spans="1:16" ht="15.75" thickBot="1" x14ac:dyDescent="0.3">
      <c r="A7" s="138" t="s">
        <v>1401</v>
      </c>
      <c r="B7" s="69">
        <f>+DECLARACION!A10</f>
        <v>2.1</v>
      </c>
      <c r="C7" s="70">
        <f>+DECLARACION!B27</f>
        <v>44593</v>
      </c>
      <c r="D7" s="70">
        <f>+DECLARACION!C27</f>
        <v>44607</v>
      </c>
      <c r="E7" s="71">
        <v>1445684.7258699995</v>
      </c>
      <c r="F7" s="72">
        <v>46473.369459999987</v>
      </c>
      <c r="G7" s="73">
        <v>932994.44721999951</v>
      </c>
      <c r="H7" s="74">
        <v>29361.135459999994</v>
      </c>
      <c r="I7" s="73">
        <v>104338.93155000005</v>
      </c>
      <c r="J7" s="74">
        <v>1399.7335</v>
      </c>
      <c r="K7" s="73">
        <v>257432.63409999991</v>
      </c>
      <c r="L7" s="74">
        <v>10908.036448000001</v>
      </c>
      <c r="M7" s="73">
        <v>150918.71300000005</v>
      </c>
      <c r="N7" s="74">
        <v>4804.4640519999994</v>
      </c>
      <c r="P7" s="39"/>
    </row>
    <row r="8" spans="1:16" ht="15.75" thickBot="1" x14ac:dyDescent="0.3">
      <c r="A8" s="139"/>
      <c r="B8" s="69">
        <f>+DECLARACION!A11</f>
        <v>2.2000000000000002</v>
      </c>
      <c r="C8" s="70">
        <f>+DECLARACION!B28</f>
        <v>44608</v>
      </c>
      <c r="D8" s="70">
        <f>+DECLARACION!C28</f>
        <v>44620</v>
      </c>
      <c r="E8" s="75">
        <v>1311933.2349999999</v>
      </c>
      <c r="F8" s="76">
        <v>42673.430312000004</v>
      </c>
      <c r="G8" s="77">
        <v>883163.92004999984</v>
      </c>
      <c r="H8" s="78">
        <v>28341.067720000003</v>
      </c>
      <c r="I8" s="77">
        <v>68078.796900000001</v>
      </c>
      <c r="J8" s="78">
        <v>1019.9828999999999</v>
      </c>
      <c r="K8" s="77">
        <v>220149.45684999993</v>
      </c>
      <c r="L8" s="78">
        <v>9121.817767999999</v>
      </c>
      <c r="M8" s="77">
        <v>140541.0612</v>
      </c>
      <c r="N8" s="78">
        <v>4190.5619240000005</v>
      </c>
      <c r="P8" s="40">
        <f>SUM(E7:E8)+SUM(F7:F8)</f>
        <v>2846764.7606419995</v>
      </c>
    </row>
    <row r="9" spans="1:16" ht="15.75" thickBot="1" x14ac:dyDescent="0.3">
      <c r="E9" s="64">
        <f>SUM(E7:E8)</f>
        <v>2757617.9608699996</v>
      </c>
      <c r="F9" s="65">
        <f>SUM(F7:F8)</f>
        <v>89146.799771999998</v>
      </c>
      <c r="G9" s="64">
        <f t="shared" ref="G9:K9" si="0">SUM(G7:G8)</f>
        <v>1816158.3672699993</v>
      </c>
      <c r="H9" s="66">
        <f t="shared" si="0"/>
        <v>57702.203179999997</v>
      </c>
      <c r="I9" s="64">
        <f t="shared" si="0"/>
        <v>172417.72845000005</v>
      </c>
      <c r="J9" s="66">
        <f t="shared" si="0"/>
        <v>2419.7163999999998</v>
      </c>
      <c r="K9" s="64">
        <f t="shared" si="0"/>
        <v>477582.09094999987</v>
      </c>
      <c r="L9" s="67">
        <f>SUM(L7:L8)</f>
        <v>20029.854216</v>
      </c>
      <c r="M9" s="64">
        <f t="shared" ref="M9:N9" si="1">SUM(M7:M8)</f>
        <v>291459.77420000004</v>
      </c>
      <c r="N9" s="67">
        <f t="shared" si="1"/>
        <v>8995.0259760000008</v>
      </c>
    </row>
    <row r="10" spans="1:16" x14ac:dyDescent="0.25">
      <c r="E10" s="21"/>
      <c r="F10" s="25"/>
      <c r="G10" s="25"/>
      <c r="H10" s="25"/>
      <c r="I10" s="25"/>
      <c r="J10" s="25"/>
      <c r="K10" s="25"/>
      <c r="L10" s="25"/>
    </row>
    <row r="11" spans="1:16" x14ac:dyDescent="0.25">
      <c r="C11" s="51" t="s">
        <v>330</v>
      </c>
      <c r="D11" s="40">
        <f>+E9+F9</f>
        <v>2846764.7606419995</v>
      </c>
      <c r="G11" s="5"/>
      <c r="H11" s="5"/>
      <c r="I11" s="5"/>
      <c r="K11" s="5"/>
      <c r="L11" s="5"/>
      <c r="N11" s="5"/>
    </row>
    <row r="12" spans="1:16" x14ac:dyDescent="0.25">
      <c r="E12" s="5"/>
      <c r="F12" s="5"/>
      <c r="G12" s="5"/>
      <c r="H12" s="5"/>
      <c r="I12" s="5"/>
      <c r="J12" s="5"/>
      <c r="L12" s="5"/>
      <c r="M12" s="5"/>
      <c r="O12" s="5"/>
    </row>
    <row r="13" spans="1:16" x14ac:dyDescent="0.25">
      <c r="E13" s="5"/>
      <c r="F13" s="5"/>
      <c r="G13" s="5"/>
      <c r="H13" s="5"/>
      <c r="I13" s="5"/>
      <c r="J13" s="5"/>
      <c r="L13" s="5"/>
      <c r="M13" s="5"/>
      <c r="O13" s="5"/>
    </row>
    <row r="14" spans="1:16" x14ac:dyDescent="0.25">
      <c r="D14" s="55" t="s">
        <v>387</v>
      </c>
      <c r="E14" s="55" t="s">
        <v>388</v>
      </c>
      <c r="F14" s="55" t="s">
        <v>389</v>
      </c>
      <c r="G14" s="55" t="s">
        <v>1091</v>
      </c>
      <c r="H14" s="5"/>
      <c r="K14" s="55" t="s">
        <v>387</v>
      </c>
      <c r="L14" s="55" t="s">
        <v>388</v>
      </c>
      <c r="M14" s="55" t="s">
        <v>389</v>
      </c>
      <c r="N14" s="55" t="s">
        <v>1091</v>
      </c>
      <c r="O14" s="5"/>
    </row>
    <row r="15" spans="1:16" ht="42.75" customHeight="1" x14ac:dyDescent="0.25">
      <c r="C15" s="92" t="s">
        <v>1397</v>
      </c>
      <c r="D15" s="94">
        <f>+G7</f>
        <v>932994.44721999951</v>
      </c>
      <c r="E15" s="119">
        <f>+I7</f>
        <v>104338.93155000005</v>
      </c>
      <c r="F15" s="119">
        <f>+K7</f>
        <v>257432.63409999991</v>
      </c>
      <c r="G15" s="119">
        <f>+M7</f>
        <v>150918.71300000005</v>
      </c>
      <c r="H15" s="94">
        <f>SUM(D15:G15)</f>
        <v>1445684.7258699995</v>
      </c>
      <c r="J15" s="92" t="s">
        <v>1397</v>
      </c>
      <c r="K15" s="94">
        <f>+H7</f>
        <v>29361.135459999994</v>
      </c>
      <c r="L15" s="119">
        <f>+J7</f>
        <v>1399.7335</v>
      </c>
      <c r="M15" s="119">
        <f>+L7</f>
        <v>10908.036448000001</v>
      </c>
      <c r="N15" s="119">
        <f>+N7</f>
        <v>4804.4640519999994</v>
      </c>
      <c r="O15" s="94">
        <f>SUM(K15:N15)</f>
        <v>46473.369459999987</v>
      </c>
    </row>
    <row r="16" spans="1:16" ht="42.75" customHeight="1" x14ac:dyDescent="0.25">
      <c r="C16" s="92" t="s">
        <v>1399</v>
      </c>
      <c r="D16" s="94">
        <f>-SUM(D15:G15)*0.3</f>
        <v>-433705.41776099982</v>
      </c>
      <c r="E16" s="131"/>
      <c r="F16" s="131"/>
      <c r="G16" s="131"/>
      <c r="H16" s="131"/>
      <c r="J16" s="92" t="s">
        <v>1399</v>
      </c>
      <c r="K16" s="94">
        <f>-(K15+L15+M15+N15)*0.3</f>
        <v>-13942.010837999997</v>
      </c>
      <c r="L16" s="131"/>
      <c r="M16" s="131"/>
      <c r="N16" s="131"/>
      <c r="O16" s="131"/>
    </row>
    <row r="17" spans="3:18" ht="42.75" customHeight="1" x14ac:dyDescent="0.25">
      <c r="C17" s="92" t="s">
        <v>1398</v>
      </c>
      <c r="D17" s="94">
        <f>+G8</f>
        <v>883163.92004999984</v>
      </c>
      <c r="E17" s="119">
        <f>+I8</f>
        <v>68078.796900000001</v>
      </c>
      <c r="F17" s="119">
        <f>+K8</f>
        <v>220149.45684999993</v>
      </c>
      <c r="G17" s="119">
        <f>+M8</f>
        <v>140541.0612</v>
      </c>
      <c r="H17" s="94">
        <f>SUM(D17:G17)</f>
        <v>1311933.2349999999</v>
      </c>
      <c r="J17" s="92" t="s">
        <v>1398</v>
      </c>
      <c r="K17" s="94">
        <f>+H8</f>
        <v>28341.067720000003</v>
      </c>
      <c r="L17" s="119">
        <f>+J8</f>
        <v>1019.9828999999999</v>
      </c>
      <c r="M17" s="119">
        <f>+L8</f>
        <v>9121.817767999999</v>
      </c>
      <c r="N17" s="119">
        <f>+N8</f>
        <v>4190.5619240000005</v>
      </c>
      <c r="O17" s="94"/>
    </row>
    <row r="18" spans="3:18" ht="24" x14ac:dyDescent="0.25">
      <c r="C18" s="92" t="s">
        <v>1400</v>
      </c>
      <c r="D18" s="94">
        <f>-SUM(D17:G17)*0.3</f>
        <v>-393579.97049999994</v>
      </c>
      <c r="E18" s="93">
        <v>0</v>
      </c>
      <c r="F18" s="93">
        <v>0</v>
      </c>
      <c r="G18" s="93">
        <v>0</v>
      </c>
      <c r="H18" s="94">
        <f>SUM(D18:G18)</f>
        <v>-393579.97049999994</v>
      </c>
      <c r="J18" s="92" t="s">
        <v>1400</v>
      </c>
      <c r="K18" s="94">
        <f>-SUM(K17:N17)*0.3</f>
        <v>-12802.0290936</v>
      </c>
      <c r="L18" s="93"/>
      <c r="M18" s="93"/>
      <c r="N18" s="93"/>
      <c r="O18" s="94">
        <f>SUM(K18:N18)</f>
        <v>-12802.0290936</v>
      </c>
    </row>
    <row r="19" spans="3:18" ht="24" x14ac:dyDescent="0.25">
      <c r="C19" s="92" t="s">
        <v>404</v>
      </c>
      <c r="D19" s="95">
        <f>SUM(D15:D18)</f>
        <v>988872.97900899954</v>
      </c>
      <c r="E19" s="95">
        <f t="shared" ref="E19:H19" si="2">SUM(E15:E18)</f>
        <v>172417.72845000005</v>
      </c>
      <c r="F19" s="95">
        <f t="shared" si="2"/>
        <v>477582.09094999987</v>
      </c>
      <c r="G19" s="95">
        <f t="shared" si="2"/>
        <v>291459.77420000004</v>
      </c>
      <c r="H19" s="95">
        <f t="shared" si="2"/>
        <v>2364037.9903699998</v>
      </c>
      <c r="J19" s="92" t="s">
        <v>404</v>
      </c>
      <c r="K19" s="95">
        <f>SUM(K15:K18)</f>
        <v>30958.1632484</v>
      </c>
      <c r="L19" s="95">
        <f t="shared" ref="L19" si="3">SUM(L15:L18)</f>
        <v>2419.7163999999998</v>
      </c>
      <c r="M19" s="95">
        <f t="shared" ref="M19" si="4">SUM(M15:M18)</f>
        <v>20029.854216</v>
      </c>
      <c r="N19" s="95">
        <f t="shared" ref="N19" si="5">SUM(N15:N18)</f>
        <v>8995.0259760000008</v>
      </c>
      <c r="O19" s="95">
        <f t="shared" ref="O19" si="6">SUM(O15:O18)</f>
        <v>33671.340366399985</v>
      </c>
    </row>
    <row r="20" spans="3:18" x14ac:dyDescent="0.25">
      <c r="D20" s="5"/>
      <c r="E20" s="5"/>
      <c r="F20" s="5"/>
      <c r="G20" s="5"/>
      <c r="H20" s="5"/>
      <c r="K20" s="5"/>
      <c r="L20" s="5"/>
      <c r="M20" s="5"/>
      <c r="N20" s="5"/>
      <c r="Q20" s="39"/>
      <c r="R20" s="91"/>
    </row>
    <row r="21" spans="3:18" x14ac:dyDescent="0.25">
      <c r="Q21" s="39"/>
      <c r="R21" s="91"/>
    </row>
    <row r="22" spans="3:18" x14ac:dyDescent="0.25">
      <c r="Q22" s="39"/>
      <c r="R22" s="91"/>
    </row>
    <row r="23" spans="3:18" x14ac:dyDescent="0.25">
      <c r="H23" s="55" t="s">
        <v>391</v>
      </c>
      <c r="I23" s="55" t="s">
        <v>386</v>
      </c>
      <c r="J23" s="55" t="s">
        <v>390</v>
      </c>
      <c r="K23" s="55" t="s">
        <v>1089</v>
      </c>
      <c r="Q23" s="39"/>
      <c r="R23" s="91"/>
    </row>
    <row r="24" spans="3:18" x14ac:dyDescent="0.25">
      <c r="H24" s="15" t="s">
        <v>387</v>
      </c>
      <c r="I24" s="15" t="s">
        <v>388</v>
      </c>
      <c r="J24" s="15" t="s">
        <v>389</v>
      </c>
      <c r="K24" s="15" t="s">
        <v>1091</v>
      </c>
      <c r="Q24" s="39"/>
      <c r="R24" s="39"/>
    </row>
    <row r="25" spans="3:18" x14ac:dyDescent="0.25">
      <c r="F25" s="115" t="s">
        <v>330</v>
      </c>
      <c r="G25" s="115"/>
      <c r="H25" s="40">
        <f>+D19</f>
        <v>988872.97900899954</v>
      </c>
      <c r="I25" s="40">
        <f>+I9</f>
        <v>172417.72845000005</v>
      </c>
      <c r="J25" s="40">
        <f>+K9</f>
        <v>477582.09094999987</v>
      </c>
      <c r="K25" s="40">
        <f>+M9</f>
        <v>291459.77420000004</v>
      </c>
      <c r="L25" s="5"/>
    </row>
    <row r="26" spans="3:18" ht="15.75" thickBot="1" x14ac:dyDescent="0.3">
      <c r="H26" s="5"/>
      <c r="I26" s="5"/>
      <c r="J26" s="5"/>
      <c r="K26" s="5"/>
    </row>
    <row r="27" spans="3:18" ht="15.75" thickBot="1" x14ac:dyDescent="0.3">
      <c r="J27" s="90">
        <f>SUM(H25:K25)</f>
        <v>1930332.5726089994</v>
      </c>
    </row>
    <row r="28" spans="3:18" x14ac:dyDescent="0.25">
      <c r="J28" s="5">
        <f>+J27-DECLARACION!G32</f>
        <v>0</v>
      </c>
    </row>
    <row r="32" spans="3:18" x14ac:dyDescent="0.25">
      <c r="D32" s="11" t="s">
        <v>327</v>
      </c>
      <c r="E32" s="9">
        <f>+G32+I32+K32+M32</f>
        <v>1311933.2349999999</v>
      </c>
      <c r="F32" s="9">
        <f>+H32+J32+L32+N32</f>
        <v>42673.430312000004</v>
      </c>
      <c r="G32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883163.92004999984</v>
      </c>
      <c r="H32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28341.067720000003</v>
      </c>
      <c r="I32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68078.796900000001</v>
      </c>
      <c r="J32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1019.9828999999999</v>
      </c>
      <c r="K32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220149.45684999993</v>
      </c>
      <c r="L32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9121.817767999999</v>
      </c>
      <c r="M32" s="128">
        <f>+GETPIVOTDATA("Suma de Exento",RESUMEN!$A$18,"Sucursal","0205")+GETPIVOTDATA("Suma de Base General Imponible Contribuyentes",RESUMEN!$A$18,"Sucursal","0205")+GETPIVOTDATA("Suma de Base General Imponible no Contribuyentes",RESUMEN!$A$18,"Sucursal","0205")</f>
        <v>140541.0612</v>
      </c>
      <c r="N32" s="129">
        <f>+GETPIVOTDATA("Suma de Debito General Fiscal Contribuyentes",RESUMEN!$A$18,"Sucursal","0205")+GETPIVOTDATA("Suma de Debito General Fiscal no Contribuyentes",RESUMEN!$A$18,"Sucursal","0205")+GETPIVOTDATA("Suma de Debito Reducido Fiscal Contribuyentes",RESUMEN!$A$18,"Sucursal","0205")+GETPIVOTDATA("Suma de Debito Reducido Fiscal no Contribuyentes",RESUMEN!$A$18,"Sucursal","0205")</f>
        <v>4190.5619240000005</v>
      </c>
    </row>
  </sheetData>
  <mergeCells count="11">
    <mergeCell ref="M4:N4"/>
    <mergeCell ref="M5:N5"/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4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1" t="s">
        <v>352</v>
      </c>
      <c r="B1" s="141"/>
      <c r="C1" s="141"/>
      <c r="D1" s="141"/>
      <c r="E1" s="141"/>
      <c r="F1" s="141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1" t="s">
        <v>351</v>
      </c>
      <c r="B2" s="141"/>
      <c r="C2" s="141"/>
      <c r="D2" s="141"/>
      <c r="E2" s="141"/>
      <c r="F2" s="141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1" t="s">
        <v>350</v>
      </c>
      <c r="B3" s="141"/>
      <c r="C3" s="141"/>
      <c r="D3" s="141"/>
      <c r="E3" s="141"/>
      <c r="F3" s="141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1" t="s">
        <v>727</v>
      </c>
      <c r="B4" s="141"/>
      <c r="C4" s="141"/>
      <c r="D4" s="141"/>
      <c r="E4" s="141"/>
      <c r="F4" s="141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1" t="s">
        <v>392</v>
      </c>
      <c r="B5" s="141"/>
      <c r="C5" s="141"/>
      <c r="D5" s="141"/>
      <c r="E5" s="141"/>
      <c r="F5" s="141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349</v>
      </c>
      <c r="B7" s="141" t="s">
        <v>348</v>
      </c>
      <c r="C7" s="141"/>
      <c r="D7" s="26"/>
      <c r="E7" s="26"/>
      <c r="F7" s="26"/>
      <c r="G7" s="26"/>
      <c r="H7" s="26"/>
      <c r="I7" s="37" t="s">
        <v>349</v>
      </c>
      <c r="J7" s="141" t="s">
        <v>348</v>
      </c>
      <c r="K7" s="141"/>
      <c r="L7" s="26"/>
      <c r="M7" s="26"/>
    </row>
    <row r="8" spans="1:14" x14ac:dyDescent="0.25">
      <c r="A8" s="26">
        <v>2141</v>
      </c>
      <c r="B8" s="27" t="s">
        <v>347</v>
      </c>
      <c r="C8" s="27"/>
      <c r="D8" s="27"/>
      <c r="E8" s="27"/>
      <c r="F8" s="27"/>
      <c r="G8" s="27"/>
      <c r="H8" s="27"/>
      <c r="I8" s="26">
        <v>2208</v>
      </c>
      <c r="J8" s="27" t="s">
        <v>346</v>
      </c>
      <c r="K8" s="27"/>
      <c r="L8" s="27"/>
      <c r="M8" s="27"/>
      <c r="N8" s="27"/>
    </row>
    <row r="9" spans="1:14" x14ac:dyDescent="0.25">
      <c r="A9" s="26">
        <v>2202</v>
      </c>
      <c r="B9" s="27" t="s">
        <v>345</v>
      </c>
      <c r="C9" s="27"/>
      <c r="D9" s="27"/>
      <c r="E9" s="27"/>
      <c r="F9" s="27"/>
      <c r="G9" s="27"/>
      <c r="H9" s="27"/>
      <c r="I9" s="26">
        <v>2210</v>
      </c>
      <c r="J9" s="27" t="s">
        <v>344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343</v>
      </c>
      <c r="C10" s="27"/>
      <c r="D10" s="27"/>
      <c r="E10" s="27"/>
      <c r="F10" s="27"/>
      <c r="G10" s="27"/>
      <c r="H10" s="27"/>
      <c r="I10" s="26">
        <v>2212</v>
      </c>
      <c r="J10" s="27" t="s">
        <v>342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341</v>
      </c>
      <c r="C11" s="27"/>
      <c r="D11" s="27"/>
      <c r="E11" s="27"/>
      <c r="F11" s="27"/>
      <c r="G11" s="27"/>
      <c r="H11" s="27"/>
      <c r="I11" s="26">
        <v>2216</v>
      </c>
      <c r="J11" s="27" t="s">
        <v>340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339</v>
      </c>
      <c r="C12" s="36"/>
      <c r="D12" s="36"/>
      <c r="E12" s="36"/>
      <c r="F12" s="36"/>
      <c r="G12" s="36"/>
      <c r="H12" s="36"/>
      <c r="I12" s="26">
        <v>2247</v>
      </c>
      <c r="J12" s="36" t="s">
        <v>338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337</v>
      </c>
      <c r="C13" s="36"/>
      <c r="D13" s="36"/>
      <c r="E13" s="36"/>
      <c r="F13" s="36"/>
      <c r="G13" s="36"/>
      <c r="H13" s="36"/>
      <c r="I13" s="26">
        <v>2261</v>
      </c>
      <c r="J13" s="36" t="s">
        <v>336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335</v>
      </c>
      <c r="C14" s="36"/>
      <c r="D14" s="36"/>
      <c r="E14" s="36"/>
      <c r="F14" s="36"/>
      <c r="G14" s="36"/>
      <c r="H14" s="36"/>
      <c r="I14" s="26">
        <v>2304</v>
      </c>
      <c r="J14" s="36" t="s">
        <v>334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332</v>
      </c>
    </row>
    <row r="20" spans="1:16" s="89" customFormat="1" x14ac:dyDescent="0.25">
      <c r="A20" s="86" t="str">
        <f>+'EXPRESS 2707 VENTAS '!A7</f>
        <v>ENE</v>
      </c>
      <c r="B20" s="87">
        <f>P20*0</f>
        <v>0</v>
      </c>
      <c r="C20" s="87">
        <f>P20*13%</f>
        <v>128553.48727116994</v>
      </c>
      <c r="D20" s="87">
        <f>P20*24%</f>
        <v>237329.51496215988</v>
      </c>
      <c r="E20" s="87">
        <f>P20*16%</f>
        <v>158219.67664143993</v>
      </c>
      <c r="F20" s="87">
        <f>P20*0%</f>
        <v>0</v>
      </c>
      <c r="G20" s="87">
        <f>P20*0.013%</f>
        <v>128.55348727116993</v>
      </c>
      <c r="H20" s="87">
        <f>P20*6.987%</f>
        <v>69092.555043358792</v>
      </c>
      <c r="I20" s="87">
        <f>P20*10%</f>
        <v>98887.297900899954</v>
      </c>
      <c r="J20" s="87">
        <f>P20*12%</f>
        <v>118664.75748107994</v>
      </c>
      <c r="K20" s="87">
        <f>P20*4%</f>
        <v>39554.919160359983</v>
      </c>
      <c r="L20" s="87">
        <f>P20*0%</f>
        <v>0</v>
      </c>
      <c r="M20" s="87">
        <f>P20*11%</f>
        <v>108776.02769098995</v>
      </c>
      <c r="N20" s="87">
        <f>P20*2%</f>
        <v>19777.459580179991</v>
      </c>
      <c r="O20" s="87">
        <f>P20*1%</f>
        <v>9888.7297900899957</v>
      </c>
      <c r="P20" s="88">
        <f>+'EXPRESS 2707 VENTAS '!D19</f>
        <v>988872.97900899954</v>
      </c>
    </row>
    <row r="21" spans="1:16" hidden="1" x14ac:dyDescent="0.25">
      <c r="A21" s="30" t="s">
        <v>325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331</v>
      </c>
      <c r="B23" s="31">
        <f>+B20</f>
        <v>0</v>
      </c>
      <c r="C23" s="31">
        <f t="shared" ref="C23:O23" si="3">+C20</f>
        <v>128553.48727116994</v>
      </c>
      <c r="D23" s="31">
        <f t="shared" si="3"/>
        <v>237329.51496215988</v>
      </c>
      <c r="E23" s="31">
        <f t="shared" si="3"/>
        <v>158219.67664143993</v>
      </c>
      <c r="F23" s="31">
        <f t="shared" si="3"/>
        <v>0</v>
      </c>
      <c r="G23" s="31">
        <f t="shared" si="3"/>
        <v>128.55348727116993</v>
      </c>
      <c r="H23" s="31">
        <f t="shared" si="3"/>
        <v>69092.555043358792</v>
      </c>
      <c r="I23" s="31">
        <f t="shared" si="3"/>
        <v>98887.297900899954</v>
      </c>
      <c r="J23" s="31">
        <f t="shared" si="3"/>
        <v>118664.75748107994</v>
      </c>
      <c r="K23" s="31">
        <f t="shared" si="3"/>
        <v>39554.919160359983</v>
      </c>
      <c r="L23" s="31">
        <f t="shared" si="3"/>
        <v>0</v>
      </c>
      <c r="M23" s="31">
        <f t="shared" si="3"/>
        <v>108776.02769098995</v>
      </c>
      <c r="N23" s="31">
        <f t="shared" si="3"/>
        <v>19777.459580179991</v>
      </c>
      <c r="O23" s="31">
        <f t="shared" si="3"/>
        <v>9888.7297900899957</v>
      </c>
      <c r="P23" s="8">
        <f>SUM(B23:O23)</f>
        <v>988872.97900899954</v>
      </c>
    </row>
    <row r="24" spans="1:16" x14ac:dyDescent="0.25">
      <c r="F24" s="28"/>
      <c r="P24" s="5">
        <f>+P23-'EXPRESS 2707 VENTAS '!D19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G27" sqref="G27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41" t="s">
        <v>394</v>
      </c>
      <c r="B1" s="141"/>
      <c r="C1" s="141"/>
      <c r="D1" s="141"/>
      <c r="E1" s="141"/>
      <c r="F1" s="38"/>
      <c r="G1" s="38"/>
      <c r="H1" s="38"/>
      <c r="I1" s="38"/>
      <c r="J1" s="38"/>
      <c r="K1" s="38"/>
    </row>
    <row r="2" spans="1:12" ht="15.75" x14ac:dyDescent="0.25">
      <c r="A2" s="141" t="s">
        <v>351</v>
      </c>
      <c r="B2" s="141"/>
      <c r="C2" s="141"/>
      <c r="D2" s="141"/>
      <c r="E2" s="141"/>
      <c r="F2" s="38"/>
      <c r="G2" s="38"/>
      <c r="H2" s="38"/>
      <c r="I2" s="38"/>
      <c r="J2" s="38"/>
      <c r="K2" s="38"/>
    </row>
    <row r="3" spans="1:12" ht="15.75" x14ac:dyDescent="0.25">
      <c r="A3" s="141" t="s">
        <v>350</v>
      </c>
      <c r="B3" s="141"/>
      <c r="C3" s="141"/>
      <c r="D3" s="141"/>
      <c r="E3" s="141"/>
      <c r="F3" s="38"/>
      <c r="G3" s="38"/>
      <c r="H3" s="38"/>
      <c r="I3" s="38"/>
      <c r="J3" s="38"/>
      <c r="K3" s="38"/>
    </row>
    <row r="4" spans="1:12" ht="15.75" x14ac:dyDescent="0.25">
      <c r="A4" s="141" t="str">
        <f>+'0201   RELDE ING TRIM 02-2020'!A4:F4</f>
        <v xml:space="preserve"> DESDE EL 01/12/2020 HASTA EL 31/12/2020</v>
      </c>
      <c r="B4" s="141"/>
      <c r="C4" s="141"/>
      <c r="D4" s="141"/>
      <c r="E4" s="141"/>
      <c r="F4" s="114"/>
      <c r="G4" s="38"/>
      <c r="H4" s="38"/>
      <c r="I4" s="38"/>
      <c r="J4" s="38"/>
      <c r="K4" s="38"/>
    </row>
    <row r="5" spans="1:12" ht="15.75" x14ac:dyDescent="0.25">
      <c r="A5" s="141" t="s">
        <v>395</v>
      </c>
      <c r="B5" s="141"/>
      <c r="C5" s="141"/>
      <c r="D5" s="141"/>
      <c r="E5" s="141"/>
      <c r="F5" s="38"/>
      <c r="G5" s="38"/>
      <c r="H5" s="38"/>
      <c r="I5" s="38"/>
      <c r="J5" s="38"/>
      <c r="K5" s="38"/>
    </row>
    <row r="6" spans="1:12" ht="15.75" x14ac:dyDescent="0.25">
      <c r="A6" s="80"/>
      <c r="B6" s="80"/>
      <c r="C6" s="80"/>
      <c r="D6" s="80"/>
      <c r="E6" s="80"/>
      <c r="F6" s="38"/>
      <c r="G6" s="38"/>
      <c r="H6" s="38"/>
      <c r="I6" s="38"/>
      <c r="J6" s="38"/>
      <c r="K6" s="38"/>
    </row>
    <row r="7" spans="1:12" ht="15.75" x14ac:dyDescent="0.25">
      <c r="A7" s="80" t="s">
        <v>349</v>
      </c>
      <c r="B7" s="80"/>
      <c r="C7" s="26"/>
      <c r="D7" s="26"/>
      <c r="E7" s="26"/>
      <c r="F7" s="26"/>
      <c r="G7" s="80" t="s">
        <v>349</v>
      </c>
      <c r="H7" s="141" t="s">
        <v>348</v>
      </c>
      <c r="I7" s="141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346</v>
      </c>
      <c r="I8" s="27"/>
      <c r="J8" s="27"/>
      <c r="K8" s="27"/>
    </row>
    <row r="9" spans="1:12" x14ac:dyDescent="0.25">
      <c r="A9" s="26">
        <v>2202</v>
      </c>
      <c r="B9" s="27" t="s">
        <v>345</v>
      </c>
      <c r="C9" s="27"/>
      <c r="D9" s="27"/>
      <c r="E9" s="27"/>
      <c r="F9" s="27"/>
      <c r="G9" s="26">
        <v>2210</v>
      </c>
      <c r="H9" s="27" t="s">
        <v>344</v>
      </c>
      <c r="I9" s="27"/>
      <c r="J9" s="27"/>
      <c r="K9" s="27"/>
    </row>
    <row r="10" spans="1:12" x14ac:dyDescent="0.25">
      <c r="A10" s="26">
        <v>2203</v>
      </c>
      <c r="B10" s="27" t="s">
        <v>343</v>
      </c>
      <c r="C10" s="27"/>
      <c r="D10" s="27"/>
      <c r="E10" s="27"/>
      <c r="F10" s="27"/>
      <c r="G10" s="26">
        <v>2212</v>
      </c>
      <c r="H10" s="27" t="s">
        <v>342</v>
      </c>
      <c r="I10" s="27"/>
      <c r="J10" s="27"/>
      <c r="K10" s="27"/>
    </row>
    <row r="11" spans="1:12" x14ac:dyDescent="0.25">
      <c r="A11" s="26">
        <v>2204</v>
      </c>
      <c r="B11" s="27" t="s">
        <v>341</v>
      </c>
      <c r="C11" s="27"/>
      <c r="D11" s="27"/>
      <c r="E11" s="27"/>
      <c r="F11" s="27"/>
      <c r="G11" s="26">
        <v>2247</v>
      </c>
      <c r="H11" s="36" t="s">
        <v>338</v>
      </c>
      <c r="I11" s="36"/>
      <c r="J11" s="36"/>
      <c r="K11" s="36"/>
    </row>
    <row r="12" spans="1:12" x14ac:dyDescent="0.25">
      <c r="A12" s="26">
        <v>2205</v>
      </c>
      <c r="B12" s="36" t="s">
        <v>339</v>
      </c>
      <c r="C12" s="36"/>
      <c r="D12" s="36"/>
      <c r="E12" s="36"/>
      <c r="F12" s="36"/>
      <c r="G12" s="26">
        <v>2261</v>
      </c>
      <c r="H12" s="36" t="s">
        <v>336</v>
      </c>
      <c r="I12" s="36"/>
      <c r="J12" s="36"/>
      <c r="K12" s="36"/>
    </row>
    <row r="13" spans="1:12" x14ac:dyDescent="0.25">
      <c r="A13" s="26">
        <v>2207</v>
      </c>
      <c r="B13" s="36" t="s">
        <v>335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3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333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332</v>
      </c>
    </row>
    <row r="17" spans="1:12" s="89" customFormat="1" x14ac:dyDescent="0.25">
      <c r="A17" s="86" t="str">
        <f>+'0201   RELDE ING TRIM 02-2020'!A20</f>
        <v>ENE</v>
      </c>
      <c r="B17" s="87">
        <f>L17*13%</f>
        <v>22414.304698500007</v>
      </c>
      <c r="C17" s="87">
        <f>L17*23%</f>
        <v>39656.077543500011</v>
      </c>
      <c r="D17" s="87">
        <f>L17*14%</f>
        <v>24138.481983000009</v>
      </c>
      <c r="E17" s="87">
        <f>L17*0%</f>
        <v>0</v>
      </c>
      <c r="F17" s="87">
        <f>L17*7%</f>
        <v>12069.240991500004</v>
      </c>
      <c r="G17" s="87">
        <f>L17*8%</f>
        <v>13793.418276000004</v>
      </c>
      <c r="H17" s="87">
        <f>L17*15%</f>
        <v>25862.659267500007</v>
      </c>
      <c r="I17" s="87">
        <f>L17*6%</f>
        <v>10345.063707000003</v>
      </c>
      <c r="J17" s="87">
        <f>L17*12%</f>
        <v>20690.127414000006</v>
      </c>
      <c r="K17" s="87">
        <f>L17*2%</f>
        <v>3448.354569000001</v>
      </c>
      <c r="L17" s="88">
        <f>+'EXPRESS 2707 VENTAS '!E19</f>
        <v>172417.72845000005</v>
      </c>
    </row>
    <row r="18" spans="1:12" hidden="1" x14ac:dyDescent="0.25">
      <c r="A18" s="30" t="s">
        <v>325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326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331</v>
      </c>
      <c r="B20" s="84">
        <f>+B17</f>
        <v>22414.304698500007</v>
      </c>
      <c r="C20" s="84">
        <f t="shared" ref="C20:K20" si="2">+C17</f>
        <v>39656.077543500011</v>
      </c>
      <c r="D20" s="84">
        <f t="shared" si="2"/>
        <v>24138.481983000009</v>
      </c>
      <c r="E20" s="84">
        <f t="shared" si="2"/>
        <v>0</v>
      </c>
      <c r="F20" s="84">
        <f t="shared" si="2"/>
        <v>12069.240991500004</v>
      </c>
      <c r="G20" s="84">
        <f t="shared" si="2"/>
        <v>13793.418276000004</v>
      </c>
      <c r="H20" s="84">
        <f t="shared" si="2"/>
        <v>25862.659267500007</v>
      </c>
      <c r="I20" s="84">
        <f t="shared" si="2"/>
        <v>10345.063707000003</v>
      </c>
      <c r="J20" s="84">
        <f t="shared" si="2"/>
        <v>20690.127414000006</v>
      </c>
      <c r="K20" s="84">
        <f t="shared" si="2"/>
        <v>3448.354569000001</v>
      </c>
      <c r="L20" s="8">
        <f>SUM(B20:K20)</f>
        <v>172417.72845000005</v>
      </c>
    </row>
    <row r="21" spans="1:12" x14ac:dyDescent="0.25">
      <c r="E21" s="28"/>
      <c r="L21" s="5">
        <f>+L20-'EXPRESS 2707 VENTAS '!E19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G27" sqref="G27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41" t="s">
        <v>352</v>
      </c>
      <c r="B1" s="141"/>
      <c r="C1" s="141"/>
      <c r="D1" s="141"/>
      <c r="E1" s="141"/>
      <c r="F1" s="141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41" t="s">
        <v>351</v>
      </c>
      <c r="B2" s="141"/>
      <c r="C2" s="141"/>
      <c r="D2" s="141"/>
      <c r="E2" s="141"/>
      <c r="F2" s="141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41" t="s">
        <v>350</v>
      </c>
      <c r="B3" s="141"/>
      <c r="C3" s="141"/>
      <c r="D3" s="141"/>
      <c r="E3" s="141"/>
      <c r="F3" s="141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41" t="str">
        <f>+'0201   RELDE ING TRIM 02-2020'!A4:F4</f>
        <v xml:space="preserve"> DESDE EL 01/12/2020 HASTA EL 31/12/2020</v>
      </c>
      <c r="B4" s="141"/>
      <c r="C4" s="141"/>
      <c r="D4" s="141"/>
      <c r="E4" s="141"/>
      <c r="F4" s="141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41" t="s">
        <v>393</v>
      </c>
      <c r="B5" s="141"/>
      <c r="C5" s="141"/>
      <c r="D5" s="141"/>
      <c r="E5" s="141"/>
      <c r="F5" s="141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349</v>
      </c>
      <c r="B7" s="141" t="s">
        <v>348</v>
      </c>
      <c r="C7" s="141"/>
      <c r="D7" s="26"/>
      <c r="E7" s="26"/>
      <c r="F7" s="26"/>
      <c r="G7" s="26"/>
      <c r="H7" s="26"/>
      <c r="I7" s="53" t="s">
        <v>349</v>
      </c>
      <c r="J7" s="141" t="s">
        <v>348</v>
      </c>
      <c r="K7" s="141"/>
      <c r="L7" s="26"/>
      <c r="M7" s="26"/>
    </row>
    <row r="8" spans="1:14" x14ac:dyDescent="0.25">
      <c r="A8" s="26">
        <v>2141</v>
      </c>
      <c r="B8" s="27" t="s">
        <v>347</v>
      </c>
      <c r="C8" s="27"/>
      <c r="D8" s="27"/>
      <c r="E8" s="27"/>
      <c r="F8" s="27"/>
      <c r="G8" s="27"/>
      <c r="H8" s="27"/>
      <c r="I8" s="26">
        <v>2208</v>
      </c>
      <c r="J8" s="27" t="s">
        <v>346</v>
      </c>
      <c r="K8" s="27"/>
      <c r="L8" s="27"/>
      <c r="M8" s="27"/>
      <c r="N8" s="27"/>
    </row>
    <row r="9" spans="1:14" x14ac:dyDescent="0.25">
      <c r="A9" s="26">
        <v>2202</v>
      </c>
      <c r="B9" s="27" t="s">
        <v>345</v>
      </c>
      <c r="C9" s="27"/>
      <c r="D9" s="27"/>
      <c r="E9" s="27"/>
      <c r="F9" s="27"/>
      <c r="G9" s="27"/>
      <c r="H9" s="27"/>
      <c r="I9" s="26">
        <v>2210</v>
      </c>
      <c r="J9" s="27" t="s">
        <v>344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343</v>
      </c>
      <c r="C10" s="27"/>
      <c r="D10" s="27"/>
      <c r="E10" s="27"/>
      <c r="F10" s="27"/>
      <c r="G10" s="27"/>
      <c r="H10" s="27"/>
      <c r="I10" s="26">
        <v>2212</v>
      </c>
      <c r="J10" s="27" t="s">
        <v>342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341</v>
      </c>
      <c r="C11" s="27"/>
      <c r="D11" s="27"/>
      <c r="E11" s="27"/>
      <c r="F11" s="27"/>
      <c r="G11" s="27"/>
      <c r="H11" s="27"/>
      <c r="I11" s="26">
        <v>2216</v>
      </c>
      <c r="J11" s="27" t="s">
        <v>340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339</v>
      </c>
      <c r="C12" s="36"/>
      <c r="D12" s="36"/>
      <c r="E12" s="36"/>
      <c r="F12" s="36"/>
      <c r="G12" s="36"/>
      <c r="H12" s="36"/>
      <c r="I12" s="26">
        <v>2247</v>
      </c>
      <c r="J12" s="36" t="s">
        <v>338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337</v>
      </c>
      <c r="C13" s="36"/>
      <c r="D13" s="36"/>
      <c r="E13" s="36"/>
      <c r="F13" s="36"/>
      <c r="G13" s="36"/>
      <c r="H13" s="36"/>
      <c r="I13" s="26">
        <v>2261</v>
      </c>
      <c r="J13" s="36" t="s">
        <v>336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335</v>
      </c>
      <c r="C14" s="36"/>
      <c r="D14" s="36"/>
      <c r="E14" s="36"/>
      <c r="F14" s="36"/>
      <c r="G14" s="36"/>
      <c r="H14" s="36"/>
      <c r="I14" s="26">
        <v>2304</v>
      </c>
      <c r="J14" s="36" t="s">
        <v>334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333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332</v>
      </c>
    </row>
    <row r="20" spans="1:16" s="89" customFormat="1" x14ac:dyDescent="0.25">
      <c r="A20" s="86" t="str">
        <f>+'0202 ING TRIM HOYADA'!A17</f>
        <v>ENE</v>
      </c>
      <c r="B20" s="87">
        <f>P20*0</f>
        <v>0</v>
      </c>
      <c r="C20" s="87">
        <f>P20*10%</f>
        <v>47758.209094999991</v>
      </c>
      <c r="D20" s="87">
        <f>P20*24%</f>
        <v>114619.70182799996</v>
      </c>
      <c r="E20" s="87">
        <f>P20*16%</f>
        <v>76413.134551999974</v>
      </c>
      <c r="F20" s="87">
        <f>P20*0%</f>
        <v>0</v>
      </c>
      <c r="G20" s="87">
        <f>P20*0.013%</f>
        <v>62.085671823499979</v>
      </c>
      <c r="H20" s="87">
        <f>P20*6.987%</f>
        <v>33368.660694676495</v>
      </c>
      <c r="I20" s="87">
        <f>P20*13%</f>
        <v>62085.671823499986</v>
      </c>
      <c r="J20" s="87">
        <f>P20*12%</f>
        <v>57309.850913999981</v>
      </c>
      <c r="K20" s="87">
        <f>P20*4%</f>
        <v>19103.283637999994</v>
      </c>
      <c r="L20" s="87">
        <f>P20*0%</f>
        <v>0</v>
      </c>
      <c r="M20" s="87">
        <f>P20*11%</f>
        <v>52534.030004499982</v>
      </c>
      <c r="N20" s="87">
        <f>P20*2%</f>
        <v>9551.6418189999968</v>
      </c>
      <c r="O20" s="87">
        <f>P20*1%</f>
        <v>4775.8209094999984</v>
      </c>
      <c r="P20" s="88">
        <f>+'EXPRESS 2707 VENTAS '!F19</f>
        <v>477582.09094999987</v>
      </c>
    </row>
    <row r="21" spans="1:16" hidden="1" x14ac:dyDescent="0.25">
      <c r="A21" s="30" t="s">
        <v>325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326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331</v>
      </c>
      <c r="B23" s="31">
        <f>+B20</f>
        <v>0</v>
      </c>
      <c r="C23" s="31">
        <f t="shared" ref="C23:O23" si="3">+C20</f>
        <v>47758.209094999991</v>
      </c>
      <c r="D23" s="31">
        <f t="shared" si="3"/>
        <v>114619.70182799996</v>
      </c>
      <c r="E23" s="31">
        <f t="shared" si="3"/>
        <v>76413.134551999974</v>
      </c>
      <c r="F23" s="31">
        <f t="shared" si="3"/>
        <v>0</v>
      </c>
      <c r="G23" s="31">
        <f t="shared" si="3"/>
        <v>62.085671823499979</v>
      </c>
      <c r="H23" s="31">
        <f t="shared" si="3"/>
        <v>33368.660694676495</v>
      </c>
      <c r="I23" s="31">
        <f t="shared" si="3"/>
        <v>62085.671823499986</v>
      </c>
      <c r="J23" s="31">
        <f t="shared" si="3"/>
        <v>57309.850913999981</v>
      </c>
      <c r="K23" s="31">
        <f t="shared" si="3"/>
        <v>19103.283637999994</v>
      </c>
      <c r="L23" s="31">
        <f t="shared" si="3"/>
        <v>0</v>
      </c>
      <c r="M23" s="31">
        <f t="shared" si="3"/>
        <v>52534.030004499982</v>
      </c>
      <c r="N23" s="31">
        <f t="shared" si="3"/>
        <v>9551.6418189999968</v>
      </c>
      <c r="O23" s="31">
        <f t="shared" si="3"/>
        <v>4775.8209094999984</v>
      </c>
      <c r="P23" s="8">
        <f>SUM(B23:O23)</f>
        <v>477582.09094999993</v>
      </c>
    </row>
    <row r="24" spans="1:16" x14ac:dyDescent="0.25">
      <c r="F24" s="28"/>
      <c r="P24" s="5">
        <f>+P23-'EXPRESS 2707 VENTAS '!F19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79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59"/>
      <c r="F31" s="26"/>
      <c r="G31" s="35"/>
      <c r="H31" s="59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59"/>
      <c r="F32" s="26"/>
      <c r="G32" s="35"/>
      <c r="H32" s="59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59"/>
      <c r="F33" s="26"/>
      <c r="G33" s="35"/>
      <c r="H33" s="59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59"/>
      <c r="F34" s="26"/>
      <c r="G34" s="35"/>
      <c r="H34" s="59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59"/>
      <c r="F35" s="26"/>
      <c r="G35" s="35"/>
      <c r="H35" s="59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59"/>
      <c r="F36" s="26"/>
      <c r="G36" s="35"/>
      <c r="H36" s="59"/>
    </row>
    <row r="37" spans="1:14" x14ac:dyDescent="0.25">
      <c r="C37" s="26"/>
      <c r="D37" s="26"/>
      <c r="E37" s="59"/>
      <c r="F37" s="26"/>
      <c r="G37" s="35"/>
      <c r="H37" s="59"/>
    </row>
    <row r="38" spans="1:14" x14ac:dyDescent="0.25">
      <c r="C38" s="26"/>
      <c r="D38" s="26"/>
      <c r="E38" s="59"/>
      <c r="F38" s="26"/>
      <c r="G38" s="35"/>
      <c r="H38" s="59"/>
    </row>
    <row r="39" spans="1:14" x14ac:dyDescent="0.25">
      <c r="D39" s="26"/>
      <c r="E39" s="59"/>
      <c r="F39" s="26"/>
      <c r="G39" s="35"/>
      <c r="H39" s="59"/>
    </row>
    <row r="40" spans="1:14" x14ac:dyDescent="0.25">
      <c r="D40" s="26"/>
      <c r="E40" s="59"/>
      <c r="F40" s="26"/>
      <c r="G40" s="35"/>
      <c r="H40" s="59"/>
    </row>
    <row r="41" spans="1:14" x14ac:dyDescent="0.25">
      <c r="D41" s="26"/>
      <c r="E41" s="59"/>
      <c r="F41" s="26"/>
      <c r="G41" s="35"/>
      <c r="H41" s="59"/>
    </row>
    <row r="42" spans="1:14" x14ac:dyDescent="0.25">
      <c r="D42" s="26"/>
      <c r="E42" s="59"/>
      <c r="F42" s="26"/>
      <c r="G42" s="35"/>
      <c r="H42" s="59"/>
    </row>
    <row r="43" spans="1:14" x14ac:dyDescent="0.25">
      <c r="D43" s="26"/>
      <c r="E43" s="59"/>
      <c r="F43" s="26"/>
      <c r="G43" s="35"/>
      <c r="H43" s="59"/>
    </row>
    <row r="44" spans="1:14" x14ac:dyDescent="0.25">
      <c r="D44" s="26"/>
      <c r="E44" s="60"/>
      <c r="F44" s="42"/>
      <c r="G44" s="43"/>
      <c r="H44" s="60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FEBRERO</vt:lpstr>
      <vt:lpstr>RESUMEN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SISTEMA-1</cp:lastModifiedBy>
  <cp:lastPrinted>2021-12-03T14:08:45Z</cp:lastPrinted>
  <dcterms:created xsi:type="dcterms:W3CDTF">2013-09-07T00:00:31Z</dcterms:created>
  <dcterms:modified xsi:type="dcterms:W3CDTF">2022-03-04T14:43:00Z</dcterms:modified>
</cp:coreProperties>
</file>